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DCB6B7-40E4-4B0C-A136-C2543BF1A2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<sst xmlns="http://schemas.openxmlformats.org/spreadsheetml/2006/main" count="16780" uniqueCount="2516">
  <si>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</si>
  <si>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</si>
  <si>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</si>
  <si>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</si>
  <si>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</si>
  <si>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</si>
  <si>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</si>
  <si>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</si>
  <si>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</si>
  <si>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</si>
  <si>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</si>
  <si>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</si>
  <si>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</si>
  <si>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</si>
  <si>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</si>
  <si>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</si>
  <si>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</si>
  <si>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</si>
  <si>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</si>
  <si>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</si>
  <si>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</si>
  <si>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</si>
  <si>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</si>
  <si>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</si>
  <si>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</si>
  <si>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</si>
  <si>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</si>
  <si>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</si>
  <si>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</si>
  <si>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</si>
  <si>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</si>
  <si>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</si>
  <si>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</si>
  <si>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</si>
  <si>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</si>
  <si>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</si>
  <si>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</si>
  <si>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</si>
  <si>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</si>
  <si>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</si>
  <si>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</si>
  <si>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</si>
  <si>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</si>
  <si>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</si>
  <si>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</si>
  <si>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</si>
  <si>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</si>
  <si>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</si>
  <si>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</si>
  <si>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</si>
  <si>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</si>
  <si>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</si>
  <si>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</si>
  <si>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</si>
  <si>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</si>
  <si>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</si>
  <si>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</si>
  <si>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</si>
  <si>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</si>
  <si>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</si>
  <si>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</si>
  <si>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</si>
  <si>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</si>
  <si>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</si>
  <si>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</si>
  <si>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</si>
  <si>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</si>
  <si>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</si>
  <si>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</si>
  <si>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</si>
  <si>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</si>
  <si>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</si>
  <si>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</si>
  <si>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</si>
  <si>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</si>
  <si>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</si>
  <si>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</si>
  <si>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</si>
  <si>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</si>
  <si>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</si>
  <si>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</si>
  <si>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</si>
  <si>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</si>
  <si>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</si>
  <si>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</si>
  <si>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</si>
  <si>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</si>
  <si>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</si>
  <si>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</si>
  <si>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</si>
  <si>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</si>
  <si>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</si>
  <si>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</si>
  <si>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</si>
  <si>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</si>
  <si>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</si>
  <si>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</si>
  <si>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</si>
  <si>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</si>
  <si>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</si>
  <si>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</si>
  <si>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</si>
  <si>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</si>
  <si>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</si>
  <si>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</si>
  <si>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</si>
  <si>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</si>
  <si>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</si>
  <si>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</si>
  <si>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</si>
  <si>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</si>
  <si>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</si>
  <si>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</si>
  <si>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</si>
  <si>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</si>
  <si>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</si>
  <si>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</si>
  <si>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</si>
  <si>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</si>
  <si>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</si>
  <si>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</si>
  <si>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</si>
  <si>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</si>
  <si>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</si>
  <si>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</si>
  <si>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</si>
  <si>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</si>
  <si>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</si>
  <si>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</si>
  <si>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</si>
  <si>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</si>
  <si>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</si>
  <si>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</si>
  <si>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</si>
  <si>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</si>
  <si>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</si>
  <si>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</si>
  <si>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</si>
  <si>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</si>
  <si>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</si>
  <si>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</si>
  <si>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</si>
  <si>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</si>
  <si>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</si>
  <si>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</si>
  <si>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</si>
  <si>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</si>
  <si>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</si>
  <si>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</si>
  <si>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</si>
  <si>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</si>
  <si>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</si>
  <si>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</si>
  <si>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</si>
  <si>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</si>
  <si>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</si>
  <si>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</si>
  <si>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</si>
  <si>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</si>
  <si>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</si>
  <si>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</si>
  <si>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</si>
  <si>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</si>
  <si>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</si>
  <si>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</si>
  <si>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</si>
  <si>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</si>
  <si>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</si>
  <si>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</si>
  <si>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</si>
  <si>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</si>
  <si>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</si>
  <si>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</si>
  <si>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</si>
  <si>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</si>
  <si>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</si>
  <si>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</si>
  <si>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</si>
  <si>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</si>
  <si>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</si>
  <si>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</si>
  <si>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</si>
  <si>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</si>
  <si>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</si>
  <si>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</si>
  <si>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</si>
  <si>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</si>
  <si>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</si>
  <si>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</si>
  <si>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</si>
  <si>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</si>
  <si>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</si>
  <si>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</si>
  <si>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</si>
  <si>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</si>
  <si>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</si>
  <si>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</si>
  <si>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</si>
  <si>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</si>
  <si>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</si>
  <si>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</si>
  <si>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</si>
  <si>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</si>
  <si>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</si>
  <si>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</si>
  <si>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</si>
  <si>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</si>
  <si>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</si>
  <si>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</si>
  <si>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</si>
  <si>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</si>
  <si>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</si>
  <si>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</si>
  <si>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</si>
  <si>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</si>
  <si>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</si>
  <si>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</si>
  <si>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</si>
  <si>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</si>
  <si>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</si>
  <si>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</si>
  <si>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</si>
  <si>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</si>
  <si>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</si>
  <si>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</si>
  <si>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</si>
  <si>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</si>
  <si>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</si>
  <si>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</si>
  <si>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</si>
  <si>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</si>
  <si>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</si>
  <si>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</si>
  <si>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</si>
  <si>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</si>
  <si>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</si>
  <si>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</si>
  <si>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</si>
  <si>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</si>
  <si>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</si>
  <si>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</si>
  <si>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</si>
  <si>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</si>
  <si>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</si>
  <si>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</si>
  <si>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</si>
  <si>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</si>
  <si>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</si>
  <si>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</si>
  <si>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</si>
  <si>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</si>
  <si>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</si>
  <si>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</si>
  <si>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</si>
  <si>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</si>
  <si>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</si>
  <si>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</si>
  <si>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</si>
  <si>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</si>
  <si>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</si>
  <si>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</si>
  <si>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</si>
  <si>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</si>
  <si>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</si>
  <si>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</si>
  <si>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</si>
  <si>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</si>
  <si>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</si>
  <si>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</si>
  <si>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</si>
  <si>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</si>
  <si>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</si>
  <si>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</si>
  <si>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</si>
  <si>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</si>
  <si>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</si>
  <si>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</si>
  <si>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</si>
  <si>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</si>
  <si>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</si>
  <si>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</si>
  <si>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</si>
  <si>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</si>
  <si>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</si>
  <si>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</si>
  <si>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</si>
  <si>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</si>
  <si>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</si>
  <si>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</si>
  <si>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</si>
  <si>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</si>
  <si>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</si>
  <si>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</si>
  <si>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</si>
  <si>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</si>
  <si>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</si>
  <si>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</si>
  <si>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</si>
  <si>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</si>
  <si>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</si>
  <si>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</si>
  <si>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</si>
  <si>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</si>
  <si>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</si>
  <si>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</si>
  <si>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</si>
  <si>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</si>
  <si>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</si>
  <si>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</si>
  <si>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</si>
  <si>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</si>
  <si>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</si>
  <si>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</si>
  <si>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</si>
  <si>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</si>
  <si>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</si>
  <si>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</si>
  <si>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</si>
  <si>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</si>
  <si>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</si>
  <si>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</si>
  <si>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</si>
  <si>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</si>
  <si>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</si>
  <si>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</si>
  <si>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</si>
  <si>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</si>
  <si>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</si>
  <si>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</si>
  <si>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</si>
  <si>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</si>
  <si>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</si>
  <si>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</si>
  <si>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</si>
  <si>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</si>
  <si>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</si>
  <si>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</si>
  <si>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</si>
  <si>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</si>
  <si>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</si>
  <si>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</si>
  <si>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</si>
  <si>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</si>
  <si>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</si>
  <si>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</si>
  <si>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</si>
  <si>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</si>
  <si>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</si>
  <si>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</si>
  <si>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</si>
  <si>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</si>
  <si>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</si>
  <si>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</si>
  <si>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</si>
  <si>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</si>
  <si>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</si>
  <si>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</si>
  <si>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</si>
  <si>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</si>
  <si>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</si>
  <si>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</si>
  <si>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</si>
  <si>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</si>
  <si>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</si>
  <si>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</si>
  <si>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</si>
  <si>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</si>
  <si>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</si>
  <si>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</si>
  <si>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</si>
  <si>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</si>
  <si>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</si>
  <si>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</si>
  <si>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</si>
  <si>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</si>
  <si>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</si>
  <si>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</si>
  <si>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</si>
  <si>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</si>
  <si>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</si>
  <si>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</si>
  <si>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</si>
  <si>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</si>
  <si>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</si>
  <si>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</si>
  <si>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</si>
  <si>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</si>
  <si>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</si>
  <si>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</si>
  <si>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</si>
  <si>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</si>
  <si>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</si>
  <si>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</si>
  <si>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</si>
  <si>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</si>
  <si>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</si>
  <si>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</si>
  <si>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</si>
  <si>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</si>
  <si>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</si>
  <si>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</si>
  <si>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</si>
  <si>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</si>
  <si>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</si>
  <si>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</si>
  <si>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</si>
  <si>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</si>
  <si>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</si>
  <si>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</si>
  <si>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</si>
  <si>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</si>
  <si>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</si>
  <si>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</si>
  <si>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</si>
  <si>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</si>
  <si>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</si>
  <si>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</si>
  <si>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</si>
  <si>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</si>
  <si>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</si>
  <si>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</si>
  <si>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</si>
  <si>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</si>
  <si>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</si>
  <si>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</si>
  <si>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</si>
  <si>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</si>
  <si>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</si>
  <si>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</si>
  <si>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</si>
  <si>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</si>
  <si>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</si>
  <si>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</si>
  <si>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</si>
  <si>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</si>
  <si>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</si>
  <si>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</si>
  <si>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</si>
  <si>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</si>
  <si>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</si>
  <si>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</si>
  <si>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</si>
  <si>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</si>
  <si>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</si>
  <si>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</si>
  <si>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</si>
  <si>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</si>
  <si>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</si>
  <si>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</si>
  <si>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</si>
  <si>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</si>
  <si>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</si>
  <si>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</si>
  <si>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</si>
  <si>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</si>
  <si>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</si>
  <si>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</si>
  <si>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</si>
  <si>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</si>
  <si>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</si>
  <si>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</si>
  <si>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</si>
  <si>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</si>
  <si>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</si>
  <si>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</si>
  <si>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</si>
  <si>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</si>
  <si>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</si>
  <si>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</si>
  <si>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</si>
  <si>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</si>
  <si>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</si>
  <si>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</si>
  <si>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</si>
  <si>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</si>
  <si>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</si>
  <si>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</si>
  <si>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</si>
  <si>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</si>
  <si>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</si>
  <si>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</si>
  <si>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</si>
  <si>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</si>
  <si>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</si>
  <si>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</si>
  <si>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</si>
  <si>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</si>
  <si>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</si>
  <si>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</si>
  <si>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</si>
  <si>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</si>
  <si>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</si>
  <si>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</si>
  <si>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</si>
  <si>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</si>
  <si>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</si>
  <si>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</si>
  <si>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</si>
  <si>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</si>
  <si>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</si>
  <si>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</si>
  <si>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</si>
  <si>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</si>
  <si>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</si>
  <si>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</si>
  <si>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</si>
  <si>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</si>
  <si>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</si>
  <si>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</si>
  <si>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</si>
  <si>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</si>
  <si>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</si>
  <si>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</si>
  <si>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</si>
  <si>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</si>
  <si>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</si>
  <si>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</si>
  <si>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</si>
  <si>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</si>
  <si>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</si>
  <si>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</si>
  <si>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</si>
  <si>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</si>
  <si>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</si>
  <si>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</si>
  <si>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</si>
  <si>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</si>
  <si>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</si>
  <si>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</si>
  <si>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</si>
  <si>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</si>
  <si>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</si>
  <si>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</si>
  <si>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</si>
  <si>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</si>
  <si>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</si>
  <si>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</si>
  <si>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</si>
  <si>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</si>
  <si>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</si>
  <si>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</si>
  <si>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</si>
  <si>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</si>
  <si>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</si>
  <si>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</si>
  <si>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</si>
  <si>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</si>
  <si>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</si>
  <si>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</si>
  <si>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</si>
  <si>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</si>
  <si>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</si>
  <si>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</si>
  <si>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</si>
  <si>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</si>
  <si>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</si>
  <si>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</si>
  <si>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</si>
  <si>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</si>
  <si>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</si>
  <si>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</si>
  <si>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</si>
  <si>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</si>
  <si>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</si>
  <si>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</si>
  <si>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</si>
  <si>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</si>
  <si>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</si>
  <si>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</si>
  <si>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</si>
  <si>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</si>
  <si>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</si>
  <si>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</si>
  <si>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</si>
  <si>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</si>
  <si>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</si>
  <si>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</si>
  <si>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</si>
  <si>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</si>
  <si>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</si>
  <si>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</si>
  <si>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</si>
  <si>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</si>
  <si>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</si>
  <si>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</si>
  <si>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</si>
  <si>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</si>
  <si>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</si>
  <si>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</si>
  <si>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</si>
  <si>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</si>
  <si>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</si>
  <si>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</si>
  <si>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</si>
  <si>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</si>
  <si>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</si>
  <si>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</si>
  <si>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</si>
  <si>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</si>
  <si>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</si>
  <si>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</si>
  <si>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</si>
  <si>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</si>
  <si>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</si>
  <si>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</si>
  <si>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</si>
  <si>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</si>
  <si>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</si>
  <si>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</si>
  <si>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</si>
  <si>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</si>
  <si>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</si>
  <si>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</si>
  <si>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</si>
  <si>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</si>
  <si>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</si>
  <si>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</si>
  <si>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</si>
  <si>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</si>
  <si>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</si>
  <si>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</si>
  <si>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</si>
  <si>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</si>
  <si>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</si>
  <si>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</si>
  <si>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</si>
  <si>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</si>
  <si>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</si>
  <si>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</si>
  <si>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</si>
  <si>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</si>
  <si>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</si>
  <si>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</si>
  <si>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</si>
  <si>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</si>
  <si>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</si>
  <si>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</si>
  <si>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</si>
  <si>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</si>
  <si>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</si>
  <si>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</si>
  <si>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</si>
  <si>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</si>
  <si>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</si>
  <si>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</si>
  <si>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</si>
  <si>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</si>
  <si>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</si>
  <si>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</si>
  <si>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</si>
  <si>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</si>
  <si>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</si>
  <si>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</si>
  <si>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</si>
  <si>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</si>
  <si>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</si>
  <si>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</si>
  <si>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</si>
  <si>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</si>
  <si>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</si>
  <si>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</si>
  <si>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</si>
  <si>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</si>
  <si>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</si>
  <si>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</si>
  <si>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</si>
  <si>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</si>
  <si>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</si>
  <si>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</si>
  <si>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</si>
  <si>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</si>
  <si>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</si>
  <si>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</si>
  <si>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</si>
  <si>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</si>
  <si>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</si>
  <si>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</si>
  <si>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</si>
  <si>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</si>
  <si>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</si>
  <si>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</si>
  <si>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</si>
  <si>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</si>
  <si>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</si>
  <si>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</si>
  <si>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</si>
  <si>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</si>
  <si>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</si>
  <si>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</si>
  <si>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</si>
  <si>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</si>
  <si>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</si>
  <si>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</si>
  <si>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</si>
  <si>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</si>
  <si>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</si>
  <si>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</si>
  <si>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</si>
  <si>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</si>
  <si>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</si>
  <si>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</si>
  <si>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</si>
  <si>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</si>
  <si>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</si>
  <si>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</si>
  <si>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</si>
  <si>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</si>
  <si>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</si>
  <si>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</si>
  <si>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</si>
  <si>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</si>
  <si>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</si>
  <si>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</si>
  <si>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</si>
  <si>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</si>
  <si>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</si>
  <si>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</si>
  <si>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</si>
  <si>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</si>
  <si>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</si>
  <si>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</si>
  <si>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</si>
  <si>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</si>
  <si>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</si>
  <si>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</si>
  <si>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</si>
  <si>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</si>
  <si>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</si>
  <si>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</si>
  <si>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</si>
  <si>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</si>
  <si>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</si>
  <si>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</si>
  <si>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</si>
  <si>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</si>
  <si>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</si>
  <si>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</si>
  <si>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</si>
  <si>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</si>
  <si>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</si>
  <si>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</si>
  <si>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</si>
  <si>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</si>
  <si>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</si>
  <si>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</si>
  <si>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</si>
  <si>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</si>
  <si>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</si>
  <si>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</si>
  <si>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</si>
  <si>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</si>
  <si>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</si>
  <si>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</si>
  <si>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</si>
  <si>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</si>
  <si>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</si>
  <si>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</si>
  <si>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</si>
  <si>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</si>
  <si>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</si>
  <si>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</si>
  <si>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</si>
  <si>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</si>
  <si>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</si>
  <si>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</si>
  <si>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</si>
  <si>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</si>
  <si>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</si>
  <si>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</si>
  <si>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</si>
  <si>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</si>
  <si>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</si>
  <si>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</si>
  <si>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</si>
  <si>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</si>
  <si>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</si>
  <si>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</si>
  <si>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</si>
  <si>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</si>
  <si>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</si>
  <si>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</si>
  <si>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</si>
  <si>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</si>
  <si>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</si>
  <si>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</si>
  <si>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</si>
  <si>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</si>
  <si>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</si>
  <si>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</si>
  <si>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</si>
  <si>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</si>
  <si>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</si>
  <si>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</si>
  <si>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</si>
  <si>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</si>
  <si>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</si>
  <si>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</si>
  <si>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</si>
  <si>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</si>
  <si>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</si>
  <si>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</si>
  <si>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</si>
  <si>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</si>
  <si>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</si>
  <si>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</si>
  <si>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</si>
  <si>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</si>
  <si>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</si>
  <si>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</si>
  <si>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</si>
  <si>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</si>
  <si>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</si>
  <si>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</si>
  <si>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</si>
  <si>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</si>
  <si>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</si>
  <si>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</si>
  <si>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</si>
  <si>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</si>
  <si>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</si>
  <si>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</si>
  <si>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</si>
  <si>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</si>
  <si>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</si>
  <si>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</si>
  <si>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</si>
  <si>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</si>
  <si>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</si>
  <si>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</si>
  <si>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</si>
  <si>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</si>
  <si>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</si>
  <si>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</si>
  <si>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</si>
  <si>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</si>
  <si>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</si>
  <si>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</si>
  <si>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</si>
  <si>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</si>
  <si>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</si>
  <si>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</si>
  <si>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</si>
  <si>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</si>
  <si>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</si>
  <si>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</si>
  <si>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</si>
  <si>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</si>
  <si>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</si>
  <si>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</si>
  <si>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</si>
  <si>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</si>
  <si>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</si>
  <si>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</si>
  <si>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</si>
  <si>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</si>
  <si>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</si>
  <si>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</si>
  <si>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</si>
  <si>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</si>
  <si>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</si>
  <si>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</si>
  <si>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</si>
  <si>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</si>
  <si>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</si>
  <si>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</si>
  <si>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</si>
  <si>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</si>
  <si>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</si>
  <si>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</si>
  <si>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</si>
  <si>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</si>
  <si>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</si>
  <si>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</si>
  <si>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</si>
  <si>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</si>
  <si>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</si>
  <si>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</si>
  <si>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</si>
  <si>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</si>
  <si>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</si>
  <si>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</si>
  <si>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</si>
  <si>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</si>
  <si>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</si>
  <si>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</si>
  <si>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</si>
  <si>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</si>
  <si>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</si>
  <si>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</si>
  <si>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</si>
  <si>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</si>
  <si>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</si>
  <si>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</si>
  <si>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</si>
  <si>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</si>
  <si>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</si>
  <si>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</si>
  <si>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</si>
  <si>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</si>
  <si>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</si>
  <si>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</si>
  <si>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</si>
  <si>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</si>
  <si>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</si>
  <si>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</si>
  <si>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</si>
  <si>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</si>
  <si>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</si>
  <si>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</si>
  <si>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</si>
  <si>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</si>
  <si>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</si>
  <si>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</si>
  <si>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</si>
  <si>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</si>
  <si>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</si>
  <si>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</si>
  <si>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</si>
  <si>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</si>
  <si>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</si>
  <si>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</si>
  <si>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</si>
  <si>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</si>
  <si>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</si>
  <si>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</si>
  <si>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</si>
  <si>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</si>
  <si>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</si>
  <si>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</si>
  <si>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</si>
  <si>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</si>
  <si>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</si>
  <si>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</si>
  <si>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</si>
  <si>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</si>
  <si>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</si>
  <si>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</si>
  <si>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</si>
  <si>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</si>
  <si>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</si>
  <si>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</si>
  <si>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</si>
  <si>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</si>
  <si>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</si>
  <si>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</si>
  <si>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</si>
  <si>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</si>
  <si>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</si>
  <si>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</si>
  <si>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</si>
  <si>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</si>
  <si>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</si>
  <si>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</si>
  <si>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</si>
  <si>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</si>
  <si>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</si>
  <si>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</si>
  <si>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</si>
  <si>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</si>
  <si>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</si>
  <si>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</si>
  <si>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</si>
  <si>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</si>
  <si>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</si>
  <si>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</si>
  <si>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</si>
  <si>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</si>
  <si>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</si>
  <si>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</si>
  <si>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</si>
  <si>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</si>
  <si>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</si>
  <si>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</si>
  <si>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</si>
  <si>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</si>
  <si>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</si>
  <si>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</si>
  <si>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</si>
  <si>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</si>
  <si>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</si>
  <si>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</si>
  <si>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</si>
  <si>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</si>
  <si>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</si>
  <si>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</si>
  <si>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</si>
  <si>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</si>
  <si>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</si>
  <si>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</si>
  <si>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</si>
  <si>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</si>
  <si>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</si>
  <si>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</si>
  <si>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</si>
  <si>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</si>
  <si>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</si>
  <si>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</si>
  <si>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</si>
  <si>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</si>
  <si>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</si>
  <si>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</si>
  <si>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</si>
  <si>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</si>
  <si>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</si>
  <si>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</si>
  <si>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</si>
  <si>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</si>
  <si>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</si>
  <si>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</si>
  <si>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</si>
  <si>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</si>
  <si>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</si>
  <si>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</si>
  <si>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</si>
  <si>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</si>
  <si>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</si>
  <si>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</si>
  <si>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</si>
  <si>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</si>
  <si>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</si>
  <si>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</si>
  <si>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</si>
  <si>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</si>
  <si>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</si>
  <si>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</si>
  <si>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</si>
  <si>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</si>
  <si>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</si>
  <si>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</si>
  <si>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</si>
  <si>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</si>
  <si>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</si>
  <si>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</si>
  <si>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</si>
  <si>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</si>
  <si>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</si>
  <si>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</si>
  <si>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</si>
  <si>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</si>
  <si>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</si>
  <si>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</si>
  <si>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</si>
  <si>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</si>
  <si>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</si>
  <si>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</si>
  <si>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</si>
  <si>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</si>
  <si>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</si>
  <si>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</si>
  <si>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</si>
  <si>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</si>
  <si>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</si>
  <si>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</si>
  <si>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</si>
  <si>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</si>
  <si>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</si>
  <si>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</si>
  <si>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</si>
  <si>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</si>
  <si>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</si>
  <si>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</si>
  <si>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</si>
  <si>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</si>
  <si>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</si>
  <si>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</si>
  <si>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</si>
  <si>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</si>
  <si>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</si>
  <si>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</si>
  <si>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</si>
  <si>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</si>
  <si>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</si>
  <si>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</si>
  <si>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</si>
  <si>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</si>
  <si>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</si>
  <si>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</si>
  <si>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</si>
  <si>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</si>
  <si>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</si>
  <si>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</si>
  <si>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</si>
  <si>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</si>
  <si>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</si>
  <si>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</si>
  <si>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</si>
  <si>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</si>
  <si>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</si>
  <si>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</si>
  <si>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</si>
  <si>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</si>
  <si>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</si>
  <si>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</si>
  <si>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</si>
  <si>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</si>
  <si>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</si>
  <si>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</si>
  <si>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</si>
  <si>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</si>
  <si>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</si>
  <si>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</si>
  <si>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</si>
  <si>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</si>
  <si>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</si>
  <si>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</si>
  <si>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</si>
  <si>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</si>
  <si>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</si>
  <si>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</si>
  <si>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</si>
  <si>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</si>
  <si>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</si>
  <si>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</si>
  <si>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</si>
  <si>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</si>
  <si>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</si>
  <si>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</si>
  <si>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</si>
  <si>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</si>
  <si>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</si>
  <si>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</si>
  <si>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</si>
  <si>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</si>
  <si>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</si>
  <si>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</si>
  <si>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</si>
  <si>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</si>
  <si>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</si>
  <si>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</si>
  <si>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</si>
  <si>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</si>
  <si>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</si>
  <si>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</si>
  <si>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</si>
  <si>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</si>
  <si>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</si>
  <si>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</si>
  <si>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</si>
  <si>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</si>
  <si>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</si>
  <si>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</si>
  <si>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</si>
  <si>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</si>
  <si>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</si>
  <si>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</si>
  <si>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</si>
  <si>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</si>
  <si>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</si>
  <si>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</si>
  <si>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</si>
  <si>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</si>
  <si>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</si>
  <si>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</si>
  <si>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</si>
  <si>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</si>
  <si>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</si>
  <si>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</si>
  <si>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</si>
  <si>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</si>
  <si>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</si>
  <si>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</si>
  <si>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</si>
  <si>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</si>
  <si>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</si>
  <si>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</si>
  <si>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</si>
  <si>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</si>
  <si>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</si>
  <si>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</si>
  <si>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</si>
  <si>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</si>
  <si>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</si>
  <si>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</si>
  <si>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</si>
  <si>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</si>
  <si>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</si>
  <si>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</si>
  <si>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</si>
  <si>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</si>
  <si>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</si>
  <si>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</si>
  <si>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</si>
  <si>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</si>
  <si>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</si>
  <si>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</si>
  <si>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</si>
  <si>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</si>
  <si>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</si>
  <si>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</si>
  <si>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</si>
  <si>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</si>
  <si>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</si>
  <si>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</si>
  <si>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</si>
  <si>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</si>
  <si>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</si>
  <si>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</si>
  <si>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</si>
  <si>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</si>
  <si>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</si>
  <si>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</si>
  <si>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</si>
  <si>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</si>
  <si>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</si>
  <si>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</si>
  <si>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</si>
  <si>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</si>
  <si>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</si>
  <si>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</si>
  <si>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</si>
  <si>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</si>
  <si>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</si>
  <si>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</si>
  <si>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</si>
  <si>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</si>
  <si>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</si>
  <si>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</si>
  <si>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</si>
  <si>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</si>
  <si>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</si>
  <si>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</si>
  <si>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</si>
  <si>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</si>
  <si>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</si>
  <si>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</si>
  <si>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</si>
  <si>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</si>
  <si>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</si>
  <si>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</si>
  <si>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</si>
  <si>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</si>
  <si>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</si>
  <si>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</si>
  <si>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</si>
  <si>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</si>
  <si>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</si>
  <si>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</si>
  <si>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</si>
  <si>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</si>
  <si>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</si>
  <si>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</si>
  <si>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</si>
  <si>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</si>
  <si>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</si>
  <si>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</si>
  <si>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</si>
  <si>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</si>
  <si>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</si>
  <si>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</si>
  <si>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</si>
  <si>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</si>
  <si>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</si>
  <si>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</si>
  <si>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</si>
  <si>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</si>
  <si>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</si>
  <si>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</si>
  <si>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</si>
  <si>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</si>
  <si>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</si>
  <si>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</si>
  <si>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</si>
  <si>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</si>
  <si>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</si>
  <si>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</si>
  <si>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</si>
  <si>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</si>
  <si>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</si>
  <si>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</si>
  <si>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</si>
  <si>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</si>
  <si>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</si>
  <si>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</si>
  <si>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</si>
  <si>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</si>
  <si>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</si>
  <si>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</si>
  <si>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</si>
  <si>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</si>
  <si>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</si>
  <si>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</si>
  <si>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</si>
  <si>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</si>
  <si>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</si>
  <si>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</si>
  <si>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</si>
  <si>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</si>
  <si>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</si>
  <si>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</si>
  <si>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</si>
  <si>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</si>
  <si>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</si>
  <si>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</si>
  <si>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</si>
  <si>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</si>
  <si>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</si>
  <si>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</si>
  <si>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</si>
  <si>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</si>
  <si>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</si>
  <si>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</si>
  <si>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</si>
  <si>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</si>
  <si>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</si>
  <si>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</si>
  <si>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</si>
  <si>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</si>
  <si>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</si>
  <si>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</si>
  <si>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</si>
  <si>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</si>
  <si>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</si>
  <si>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</si>
  <si>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</si>
  <si>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</si>
  <si>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</si>
  <si>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</si>
  <si>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</si>
  <si>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</si>
  <si>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</si>
  <si>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</si>
  <si>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</si>
  <si>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</si>
  <si>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</si>
  <si>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</si>
  <si>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</si>
  <si>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</si>
  <si>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</si>
  <si>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</si>
  <si>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</si>
  <si>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</si>
  <si>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</si>
  <si>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</si>
  <si>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</si>
  <si>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</si>
  <si>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</si>
  <si>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</si>
  <si>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</si>
  <si>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</si>
  <si>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</si>
  <si>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</si>
  <si>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</si>
  <si>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</si>
  <si>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</si>
  <si>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</si>
  <si>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</si>
  <si>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</si>
  <si>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</si>
  <si>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</si>
  <si>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</si>
  <si>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</si>
  <si>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</si>
  <si>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</si>
  <si>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</si>
  <si>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</si>
  <si>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</si>
  <si>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</si>
  <si>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</si>
  <si>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</si>
  <si>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</si>
  <si>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</si>
  <si>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</si>
  <si>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</si>
  <si>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</si>
  <si>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</si>
  <si>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</si>
  <si>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</si>
  <si>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</si>
  <si>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</si>
  <si>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</si>
  <si>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</si>
  <si>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</si>
  <si>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</si>
  <si>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</si>
  <si>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</si>
  <si>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</si>
  <si>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</si>
  <si>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</si>
  <si>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</si>
  <si>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</si>
  <si>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</si>
  <si>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</si>
  <si>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</si>
  <si>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</si>
  <si>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</si>
  <si>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</si>
  <si>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</si>
  <si>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</si>
  <si>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</si>
  <si>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</si>
  <si>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</si>
  <si>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</si>
  <si>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</si>
  <si>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</si>
  <si>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</si>
  <si>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</si>
  <si>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</si>
  <si>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</si>
  <si>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</si>
  <si>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</si>
  <si>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</si>
  <si>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</si>
  <si>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</si>
  <si>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</si>
  <si>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</si>
  <si>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</si>
  <si>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</si>
  <si>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</si>
  <si>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</si>
  <si>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</si>
  <si>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</si>
  <si>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</si>
  <si>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</si>
  <si>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</si>
  <si>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</si>
  <si>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</si>
  <si>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</si>
  <si>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</si>
  <si>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</si>
  <si>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</si>
  <si>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</si>
  <si>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</si>
  <si>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</si>
  <si>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</si>
  <si>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</si>
  <si>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</si>
  <si>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</si>
  <si>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</si>
  <si>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</si>
  <si>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</si>
  <si>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</si>
  <si>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</si>
  <si>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</si>
  <si>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</si>
  <si>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</si>
  <si>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</si>
  <si>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</si>
  <si>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</si>
  <si>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</si>
  <si>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</si>
  <si>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</si>
  <si>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</si>
  <si>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</si>
  <si>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</si>
  <si>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</si>
  <si>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</si>
  <si>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</si>
  <si>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</si>
  <si>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</si>
  <si>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</si>
  <si>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</si>
  <si>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</si>
  <si>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</si>
  <si>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</si>
  <si>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</si>
  <si>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</si>
  <si>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</si>
  <si>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</si>
  <si>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</si>
  <si>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</si>
  <si>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</si>
  <si>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</si>
  <si>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</si>
  <si>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</si>
  <si>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</si>
  <si>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</si>
  <si>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</si>
  <si>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</si>
  <si>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</si>
  <si>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</si>
  <si>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</si>
  <si>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</si>
  <si>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</si>
  <si>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</si>
  <si>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</si>
  <si>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</si>
  <si>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</si>
  <si>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</si>
  <si>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</si>
  <si>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</si>
  <si>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</si>
  <si>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</si>
  <si>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</si>
  <si>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</si>
  <si>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</si>
  <si>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</si>
  <si>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</si>
  <si>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</si>
  <si>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</si>
  <si>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</si>
  <si>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</si>
  <si>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</si>
  <si>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</si>
  <si>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</si>
  <si>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</si>
  <si>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</si>
  <si>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</si>
  <si>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</si>
  <si>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</si>
  <si>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</si>
  <si>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</si>
  <si>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</si>
  <si>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</si>
  <si>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</si>
  <si>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</si>
  <si>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</si>
  <si>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</si>
  <si>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</si>
  <si>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</si>
  <si>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</si>
  <si>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</si>
  <si>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</si>
  <si>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</si>
  <si>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</si>
  <si>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</si>
  <si>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</si>
  <si>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</si>
  <si>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</si>
  <si>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</si>
  <si>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</si>
  <si>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</si>
  <si>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</si>
  <si>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</si>
  <si>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</si>
  <si>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</si>
  <si>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</si>
  <si>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</si>
  <si>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</si>
  <si>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</si>
  <si>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</si>
  <si>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</si>
  <si>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</si>
  <si>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</si>
  <si>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</si>
  <si>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</si>
  <si>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</si>
  <si>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</si>
  <si>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</si>
  <si>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</si>
  <si>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</si>
  <si>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</si>
  <si>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</si>
  <si>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</si>
  <si>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</si>
  <si>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</si>
  <si>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</si>
  <si>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</si>
  <si>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</si>
  <si>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</si>
  <si>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</si>
  <si>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</si>
  <si>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</si>
  <si>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</si>
  <si>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</si>
  <si>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</si>
  <si>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</si>
  <si>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</si>
  <si>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</si>
  <si>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</si>
  <si>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</si>
  <si>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</si>
  <si>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</si>
  <si>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</si>
  <si>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</si>
  <si>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</si>
  <si>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</si>
  <si>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</si>
  <si>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</si>
  <si>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</si>
  <si>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</si>
  <si>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</si>
  <si>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</si>
  <si>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</si>
  <si>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</si>
  <si>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</si>
  <si>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</si>
  <si>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</si>
  <si>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</si>
  <si>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</si>
  <si>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</si>
  <si>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</si>
  <si>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</si>
  <si>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</si>
  <si>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</si>
  <si>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</si>
  <si>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</si>
  <si>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</si>
  <si>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</si>
  <si>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</si>
  <si>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</si>
  <si>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</si>
  <si>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</si>
  <si>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</si>
  <si>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</si>
  <si>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</si>
  <si>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</si>
  <si>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</si>
  <si>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</si>
  <si>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</si>
  <si>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</si>
  <si>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</si>
  <si>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</si>
  <si>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</si>
  <si>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</si>
  <si>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</si>
  <si>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</si>
  <si>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</si>
  <si>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</si>
  <si>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</si>
  <si>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</si>
  <si>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</si>
  <si>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</si>
  <si>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</si>
  <si>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</si>
  <si>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</si>
  <si>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</si>
  <si>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</si>
  <si>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</si>
  <si>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</si>
  <si>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</si>
  <si>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</si>
  <si>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</si>
  <si>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</si>
  <si>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</si>
  <si>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</si>
  <si>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</si>
  <si>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</si>
  <si>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</si>
  <si>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</si>
  <si>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</si>
  <si>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</si>
  <si>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</si>
  <si>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</si>
  <si>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</si>
  <si>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</si>
  <si>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</si>
  <si>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</si>
  <si>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</si>
  <si>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</si>
  <si>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</si>
  <si>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</si>
  <si>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</si>
  <si>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</si>
  <si>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</si>
  <si>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</si>
  <si>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</si>
  <si>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</si>
  <si>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</si>
  <si>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</si>
  <si>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</si>
  <si>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</si>
  <si>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</si>
  <si>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</si>
  <si>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</si>
  <si>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</si>
  <si>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</si>
  <si>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</si>
  <si>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</si>
  <si>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</si>
  <si>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</si>
  <si>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</si>
  <si>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</si>
  <si>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</si>
  <si>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</si>
  <si>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</si>
  <si>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</si>
  <si>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</si>
  <si>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</si>
  <si>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</si>
  <si>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</si>
  <si>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</si>
  <si>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</si>
  <si>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</si>
  <si>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</si>
  <si>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</si>
  <si>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</si>
  <si>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</si>
  <si>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</si>
  <si>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</si>
  <si>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</si>
  <si>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</si>
  <si>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</si>
  <si>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</si>
  <si>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</si>
  <si>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</si>
  <si>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</si>
  <si>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</si>
  <si>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</si>
  <si>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</si>
  <si>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</si>
  <si>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</si>
  <si>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</si>
  <si>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</si>
  <si>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</si>
  <si>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</si>
  <si>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</si>
  <si>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</si>
  <si>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</si>
  <si>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</si>
  <si>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</si>
  <si>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</si>
  <si>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</si>
  <si>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</si>
  <si>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</si>
  <si>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</si>
  <si>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</si>
  <si>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</si>
  <si>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</si>
  <si>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</si>
  <si>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</si>
  <si>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</si>
  <si>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</si>
  <si>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</si>
  <si>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</si>
  <si>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</si>
  <si>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</si>
  <si>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</si>
  <si>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</si>
  <si>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</si>
  <si>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</si>
  <si>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</si>
  <si>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</si>
  <si>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</si>
  <si>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</si>
  <si>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</si>
  <si>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</si>
  <si>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</si>
  <si>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</si>
  <si>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</si>
  <si>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</si>
  <si>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</si>
  <si>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</si>
  <si>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</si>
  <si>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</si>
  <si>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</si>
  <si>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</si>
  <si>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</si>
  <si>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</si>
  <si>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</si>
  <si>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</si>
  <si>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</si>
  <si>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</si>
  <si>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</si>
  <si>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</si>
  <si>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</si>
  <si>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</si>
  <si>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</si>
  <si>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</si>
  <si>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</si>
  <si>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</si>
  <si>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</si>
  <si>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</si>
  <si>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</si>
  <si>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</si>
  <si>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</si>
  <si>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</si>
  <si>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</si>
  <si>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</si>
  <si>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</si>
  <si>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</si>
  <si>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</si>
  <si>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</si>
  <si>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</si>
  <si>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</si>
  <si>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</si>
  <si>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</si>
  <si>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</si>
  <si>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</si>
  <si>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</si>
  <si>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</si>
  <si>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</si>
  <si>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</si>
  <si>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</si>
  <si>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</si>
  <si>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</si>
  <si>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</si>
  <si>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</si>
  <si>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</si>
  <si>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</si>
  <si>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</si>
  <si>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</si>
  <si>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</si>
  <si>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</si>
  <si>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</si>
  <si>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</si>
  <si>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</si>
  <si>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</si>
  <si>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</si>
  <si>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</si>
  <si>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</si>
  <si>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</si>
  <si>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</si>
  <si>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</si>
  <si>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</si>
  <si>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</si>
  <si>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</si>
  <si>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</si>
  <si>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</si>
  <si>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</si>
  <si>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</si>
  <si>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</si>
  <si>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</si>
  <si>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</si>
  <si>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</si>
  <si>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</si>
  <si>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</si>
  <si>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</si>
  <si>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</si>
  <si>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</si>
  <si>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</si>
  <si>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</si>
  <si>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</si>
  <si>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</si>
  <si>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</si>
  <si>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</si>
  <si>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</si>
  <si>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</si>
  <si>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</si>
  <si>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</si>
  <si>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</si>
  <si>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</si>
  <si>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</si>
  <si>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</si>
  <si>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</si>
  <si>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</si>
  <si>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</si>
  <si>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</si>
  <si>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</si>
  <si>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</si>
  <si>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</si>
  <si>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</si>
  <si>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</si>
  <si>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</si>
  <si>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</si>
  <si>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</si>
  <si>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</si>
  <si>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</si>
  <si>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</si>
  <si>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</si>
  <si>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</si>
  <si>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</si>
  <si>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</si>
  <si>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</si>
  <si>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</si>
  <si>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</si>
  <si>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</si>
  <si>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</si>
  <si>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</si>
  <si>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</si>
  <si>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</si>
  <si>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</si>
  <si>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</si>
  <si>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</si>
  <si>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</si>
  <si>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</si>
  <si>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</si>
  <si>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</si>
  <si>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</si>
  <si>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</si>
  <si>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</si>
  <si>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</si>
  <si>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</si>
  <si>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</si>
  <si>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</si>
  <si>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</si>
  <si>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</si>
  <si>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</si>
  <si>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</si>
  <si>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</si>
  <si>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</si>
  <si>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</si>
  <si>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</si>
  <si>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</si>
  <si>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</si>
  <si>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</si>
  <si>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</si>
  <si>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</si>
  <si>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</si>
  <si>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</si>
  <si>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</si>
  <si>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</si>
  <si>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</si>
  <si>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</si>
  <si>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</si>
  <si>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</si>
  <si>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</si>
  <si>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</si>
  <si>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</si>
  <si>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</si>
  <si>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</si>
  <si>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</si>
  <si>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</si>
  <si>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</si>
  <si>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</si>
  <si>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</si>
  <si>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</si>
  <si>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</si>
  <si>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</si>
  <si>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</si>
  <si>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</si>
  <si>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</si>
  <si>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</si>
  <si>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</si>
  <si>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</si>
  <si>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</si>
  <si>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</si>
  <si>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</si>
  <si>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</si>
  <si>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</si>
  <si>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</si>
  <si>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</si>
  <si>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</si>
  <si>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</si>
  <si>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</si>
  <si>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</si>
  <si>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</si>
  <si>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</si>
  <si>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</si>
  <si>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</si>
  <si>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</si>
  <si>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</si>
  <si>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</si>
  <si>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</si>
  <si>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</si>
  <si>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</si>
  <si>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</si>
  <si>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</si>
  <si>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</si>
  <si>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</si>
  <si>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</si>
  <si>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</si>
  <si>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</si>
  <si>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</si>
  <si>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</si>
  <si>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</si>
  <si>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</si>
  <si>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</si>
  <si>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</si>
  <si>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</si>
  <si>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</si>
  <si>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</si>
  <si>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</si>
  <si>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</si>
  <si>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</si>
  <si>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</si>
  <si>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</si>
  <si>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</si>
  <si>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</si>
  <si>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</si>
  <si>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</si>
  <si>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</si>
  <si>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</si>
  <si>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</si>
  <si>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</si>
  <si>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</si>
  <si>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</si>
  <si>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</si>
  <si>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</si>
  <si>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</si>
  <si>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</si>
  <si>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</si>
  <si>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</si>
  <si>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</si>
  <si>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</si>
  <si>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</si>
  <si>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</si>
  <si>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</si>
  <si>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</si>
  <si>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</si>
  <si>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</si>
  <si>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</si>
  <si>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</si>
  <si>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</si>
  <si>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</si>
  <si>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</si>
  <si>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</si>
  <si>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</si>
  <si>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</si>
  <si>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</si>
  <si>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</si>
  <si>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</si>
  <si>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</si>
  <si>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</si>
  <si>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</si>
  <si>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</si>
  <si>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</si>
  <si>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</si>
  <si>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</si>
  <si>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</si>
  <si>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</si>
  <si>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</si>
  <si>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</si>
  <si>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</si>
  <si>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</si>
  <si>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</si>
  <si>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</si>
  <si>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</si>
  <si>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</si>
  <si>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</si>
  <si>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</si>
  <si>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</si>
  <si>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</si>
  <si>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</si>
  <si>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</si>
  <si>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</si>
  <si>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</si>
  <si>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</si>
  <si>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</si>
  <si>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</si>
  <si>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</si>
  <si>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</si>
  <si>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</si>
  <si>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</si>
  <si>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</si>
  <si>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</si>
  <si>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</si>
  <si>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</si>
  <si>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</si>
  <si>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</si>
  <si>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</si>
  <si>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</si>
  <si>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</si>
  <si>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</si>
  <si>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</si>
  <si>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</si>
  <si>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</si>
  <si>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</si>
  <si>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</si>
  <si>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</si>
  <si>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</si>
  <si>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</si>
  <si>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</si>
  <si>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</si>
  <si>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</si>
  <si>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</si>
  <si>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</si>
  <si>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</si>
  <si>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</si>
  <si>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</si>
  <si>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</si>
  <si>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</si>
  <si>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</si>
  <si>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</si>
  <si>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</si>
  <si>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</si>
  <si>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</si>
  <si>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</si>
  <si>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</si>
  <si>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</si>
  <si>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</si>
  <si>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</si>
  <si>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</si>
  <si>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</si>
  <si>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</si>
  <si>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</si>
  <si>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</si>
  <si>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</si>
  <si>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</si>
  <si>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</si>
  <si>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</si>
  <si>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</si>
  <si>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</si>
  <si>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</si>
  <si>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</si>
  <si>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</si>
  <si>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</si>
  <si>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</si>
  <si>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</si>
  <si>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</si>
  <si>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</si>
  <si>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</si>
  <si>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</si>
  <si>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</si>
  <si>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</si>
  <si>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</si>
  <si>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</si>
  <si>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</si>
  <si>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</si>
  <si>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</si>
  <si>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</si>
  <si>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</si>
  <si>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</si>
  <si>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</si>
  <si>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</si>
  <si>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</si>
  <si>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</si>
  <si>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</si>
  <si>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</si>
  <si>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</si>
  <si>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</si>
  <si>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</si>
  <si>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</si>
  <si>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</si>
  <si>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</si>
  <si>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</si>
  <si>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</si>
  <si>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</si>
  <si>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</si>
  <si>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</si>
  <si>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</si>
  <si>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</si>
  <si>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</si>
  <si>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</si>
  <si>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</si>
  <si>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</si>
  <si>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</si>
  <si>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</si>
  <si>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</si>
  <si>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</si>
  <si>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</si>
  <si>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</si>
  <si>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</si>
  <si>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</si>
  <si>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</si>
  <si>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</si>
  <si>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</si>
  <si>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</si>
  <si>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</si>
  <si>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</si>
  <si>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</si>
  <si>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</si>
  <si>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</si>
  <si>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</si>
  <si>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</si>
  <si>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</si>
  <si>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</si>
  <si>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</si>
  <si>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</si>
  <si>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</si>
  <si>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</si>
  <si>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</si>
  <si>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</si>
  <si>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</si>
  <si>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</si>
  <si>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</si>
  <si>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</si>
  <si>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</si>
  <si>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</si>
  <si>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</si>
  <si>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</si>
  <si>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</si>
  <si>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</si>
  <si>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</si>
  <si>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</si>
  <si>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</si>
  <si>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</si>
  <si>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</si>
  <si>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</si>
  <si>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</si>
  <si>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</si>
  <si>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</si>
  <si>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</si>
  <si>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</si>
  <si>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</si>
  <si>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</si>
  <si>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</si>
  <si>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</si>
  <si>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</si>
  <si>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</si>
  <si>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</si>
  <si>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</si>
  <si>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</si>
  <si>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</si>
  <si>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</si>
  <si>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</si>
  <si>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</si>
  <si>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</si>
  <si>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</si>
  <si>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</si>
  <si>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</si>
  <si>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</si>
  <si>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</si>
  <si>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</si>
  <si>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</si>
  <si>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</si>
  <si>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</si>
  <si>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</si>
  <si>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</si>
  <si>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</si>
  <si>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</si>
  <si>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</si>
  <si>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</si>
  <si>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</si>
  <si>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</si>
  <si>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</si>
  <si>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</si>
  <si>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</si>
  <si>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</si>
  <si>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</si>
  <si>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</si>
  <si>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</si>
  <si>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</si>
  <si>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</si>
  <si>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</si>
  <si>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</si>
  <si>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</si>
  <si>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</si>
  <si>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</si>
  <si>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</si>
  <si>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</si>
  <si>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</si>
  <si>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</si>
  <si>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</si>
  <si>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</si>
  <si>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</si>
  <si>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</si>
  <si>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</si>
  <si>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</si>
  <si>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</si>
  <si>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</si>
  <si>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</si>
  <si>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</si>
  <si>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</si>
  <si>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</si>
  <si>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</si>
  <si>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</si>
  <si>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</si>
  <si>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</si>
  <si>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</si>
  <si>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</si>
  <si>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</si>
  <si>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</si>
  <si>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</si>
  <si>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</si>
  <si>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</si>
  <si>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</si>
  <si>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</si>
  <si>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</si>
  <si>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</si>
  <si>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</si>
  <si>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</si>
  <si>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</si>
  <si>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</si>
  <si>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</si>
  <si>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</si>
  <si>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</si>
  <si>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</si>
  <si>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</si>
  <si>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</si>
  <si>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</si>
  <si>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</si>
  <si>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</si>
  <si>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</si>
  <si>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</si>
  <si>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</si>
  <si>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</si>
  <si>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</si>
  <si>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</si>
  <si>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</si>
  <si>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</si>
  <si>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</si>
  <si>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</si>
  <si>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</si>
  <si>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</si>
  <si>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</si>
  <si>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</si>
  <si>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</si>
  <si>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</si>
  <si>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</si>
  <si>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</si>
  <si>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</si>
  <si>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</si>
  <si>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</si>
  <si>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</si>
  <si>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</si>
  <si>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</si>
  <si>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</si>
  <si>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</si>
  <si>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</si>
  <si>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</si>
  <si>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</si>
  <si>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</si>
  <si>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</si>
  <si>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</si>
  <si>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</si>
  <si>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</si>
  <si>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</si>
  <si>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</si>
  <si>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</si>
  <si>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</si>
  <si>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</si>
  <si>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</si>
  <si>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</si>
  <si>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</si>
  <si>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</si>
  <si>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</si>
  <si>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</si>
  <si>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</si>
  <si>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</si>
  <si>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</si>
  <si>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</si>
  <si>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</si>
  <si>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</si>
  <si>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</si>
  <si>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</si>
  <si>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</si>
  <si>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</si>
  <si>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</si>
  <si>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</si>
  <si>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</si>
  <si>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</si>
  <si>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</si>
  <si>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</si>
  <si>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</si>
  <si>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</si>
  <si>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</si>
  <si>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</si>
  <si>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</si>
  <si>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</si>
  <si>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</si>
  <si>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</si>
  <si>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</si>
  <si>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</si>
  <si>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</si>
  <si>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</si>
  <si>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</si>
  <si>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</si>
  <si>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</si>
  <si>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</si>
  <si>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</si>
  <si>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</si>
  <si>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</si>
  <si>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</si>
  <si>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</si>
  <si>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</si>
  <si>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</si>
  <si>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</si>
  <si>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</si>
  <si>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</si>
  <si>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</si>
  <si>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</si>
  <si>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</si>
  <si>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</si>
  <si>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</si>
  <si>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</si>
  <si>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</si>
  <si>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</si>
  <si>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</si>
  <si>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</si>
  <si>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</si>
  <si>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</si>
  <si>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</si>
  <si>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</si>
  <si>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</si>
  <si>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</si>
  <si>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</si>
  <si>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</si>
  <si>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</si>
  <si>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</si>
  <si>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</si>
  <si>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</si>
  <si>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</si>
  <si>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</si>
  <si>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</si>
  <si>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</si>
  <si>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</si>
  <si>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</si>
  <si>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</si>
  <si>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</si>
  <si>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</si>
  <si>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</si>
  <si>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</si>
  <si>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</si>
  <si>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</si>
  <si>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</si>
  <si>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</si>
  <si>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</si>
  <si>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</si>
  <si>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</si>
  <si>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</si>
  <si>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</si>
  <si>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</si>
  <si>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</si>
  <si>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</si>
  <si>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</si>
  <si>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</si>
  <si>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</si>
  <si>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</si>
  <si>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</si>
  <si>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</si>
  <si>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</si>
  <si>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</si>
  <si>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</si>
  <si>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</si>
  <si>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</si>
  <si>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</si>
  <si>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</si>
  <si>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</si>
  <si>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</si>
  <si>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</si>
  <si>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</si>
  <si>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</si>
  <si>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</si>
  <si>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</si>
  <si>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</si>
  <si>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</si>
  <si>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</si>
  <si>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</si>
  <si>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</si>
  <si>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</si>
  <si>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</si>
  <si>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</si>
  <si>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</si>
  <si>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</si>
  <si>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</si>
  <si>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</si>
  <si>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</si>
  <si>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</si>
  <si>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</si>
  <si>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</si>
  <si>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</si>
  <si>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</si>
  <si>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</si>
  <si>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</si>
  <si>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</si>
  <si>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</si>
  <si>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</si>
  <si>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</si>
  <si>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</si>
  <si>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</si>
  <si>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</si>
  <si>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</si>
  <si>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</si>
  <si>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</si>
  <si>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</si>
  <si>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</si>
  <si>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</si>
  <si>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</si>
  <si>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</si>
  <si>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</si>
  <si>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</si>
  <si>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</si>
  <si>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</si>
  <si>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</si>
  <si>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</si>
  <si>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</si>
  <si>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</si>
  <si>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</si>
  <si>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</si>
  <si>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</si>
  <si>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</si>
  <si>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</si>
  <si>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</si>
  <si>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</si>
  <si>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</si>
  <si>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</si>
  <si>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</si>
  <si>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</si>
  <si>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</si>
  <si>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</si>
  <si>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</si>
  <si>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</si>
  <si>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</si>
  <si>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</si>
  <si>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</si>
  <si>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</si>
  <si>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</si>
  <si>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</si>
  <si>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</si>
  <si>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</si>
  <si>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</si>
  <si>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</si>
  <si>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</si>
  <si>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</si>
  <si>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</si>
  <si>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</si>
  <si>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</si>
  <si>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</si>
  <si>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</si>
  <si>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</si>
  <si>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</si>
  <si>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</si>
  <si>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</si>
  <si>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</si>
  <si>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</si>
  <si>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</si>
  <si>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</si>
  <si>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</si>
  <si>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</si>
  <si>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</si>
  <si>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</si>
  <si>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</si>
  <si>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</si>
  <si>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</si>
  <si>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</si>
  <si>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</si>
  <si>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</si>
  <si>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</si>
  <si>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</si>
  <si>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</si>
  <si>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</si>
  <si>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</si>
  <si>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</si>
  <si>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</si>
  <si>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</si>
  <si>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</si>
  <si>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</si>
  <si>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</si>
  <si>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</si>
  <si>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</si>
  <si>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</si>
  <si>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</si>
  <si>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</si>
  <si>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</si>
  <si>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</si>
  <si>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</si>
  <si>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</si>
  <si>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</si>
  <si>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</si>
  <si>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</si>
  <si>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23216_令和7年度</t>
  </si>
  <si>
    <t>23216_令和8年度</t>
  </si>
  <si>
    <t>23216_令和9年度</t>
  </si>
  <si>
    <t>23216_令和10年度</t>
  </si>
  <si>
    <t>23216_令和11年度</t>
  </si>
  <si>
    <t>23216_令和12年度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</si>
</sst>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5.4255345843771288</c:v>
                </c:pt>
                <c:pt idx="1">
                  <c:v>6.6097752513879744</c:v>
                </c:pt>
                <c:pt idx="2">
                  <c:v>5.331787193338883</c:v>
                </c:pt>
                <c:pt idx="3">
                  <c:v>7.1702727562515873</c:v>
                </c:pt>
                <c:pt idx="4">
                  <c:v>9.908561476978937</c:v>
                </c:pt>
                <c:pt idx="5">
                  <c:v>8.09852866251269</c:v>
                </c:pt>
                <c:pt idx="6">
                  <c:v>6.9582675294829626</c:v>
                </c:pt>
                <c:pt idx="7">
                  <c:v>8.3188028299407062</c:v>
                </c:pt>
                <c:pt idx="8">
                  <c:v>8.6642602798399722</c:v>
                </c:pt>
                <c:pt idx="9">
                  <c:v>9.023091015370758</c:v>
                </c:pt>
                <c:pt idx="10">
                  <c:v>8.17847977106989</c:v>
                </c:pt>
                <c:pt idx="11">
                  <c:v>7.8005325332526008</c:v>
                </c:pt>
                <c:pt idx="12">
                  <c:v>7.2857446370531926</c:v>
                </c:pt>
                <c:pt idx="13">
                  <c:v>4.1292642848753944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114.2483724785174</c:v>
                </c:pt>
                <c:pt idx="1">
                  <c:v>115.68048864154618</c:v>
                </c:pt>
                <c:pt idx="2">
                  <c:v>113.65787738143132</c:v>
                </c:pt>
                <c:pt idx="3">
                  <c:v>114.34079654614492</c:v>
                </c:pt>
                <c:pt idx="4">
                  <c:v>113.24293692693776</c:v>
                </c:pt>
                <c:pt idx="5">
                  <c:v>110.9742906541469</c:v>
                </c:pt>
                <c:pt idx="6">
                  <c:v>111.59848585606942</c:v>
                </c:pt>
                <c:pt idx="7">
                  <c:v>110.71875166494688</c:v>
                </c:pt>
                <c:pt idx="8">
                  <c:v>110.35781993235774</c:v>
                </c:pt>
                <c:pt idx="9">
                  <c:v>109.50181289873132</c:v>
                </c:pt>
                <c:pt idx="10">
                  <c:v>108.78249775264312</c:v>
                </c:pt>
                <c:pt idx="11">
                  <c:v>95.519217403222001</c:v>
                </c:pt>
                <c:pt idx="12">
                  <c:v>94.811154852924147</c:v>
                </c:pt>
                <c:pt idx="13">
                  <c:v>98.010885287744983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69.415327174906011</c:v>
                </c:pt>
                <c:pt idx="1">
                  <c:v>77.198250773947194</c:v>
                </c:pt>
                <c:pt idx="2">
                  <c:v>79.411273640904184</c:v>
                </c:pt>
                <c:pt idx="3">
                  <c:v>83.691615001255528</c:v>
                </c:pt>
                <c:pt idx="4">
                  <c:v>76.768879442181415</c:v>
                </c:pt>
                <c:pt idx="5">
                  <c:v>74.826830631830234</c:v>
                </c:pt>
                <c:pt idx="6">
                  <c:v>68.577050325623389</c:v>
                </c:pt>
                <c:pt idx="7">
                  <c:v>68.672851543105892</c:v>
                </c:pt>
                <c:pt idx="8">
                  <c:v>71.472506013771621</c:v>
                </c:pt>
                <c:pt idx="9">
                  <c:v>65.728086203685876</c:v>
                </c:pt>
                <c:pt idx="10">
                  <c:v>65.207582568448132</c:v>
                </c:pt>
                <c:pt idx="11">
                  <c:v>64.82896081633811</c:v>
                </c:pt>
                <c:pt idx="12">
                  <c:v>63.693154164344868</c:v>
                </c:pt>
                <c:pt idx="13">
                  <c:v>63.566671415159121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90.792679297407602</c:v>
                </c:pt>
                <c:pt idx="1">
                  <c:v>93.209663426959224</c:v>
                </c:pt>
                <c:pt idx="2">
                  <c:v>100.9482080850794</c:v>
                </c:pt>
                <c:pt idx="3">
                  <c:v>106.647819591721</c:v>
                </c:pt>
                <c:pt idx="4">
                  <c:v>106.1748989802791</c:v>
                </c:pt>
                <c:pt idx="5">
                  <c:v>105.66416920702331</c:v>
                </c:pt>
                <c:pt idx="6">
                  <c:v>100.7238745605468</c:v>
                </c:pt>
                <c:pt idx="7">
                  <c:v>87.382442578322056</c:v>
                </c:pt>
                <c:pt idx="8">
                  <c:v>86.598519075297602</c:v>
                </c:pt>
                <c:pt idx="9">
                  <c:v>87.945804227901377</c:v>
                </c:pt>
                <c:pt idx="10">
                  <c:v>83.835020721896015</c:v>
                </c:pt>
                <c:pt idx="11">
                  <c:v>79.849692374124103</c:v>
                </c:pt>
                <c:pt idx="12">
                  <c:v>90.37359614316081</c:v>
                </c:pt>
                <c:pt idx="13">
                  <c:v>85.352463893988968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155.50889590515493</c:v>
                </c:pt>
                <c:pt idx="1">
                  <c:v>159.69249700483044</c:v>
                </c:pt>
                <c:pt idx="2">
                  <c:v>144.94821922845426</c:v>
                </c:pt>
                <c:pt idx="3">
                  <c:v>150.13070747926628</c:v>
                </c:pt>
                <c:pt idx="4">
                  <c:v>141.57412339964318</c:v>
                </c:pt>
                <c:pt idx="5">
                  <c:v>141.61526834784365</c:v>
                </c:pt>
                <c:pt idx="6">
                  <c:v>88.52555338465028</c:v>
                </c:pt>
                <c:pt idx="7">
                  <c:v>134.81648392917711</c:v>
                </c:pt>
                <c:pt idx="8">
                  <c:v>140.50095703395922</c:v>
                </c:pt>
                <c:pt idx="9">
                  <c:v>144.87043411700597</c:v>
                </c:pt>
                <c:pt idx="10">
                  <c:v>136.74763775555604</c:v>
                </c:pt>
                <c:pt idx="11">
                  <c:v>126.94512261641732</c:v>
                </c:pt>
                <c:pt idx="12">
                  <c:v>107.18323782697084</c:v>
                </c:pt>
                <c:pt idx="13">
                  <c:v>90.469880359147595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30143</c:v>
                </c:pt>
                <c:pt idx="1">
                  <c:v>30732</c:v>
                </c:pt>
                <c:pt idx="2">
                  <c:v>31482</c:v>
                </c:pt>
                <c:pt idx="3">
                  <c:v>32109</c:v>
                </c:pt>
                <c:pt idx="4">
                  <c:v>32720</c:v>
                </c:pt>
                <c:pt idx="5">
                  <c:v>33215</c:v>
                </c:pt>
                <c:pt idx="6">
                  <c:v>33937</c:v>
                </c:pt>
                <c:pt idx="7">
                  <c:v>34515</c:v>
                </c:pt>
                <c:pt idx="8">
                  <c:v>35217</c:v>
                </c:pt>
                <c:pt idx="9">
                  <c:v>35775</c:v>
                </c:pt>
                <c:pt idx="10">
                  <c:v>36345</c:v>
                </c:pt>
                <c:pt idx="11">
                  <c:v>36275</c:v>
                </c:pt>
                <c:pt idx="12">
                  <c:v>36277</c:v>
                </c:pt>
                <c:pt idx="13">
                  <c:v>36418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8985</c:v>
                </c:pt>
                <c:pt idx="1">
                  <c:v>8876</c:v>
                </c:pt>
                <c:pt idx="2">
                  <c:v>8788</c:v>
                </c:pt>
                <c:pt idx="3">
                  <c:v>8701</c:v>
                </c:pt>
                <c:pt idx="4">
                  <c:v>8698</c:v>
                </c:pt>
                <c:pt idx="5">
                  <c:v>8611</c:v>
                </c:pt>
                <c:pt idx="6">
                  <c:v>8637</c:v>
                </c:pt>
                <c:pt idx="7">
                  <c:v>8684</c:v>
                </c:pt>
                <c:pt idx="8">
                  <c:v>8617</c:v>
                </c:pt>
                <c:pt idx="9">
                  <c:v>8677</c:v>
                </c:pt>
                <c:pt idx="10">
                  <c:v>8519</c:v>
                </c:pt>
                <c:pt idx="11">
                  <c:v>8511</c:v>
                </c:pt>
                <c:pt idx="12">
                  <c:v>8655</c:v>
                </c:pt>
                <c:pt idx="13">
                  <c:v>8699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20511</c:v>
                </c:pt>
                <c:pt idx="1">
                  <c:v>20778</c:v>
                </c:pt>
                <c:pt idx="2">
                  <c:v>21220</c:v>
                </c:pt>
                <c:pt idx="3">
                  <c:v>22123</c:v>
                </c:pt>
                <c:pt idx="4">
                  <c:v>22457</c:v>
                </c:pt>
                <c:pt idx="5">
                  <c:v>22827</c:v>
                </c:pt>
                <c:pt idx="6">
                  <c:v>23264</c:v>
                </c:pt>
                <c:pt idx="7">
                  <c:v>23648</c:v>
                </c:pt>
                <c:pt idx="8">
                  <c:v>24060</c:v>
                </c:pt>
                <c:pt idx="9">
                  <c:v>24392</c:v>
                </c:pt>
                <c:pt idx="10">
                  <c:v>24931</c:v>
                </c:pt>
                <c:pt idx="11">
                  <c:v>25028</c:v>
                </c:pt>
                <c:pt idx="12">
                  <c:v>24998</c:v>
                </c:pt>
                <c:pt idx="13">
                  <c:v>25296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178</c:v>
                </c:pt>
                <c:pt idx="1">
                  <c:v>178</c:v>
                </c:pt>
                <c:pt idx="2">
                  <c:v>178</c:v>
                </c:pt>
                <c:pt idx="3">
                  <c:v>178</c:v>
                </c:pt>
                <c:pt idx="4">
                  <c:v>178</c:v>
                </c:pt>
                <c:pt idx="5">
                  <c:v>177</c:v>
                </c:pt>
                <c:pt idx="6">
                  <c:v>177</c:v>
                </c:pt>
                <c:pt idx="7">
                  <c:v>177</c:v>
                </c:pt>
                <c:pt idx="8">
                  <c:v>177</c:v>
                </c:pt>
                <c:pt idx="9">
                  <c:v>177</c:v>
                </c:pt>
                <c:pt idx="10">
                  <c:v>177</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1286</c:v>
                </c:pt>
                <c:pt idx="1">
                  <c:v>1286</c:v>
                </c:pt>
                <c:pt idx="2">
                  <c:v>1286</c:v>
                </c:pt>
                <c:pt idx="3">
                  <c:v>1286</c:v>
                </c:pt>
                <c:pt idx="4">
                  <c:v>1286</c:v>
                </c:pt>
                <c:pt idx="5">
                  <c:v>991</c:v>
                </c:pt>
                <c:pt idx="6">
                  <c:v>991</c:v>
                </c:pt>
                <c:pt idx="7">
                  <c:v>991</c:v>
                </c:pt>
                <c:pt idx="8">
                  <c:v>991</c:v>
                </c:pt>
                <c:pt idx="9">
                  <c:v>991</c:v>
                </c:pt>
                <c:pt idx="10">
                  <c:v>991</c:v>
                </c:pt>
                <c:pt idx="11">
                  <c:v>1045</c:v>
                </c:pt>
                <c:pt idx="12">
                  <c:v>1045</c:v>
                </c:pt>
                <c:pt idx="13">
                  <c:v>1045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1475.4961000000001</c:v>
                </c:pt>
                <c:pt idx="1">
                  <c:v>1541.2882</c:v>
                </c:pt>
                <c:pt idx="2">
                  <c:v>1356.9637</c:v>
                </c:pt>
                <c:pt idx="3">
                  <c:v>1523.4676999999999</c:v>
                </c:pt>
                <c:pt idx="4">
                  <c:v>1486.5284999999999</c:v>
                </c:pt>
                <c:pt idx="5">
                  <c:v>1612.2627</c:v>
                </c:pt>
                <c:pt idx="6">
                  <c:v>1079.873</c:v>
                </c:pt>
                <c:pt idx="7">
                  <c:v>1598.0214000000001</c:v>
                </c:pt>
                <c:pt idx="8">
                  <c:v>1791.3661999999999</c:v>
                </c:pt>
                <c:pt idx="9">
                  <c:v>1944.6233999999999</c:v>
                </c:pt>
                <c:pt idx="10">
                  <c:v>1913.7528</c:v>
                </c:pt>
                <c:pt idx="11">
                  <c:v>1707.6958</c:v>
                </c:pt>
                <c:pt idx="12">
                  <c:v>1491.8965000000001</c:v>
                </c:pt>
                <c:pt idx="13">
                  <c:v>1505.1029000000001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91.628</c:v>
                </c:pt>
                <c:pt idx="1">
                  <c:v>122.673</c:v>
                </c:pt>
                <c:pt idx="2">
                  <c:v>123.834</c:v>
                </c:pt>
                <c:pt idx="3">
                  <c:v>122.04300000000001</c:v>
                </c:pt>
                <c:pt idx="4">
                  <c:v>118.995</c:v>
                </c:pt>
                <c:pt idx="5">
                  <c:v>120.33499999999999</c:v>
                </c:pt>
                <c:pt idx="6">
                  <c:v>124.134</c:v>
                </c:pt>
                <c:pt idx="7">
                  <c:v>121.541</c:v>
                </c:pt>
                <c:pt idx="8">
                  <c:v>125.461</c:v>
                </c:pt>
                <c:pt idx="9">
                  <c:v>102.199</c:v>
                </c:pt>
                <c:pt idx="10">
                  <c:v>92.039000000000001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2.7589999999999999</c:v>
                </c:pt>
                <c:pt idx="1">
                  <c:v>2.7170000000000001</c:v>
                </c:pt>
                <c:pt idx="2">
                  <c:v>2.6320000000000001</c:v>
                </c:pt>
                <c:pt idx="3">
                  <c:v>2.879</c:v>
                </c:pt>
                <c:pt idx="4">
                  <c:v>2.835</c:v>
                </c:pt>
                <c:pt idx="5">
                  <c:v>2.8759999999999999</c:v>
                </c:pt>
                <c:pt idx="6">
                  <c:v>2.9870000000000001</c:v>
                </c:pt>
                <c:pt idx="7">
                  <c:v>3.5129999999999999</c:v>
                </c:pt>
                <c:pt idx="8">
                  <c:v>2.7879999999999998</c:v>
                </c:pt>
                <c:pt idx="9">
                  <c:v>3.3570000000000002</c:v>
                </c:pt>
                <c:pt idx="10">
                  <c:v>3.4009999999999998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36.621000000000002</c:v>
                </c:pt>
                <c:pt idx="1">
                  <c:v>37.137</c:v>
                </c:pt>
                <c:pt idx="2">
                  <c:v>37.923999999999999</c:v>
                </c:pt>
                <c:pt idx="3">
                  <c:v>36.349999999999994</c:v>
                </c:pt>
                <c:pt idx="4">
                  <c:v>39.832999999999998</c:v>
                </c:pt>
                <c:pt idx="5">
                  <c:v>38.916000000000004</c:v>
                </c:pt>
                <c:pt idx="6">
                  <c:v>38.246000000000002</c:v>
                </c:pt>
                <c:pt idx="7">
                  <c:v>37.707000000000001</c:v>
                </c:pt>
                <c:pt idx="8">
                  <c:v>38.885000000000005</c:v>
                </c:pt>
                <c:pt idx="9">
                  <c:v>30.376999999999999</c:v>
                </c:pt>
                <c:pt idx="10">
                  <c:v>23.164999999999999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52.247999999999998</c:v>
                </c:pt>
                <c:pt idx="1">
                  <c:v>82.819000000000003</c:v>
                </c:pt>
                <c:pt idx="2">
                  <c:v>83.278000000000006</c:v>
                </c:pt>
                <c:pt idx="3">
                  <c:v>82.813999999999993</c:v>
                </c:pt>
                <c:pt idx="4">
                  <c:v>76.326999999999998</c:v>
                </c:pt>
                <c:pt idx="5">
                  <c:v>78.543000000000006</c:v>
                </c:pt>
                <c:pt idx="6">
                  <c:v>82.900999999999996</c:v>
                </c:pt>
                <c:pt idx="7">
                  <c:v>80.320999999999998</c:v>
                </c:pt>
                <c:pt idx="8">
                  <c:v>83.787999999999997</c:v>
                </c:pt>
                <c:pt idx="9">
                  <c:v>68.465000000000003</c:v>
                </c:pt>
                <c:pt idx="10">
                  <c:v>65.472999999999999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100.9482080850794</c:v>
                </c:pt>
                <c:pt idx="1">
                  <c:v>106.647819591721</c:v>
                </c:pt>
                <c:pt idx="2">
                  <c:v>106.1748989802791</c:v>
                </c:pt>
                <c:pt idx="3">
                  <c:v>105.66416920702331</c:v>
                </c:pt>
                <c:pt idx="4">
                  <c:v>100.7238745605468</c:v>
                </c:pt>
                <c:pt idx="5">
                  <c:v>87.382442578322056</c:v>
                </c:pt>
                <c:pt idx="6">
                  <c:v>86.598519075297602</c:v>
                </c:pt>
                <c:pt idx="7">
                  <c:v>87.945804227901377</c:v>
                </c:pt>
                <c:pt idx="8">
                  <c:v>83.835020721896015</c:v>
                </c:pt>
                <c:pt idx="9">
                  <c:v>79.849692374124103</c:v>
                </c:pt>
                <c:pt idx="10">
                  <c:v>90.37359614316081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144.94821922845426</c:v>
                </c:pt>
                <c:pt idx="1">
                  <c:v>150.13070747926628</c:v>
                </c:pt>
                <c:pt idx="2">
                  <c:v>141.57412339964318</c:v>
                </c:pt>
                <c:pt idx="3">
                  <c:v>141.61526834784365</c:v>
                </c:pt>
                <c:pt idx="4">
                  <c:v>88.52555338465028</c:v>
                </c:pt>
                <c:pt idx="5">
                  <c:v>134.81648392917711</c:v>
                </c:pt>
                <c:pt idx="6">
                  <c:v>140.50095703395922</c:v>
                </c:pt>
                <c:pt idx="7">
                  <c:v>144.87043411700597</c:v>
                </c:pt>
                <c:pt idx="8">
                  <c:v>136.74763775555604</c:v>
                </c:pt>
                <c:pt idx="9">
                  <c:v>126.94512261641732</c:v>
                </c:pt>
                <c:pt idx="10">
                  <c:v>107.18323782697084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0.36045975782325018</c:v>
                </c:pt>
                <c:pt idx="1">
                  <c:v>0.55164597163733264</c:v>
                </c:pt>
                <c:pt idx="2">
                  <c:v>0.58822896444796136</c:v>
                </c:pt>
                <c:pt idx="3">
                  <c:v>0.58478157734085168</c:v>
                </c:pt>
                <c:pt idx="4">
                  <c:v>0.86220302592578402</c:v>
                </c:pt>
                <c:pt idx="5">
                  <c:v>0.58259196287347814</c:v>
                </c:pt>
                <c:pt idx="6">
                  <c:v>0.59003868550135741</c:v>
                </c:pt>
                <c:pt idx="7">
                  <c:v>0.5544333492859419</c:v>
                </c:pt>
                <c:pt idx="8">
                  <c:v>0.61271990781863217</c:v>
                </c:pt>
                <c:pt idx="9">
                  <c:v>0.53932753451959481</c:v>
                </c:pt>
                <c:pt idx="10">
                  <c:v>0.61085111186597152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0.3627701837870736</c:v>
                </c:pt>
                <c:pt idx="1">
                  <c:v>0.34822090261358629</c:v>
                </c:pt>
                <c:pt idx="2">
                  <c:v>0.35718423435508984</c:v>
                </c:pt>
                <c:pt idx="3">
                  <c:v>0.34401444002063736</c:v>
                </c:pt>
                <c:pt idx="4">
                  <c:v>0.39546731272788477</c:v>
                </c:pt>
                <c:pt idx="5">
                  <c:v>0.44535262292672889</c:v>
                </c:pt>
                <c:pt idx="6">
                  <c:v>0.44164727536212278</c:v>
                </c:pt>
                <c:pt idx="7">
                  <c:v>0.42875268844306286</c:v>
                </c:pt>
                <c:pt idx="8">
                  <c:v>0.46382764225695511</c:v>
                </c:pt>
                <c:pt idx="9">
                  <c:v>0.38042726398585219</c:v>
                </c:pt>
                <c:pt idx="10">
                  <c:v>0.25632486687045541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65.472999999999999</c:v>
                </c:pt>
                <c:pt idx="2">
                  <c:v>0</c:v>
                </c:pt>
                <c:pt idx="3">
                  <c:v>0</c:v>
                </c:pt>
                <c:pt idx="4">
                  <c:v>23.164999999999999</c:v>
                </c:pt>
                <c:pt idx="5">
                  <c:v>3.4009999999999998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65.472999999999999</c:v>
                </c:pt>
                <c:pt idx="4" formatCode="#,##0">
                  <c:v>23.164999999999999</c:v>
                </c:pt>
                <c:pt idx="5" formatCode="#,##0">
                  <c:v>3.4009999999999998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21：窯業・土石製品製造業(N=4)</c:v>
                </c:pt>
                <c:pt idx="4">
                  <c:v>22：鉄鋼業(N=1)</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34.277999999999999</c:v>
                </c:pt>
                <c:pt idx="4">
                  <c:v>7.7729999999999997</c:v>
                </c:pt>
                <c:pt idx="5">
                  <c:v>0</c:v>
                </c:pt>
                <c:pt idx="6">
                  <c:v>0</c:v>
                </c:pt>
                <c:pt idx="7">
                  <c:v>0</c:v>
                </c:pt>
                <c:pt idx="8">
                  <c:v>0</c:v>
                </c:pt>
                <c:pt idx="9">
                  <c:v>4.2670000000000003</c:v>
                </c:pt>
                <c:pt idx="10">
                  <c:v>0</c:v>
                </c:pt>
                <c:pt idx="11">
                  <c:v>0</c:v>
                </c:pt>
                <c:pt idx="12">
                  <c:v>0</c:v>
                </c:pt>
                <c:pt idx="13">
                  <c:v>0</c:v>
                </c:pt>
                <c:pt idx="14">
                  <c:v>0</c:v>
                </c:pt>
                <c:pt idx="15">
                  <c:v>0</c:v>
                </c:pt>
                <c:pt idx="16">
                  <c:v>0</c:v>
                </c:pt>
                <c:pt idx="17">
                  <c:v>0</c:v>
                </c:pt>
                <c:pt idx="18">
                  <c:v>0</c:v>
                </c:pt>
                <c:pt idx="19">
                  <c:v>0</c:v>
                </c:pt>
                <c:pt idx="20">
                  <c:v>0</c:v>
                </c:pt>
                <c:pt idx="21">
                  <c:v>0</c:v>
                </c:pt>
                <c:pt idx="22">
                  <c:v>19.155000000000001</c:v>
                </c:pt>
                <c:pt idx="23">
                  <c:v>0</c:v>
                </c:pt>
                <c:pt idx="24">
                  <c:v>0</c:v>
                </c:pt>
                <c:pt idx="25">
                  <c:v>0</c:v>
                </c:pt>
                <c:pt idx="26">
                  <c:v>20.329000000000001</c:v>
                </c:pt>
                <c:pt idx="27">
                  <c:v>2.8359999999999999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3.4009999999999998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184.10454805599451</c:v>
                </c:pt>
                <c:pt idx="2">
                  <c:v>3.8156879845015359</c:v>
                </c:pt>
                <c:pt idx="3">
                  <c:v>8.926595484428729</c:v>
                </c:pt>
                <c:pt idx="4">
                  <c:v>47.518642080635203</c:v>
                </c:pt>
                <c:pt idx="5">
                  <c:v>66.510285390802693</c:v>
                </c:pt>
                <c:pt idx="7">
                  <c:v>108.04496851567978</c:v>
                </c:pt>
                <c:pt idx="8">
                  <c:v>3.0392128680083799</c:v>
                </c:pt>
                <c:pt idx="9">
                  <c:v>26.468889238280401</c:v>
                </c:pt>
                <c:pt idx="10">
                  <c:v>8.2262596164437412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196.84683152492477</c:v>
                </c:pt>
                <c:pt idx="4" formatCode="#,##0">
                  <c:v>47.518642080635203</c:v>
                </c:pt>
                <c:pt idx="5" formatCode="#,##0">
                  <c:v>66.510285390802693</c:v>
                </c:pt>
                <c:pt idx="6" formatCode="#,##0">
                  <c:v>137.55307062196857</c:v>
                </c:pt>
                <c:pt idx="10" formatCode="#,##0">
                  <c:v>8.2262596164437412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92.039000000000001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92.039000000000001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常滑市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4.2670000000000003</c:v>
                </c:pt>
                <c:pt idx="5">
                  <c:v>0</c:v>
                </c:pt>
                <c:pt idx="6">
                  <c:v>0</c:v>
                </c:pt>
                <c:pt idx="7">
                  <c:v>0</c:v>
                </c:pt>
                <c:pt idx="8">
                  <c:v>0</c:v>
                </c:pt>
                <c:pt idx="9">
                  <c:v>0</c:v>
                </c:pt>
                <c:pt idx="10">
                  <c:v>0</c:v>
                </c:pt>
                <c:pt idx="11">
                  <c:v>0</c:v>
                </c:pt>
                <c:pt idx="12">
                  <c:v>0</c:v>
                </c:pt>
                <c:pt idx="13">
                  <c:v>0</c:v>
                </c:pt>
                <c:pt idx="14">
                  <c:v>0</c:v>
                </c:pt>
                <c:pt idx="15">
                  <c:v>0</c:v>
                </c:pt>
                <c:pt idx="16">
                  <c:v>0</c:v>
                </c:pt>
                <c:pt idx="17">
                  <c:v>9.5775000000000006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常滑市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20.329000000000001</c:v>
                </c:pt>
                <c:pt idx="3">
                  <c:v>2.8359999999999999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常滑市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3.4009999999999998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常滑市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21：窯業・土石製品製造業(N=4)</c:v>
                </c:pt>
                <c:pt idx="4">
                  <c:v>22：鉄鋼業(N=1)</c:v>
                </c:pt>
              </c:strCache>
            </c:strRef>
          </c:cat>
          <c:val>
            <c:numRef>
              <c:f>③特定事業所の現状把握!$BG$16:$BG$20</c:f>
              <c:numCache>
                <c:formatCode>[=0]#,##0;[&lt;1]0.00;#,##0</c:formatCode>
                <c:ptCount val="5"/>
                <c:pt idx="0">
                  <c:v>0</c:v>
                </c:pt>
                <c:pt idx="1">
                  <c:v>0</c:v>
                </c:pt>
                <c:pt idx="2">
                  <c:v>0</c:v>
                </c:pt>
                <c:pt idx="3">
                  <c:v>8.5694999999999997</c:v>
                </c:pt>
                <c:pt idx="4">
                  <c:v>7.7729999999999997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21：窯業・土石製品製造業(N=4)</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70,022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13579.099999999951</c:v>
                </c:pt>
                <c:pt idx="1">
                  <c:v>56443.300000000061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90,957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16296.54949199994</c:v>
                </c:pt>
                <c:pt idx="1">
                  <c:v>74660.939508000069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常滑市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28.535502059999999</c:v>
                </c:pt>
                <c:pt idx="1">
                  <c:v>0.26103492000000006</c:v>
                </c:pt>
                <c:pt idx="2">
                  <c:v>2.0836403999999999E-2</c:v>
                </c:pt>
                <c:pt idx="3">
                  <c:v>1.1480399999999999E-4</c:v>
                </c:pt>
                <c:pt idx="4">
                  <c:v>8.0990296100000005</c:v>
                </c:pt>
                <c:pt idx="5">
                  <c:v>27.460055359999998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581,413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常滑市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577643</c:v>
                </c:pt>
                <c:pt idx="1">
                  <c:v>3700</c:v>
                </c:pt>
                <c:pt idx="2">
                  <c:v>69</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22159.5</c:v>
                </c:pt>
                <c:pt idx="1">
                  <c:v>29619.8</c:v>
                </c:pt>
                <c:pt idx="2">
                  <c:v>33371.800000000003</c:v>
                </c:pt>
                <c:pt idx="3">
                  <c:v>38568</c:v>
                </c:pt>
                <c:pt idx="4">
                  <c:v>42960.800000000003</c:v>
                </c:pt>
                <c:pt idx="5">
                  <c:v>49477.900000000067</c:v>
                </c:pt>
                <c:pt idx="6">
                  <c:v>53305.100000000057</c:v>
                </c:pt>
                <c:pt idx="7">
                  <c:v>56210.700000000063</c:v>
                </c:pt>
                <c:pt idx="8">
                  <c:v>56443.300000000061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8248.7999999999993</c:v>
                </c:pt>
                <c:pt idx="1">
                  <c:v>8921.2999999999993</c:v>
                </c:pt>
                <c:pt idx="2">
                  <c:v>9490.2999999999993</c:v>
                </c:pt>
                <c:pt idx="3">
                  <c:v>10046</c:v>
                </c:pt>
                <c:pt idx="4">
                  <c:v>10797.799999999979</c:v>
                </c:pt>
                <c:pt idx="5">
                  <c:v>11291.299999999979</c:v>
                </c:pt>
                <c:pt idx="6">
                  <c:v>11873.69999999997</c:v>
                </c:pt>
                <c:pt idx="7">
                  <c:v>12772.799999999963</c:v>
                </c:pt>
                <c:pt idx="8">
                  <c:v>13579.099999999951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0.1278167931685914</c:v>
                </c:pt>
                <c:pt idx="1">
                  <c:v>0.15073301739529055</c:v>
                </c:pt>
                <c:pt idx="2">
                  <c:v>0.15796820550947702</c:v>
                </c:pt>
                <c:pt idx="3">
                  <c:v>0.18483278003934539</c:v>
                </c:pt>
                <c:pt idx="4">
                  <c:v>0.19863844111260193</c:v>
                </c:pt>
                <c:pt idx="5">
                  <c:v>0.22775472947766467</c:v>
                </c:pt>
                <c:pt idx="6">
                  <c:v>0.25680125159653122</c:v>
                </c:pt>
                <c:pt idx="7">
                  <c:v>0.27929778001668953</c:v>
                </c:pt>
                <c:pt idx="8">
                  <c:v>0.2832695515386261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132.02356355399311</c:v>
                </c:pt>
                <c:pt idx="2">
                  <c:v>2.3019698712120542</c:v>
                </c:pt>
                <c:pt idx="3">
                  <c:v>7.2485899744379996</c:v>
                </c:pt>
                <c:pt idx="4">
                  <c:v>106.1748989802791</c:v>
                </c:pt>
                <c:pt idx="5">
                  <c:v>76.768879442181415</c:v>
                </c:pt>
                <c:pt idx="7">
                  <c:v>103.33530745296102</c:v>
                </c:pt>
                <c:pt idx="8">
                  <c:v>4.4311977363247097</c:v>
                </c:pt>
                <c:pt idx="9">
                  <c:v>5.4764317376520308</c:v>
                </c:pt>
                <c:pt idx="10">
                  <c:v>9.908561476978937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141.57412339964318</c:v>
                </c:pt>
                <c:pt idx="4" formatCode="#,##0">
                  <c:v>106.1748989802791</c:v>
                </c:pt>
                <c:pt idx="5" formatCode="#,##0">
                  <c:v>76.768879442181415</c:v>
                </c:pt>
                <c:pt idx="6" formatCode="#,##0">
                  <c:v>113.24293692693776</c:v>
                </c:pt>
                <c:pt idx="10" formatCode="#,##0">
                  <c:v>9.908561476978937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1978</c:v>
                </c:pt>
                <c:pt idx="1">
                  <c:v>2115</c:v>
                </c:pt>
                <c:pt idx="2">
                  <c:v>2231</c:v>
                </c:pt>
                <c:pt idx="3">
                  <c:v>2339</c:v>
                </c:pt>
                <c:pt idx="4">
                  <c:v>2499</c:v>
                </c:pt>
                <c:pt idx="5">
                  <c:v>2605</c:v>
                </c:pt>
                <c:pt idx="6">
                  <c:v>2702</c:v>
                </c:pt>
                <c:pt idx="7">
                  <c:v>2853</c:v>
                </c:pt>
                <c:pt idx="8">
                  <c:v>2996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321098.71500819322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90957.489000000001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800485.78299999994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792652.83499999996</c:v>
                </c:pt>
                <c:pt idx="1">
                  <c:v>7250.9700000000012</c:v>
                </c:pt>
                <c:pt idx="2">
                  <c:v>578.78899999999999</c:v>
                </c:pt>
                <c:pt idx="3">
                  <c:v>3.1890000000000001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90957.489000000001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79.21065517286371</c:v>
                </c:pt>
                <c:pt idx="2">
                  <c:v>1.9726928698962694</c:v>
                </c:pt>
                <c:pt idx="3">
                  <c:v>9.2865323163876283</c:v>
                </c:pt>
                <c:pt idx="4">
                  <c:v>85.352463893988968</c:v>
                </c:pt>
                <c:pt idx="5">
                  <c:v>63.566671415159121</c:v>
                </c:pt>
                <c:pt idx="7">
                  <c:v>91.910112585638728</c:v>
                </c:pt>
                <c:pt idx="8">
                  <c:v>3.4410600342240896</c:v>
                </c:pt>
                <c:pt idx="9">
                  <c:v>2.6597126678821641</c:v>
                </c:pt>
                <c:pt idx="10">
                  <c:v>4.1292642848753944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90.469880359147595</c:v>
                </c:pt>
                <c:pt idx="4">
                  <c:v>85.352463893988968</c:v>
                </c:pt>
                <c:pt idx="5">
                  <c:v>63.566671415159121</c:v>
                </c:pt>
                <c:pt idx="6">
                  <c:v>98.010885287744983</c:v>
                </c:pt>
                <c:pt idx="10">
                  <c:v>4.1292642848753944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常滑市</c:v>
                </c:pt>
              </c:strCache>
            </c:strRef>
          </c:cat>
          <c:val>
            <c:numRef>
              <c:f>①CO2排出量の現状把握!$AX$43:$AX$45</c:f>
              <c:numCache>
                <c:formatCode>0%</c:formatCode>
                <c:ptCount val="3"/>
                <c:pt idx="0">
                  <c:v>0.42072759503743129</c:v>
                </c:pt>
                <c:pt idx="1">
                  <c:v>0.48159870411577027</c:v>
                </c:pt>
                <c:pt idx="2">
                  <c:v>0.26489649952831923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常滑市</c:v>
                </c:pt>
              </c:strCache>
            </c:strRef>
          </c:cat>
          <c:val>
            <c:numRef>
              <c:f>①CO2排出量の現状把握!$AY$43:$AY$45</c:f>
              <c:numCache>
                <c:formatCode>0%</c:formatCode>
                <c:ptCount val="3"/>
                <c:pt idx="0">
                  <c:v>0.19118662390594171</c:v>
                </c:pt>
                <c:pt idx="1">
                  <c:v>0.17265784176038373</c:v>
                </c:pt>
                <c:pt idx="2">
                  <c:v>0.24991266509781379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常滑市</c:v>
                </c:pt>
              </c:strCache>
            </c:strRef>
          </c:cat>
          <c:val>
            <c:numRef>
              <c:f>①CO2排出量の現状把握!$AZ$43:$AZ$45</c:f>
              <c:numCache>
                <c:formatCode>0%</c:formatCode>
                <c:ptCount val="3"/>
                <c:pt idx="0">
                  <c:v>0.18034974026133399</c:v>
                </c:pt>
                <c:pt idx="1">
                  <c:v>0.14541825021795096</c:v>
                </c:pt>
                <c:pt idx="2">
                  <c:v>0.18612369860219383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常滑市</c:v>
                </c:pt>
              </c:strCache>
            </c:strRef>
          </c:cat>
          <c:val>
            <c:numRef>
              <c:f>①CO2排出量の現状把握!$BA$43:$BA$45</c:f>
              <c:numCache>
                <c:formatCode>0%</c:formatCode>
                <c:ptCount val="3"/>
                <c:pt idx="0">
                  <c:v>0.19226168778726088</c:v>
                </c:pt>
                <c:pt idx="1">
                  <c:v>0.18600006857044579</c:v>
                </c:pt>
                <c:pt idx="2">
                  <c:v>0.28697661945973985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常滑市</c:v>
                </c:pt>
              </c:strCache>
            </c:strRef>
          </c:cat>
          <c:val>
            <c:numRef>
              <c:f>①CO2排出量の現状把握!$BB$43:$BB$45</c:f>
              <c:numCache>
                <c:formatCode>0%</c:formatCode>
                <c:ptCount val="3"/>
                <c:pt idx="0">
                  <c:v>1.5474353008032191E-2</c:v>
                </c:pt>
                <c:pt idx="1">
                  <c:v>1.4325135335449277E-2</c:v>
                </c:pt>
                <c:pt idx="2">
                  <c:v>1.2090517311933212E-2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21278</c:v>
                </c:pt>
                <c:pt idx="1">
                  <c:v>21278</c:v>
                </c:pt>
                <c:pt idx="2">
                  <c:v>21278</c:v>
                </c:pt>
                <c:pt idx="3">
                  <c:v>21278</c:v>
                </c:pt>
                <c:pt idx="4">
                  <c:v>21278</c:v>
                </c:pt>
                <c:pt idx="5">
                  <c:v>22685</c:v>
                </c:pt>
                <c:pt idx="6">
                  <c:v>22685</c:v>
                </c:pt>
                <c:pt idx="7">
                  <c:v>22685</c:v>
                </c:pt>
                <c:pt idx="8">
                  <c:v>22685</c:v>
                </c:pt>
                <c:pt idx="9">
                  <c:v>22685</c:v>
                </c:pt>
                <c:pt idx="10">
                  <c:v>22685</c:v>
                </c:pt>
                <c:pt idx="11">
                  <c:v>24408</c:v>
                </c:pt>
                <c:pt idx="12">
                  <c:v>24408</c:v>
                </c:pt>
                <c:pt idx="13">
                  <c:v>24408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5.4255345843771288</c:v>
                </c:pt>
                <c:pt idx="1">
                  <c:v>6.6097752513879744</c:v>
                </c:pt>
                <c:pt idx="2">
                  <c:v>5.331787193338883</c:v>
                </c:pt>
                <c:pt idx="3">
                  <c:v>7.1702727562515873</c:v>
                </c:pt>
                <c:pt idx="4">
                  <c:v>9.908561476978937</c:v>
                </c:pt>
                <c:pt idx="5">
                  <c:v>8.09852866251269</c:v>
                </c:pt>
                <c:pt idx="6">
                  <c:v>6.9582675294829626</c:v>
                </c:pt>
                <c:pt idx="7">
                  <c:v>8.3188028299407062</c:v>
                </c:pt>
                <c:pt idx="8">
                  <c:v>8.6642602798399722</c:v>
                </c:pt>
                <c:pt idx="9">
                  <c:v>9.023091015370758</c:v>
                </c:pt>
                <c:pt idx="10">
                  <c:v>8.17847977106989</c:v>
                </c:pt>
                <c:pt idx="11">
                  <c:v>7.8005325332526008</c:v>
                </c:pt>
                <c:pt idx="12">
                  <c:v>7.2857446370531926</c:v>
                </c:pt>
                <c:pt idx="13">
                  <c:v>4.1292642848753944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1251579</c:v>
                </c:pt>
                <c:pt idx="1">
                  <c:v>1150960</c:v>
                </c:pt>
                <c:pt idx="2">
                  <c:v>976707</c:v>
                </c:pt>
                <c:pt idx="3">
                  <c:v>902673</c:v>
                </c:pt>
                <c:pt idx="4">
                  <c:v>907838</c:v>
                </c:pt>
                <c:pt idx="5">
                  <c:v>952481</c:v>
                </c:pt>
                <c:pt idx="6">
                  <c:v>948939</c:v>
                </c:pt>
                <c:pt idx="7">
                  <c:v>974906.07255594328</c:v>
                </c:pt>
                <c:pt idx="8">
                  <c:v>1015006</c:v>
                </c:pt>
                <c:pt idx="9">
                  <c:v>967024.00000000012</c:v>
                </c:pt>
                <c:pt idx="10">
                  <c:v>1065515</c:v>
                </c:pt>
                <c:pt idx="11">
                  <c:v>480820.99999999994</c:v>
                </c:pt>
                <c:pt idx="12">
                  <c:v>322241</c:v>
                </c:pt>
                <c:pt idx="13">
                  <c:v>463141.99999999994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54679</c:v>
                </c:pt>
                <c:pt idx="1">
                  <c:v>55045</c:v>
                </c:pt>
                <c:pt idx="2">
                  <c:v>55555</c:v>
                </c:pt>
                <c:pt idx="3">
                  <c:v>56826</c:v>
                </c:pt>
                <c:pt idx="4">
                  <c:v>57284</c:v>
                </c:pt>
                <c:pt idx="5">
                  <c:v>57780</c:v>
                </c:pt>
                <c:pt idx="6">
                  <c:v>58240</c:v>
                </c:pt>
                <c:pt idx="7">
                  <c:v>58498</c:v>
                </c:pt>
                <c:pt idx="8">
                  <c:v>58943</c:v>
                </c:pt>
                <c:pt idx="9">
                  <c:v>59037</c:v>
                </c:pt>
                <c:pt idx="10">
                  <c:v>59313</c:v>
                </c:pt>
                <c:pt idx="11">
                  <c:v>59010</c:v>
                </c:pt>
                <c:pt idx="12">
                  <c:v>58499</c:v>
                </c:pt>
                <c:pt idx="13">
                  <c:v>58452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常滑市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287</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287</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287</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287</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287</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287</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2266</v>
      </c>
      <c r="B9" s="70">
        <v>1</v>
      </c>
      <c r="C9" s="70">
        <v>1</v>
      </c>
      <c r="D9" s="70">
        <v>1</v>
      </c>
      <c r="E9" s="70">
        <v>1990</v>
      </c>
      <c r="F9" s="70" t="s">
        <v>787</v>
      </c>
      <c r="G9" s="1073" t="s">
        <v>2267</v>
      </c>
      <c r="H9" s="70" t="s">
        <v>2268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2269</v>
      </c>
      <c r="B10" s="70">
        <v>2</v>
      </c>
      <c r="C10" s="70">
        <v>2</v>
      </c>
      <c r="D10" s="70">
        <v>1</v>
      </c>
      <c r="E10" s="70">
        <v>2005</v>
      </c>
      <c r="F10" s="70" t="s">
        <v>789</v>
      </c>
      <c r="G10" s="1073" t="s">
        <v>2267</v>
      </c>
      <c r="H10" s="70" t="s">
        <v>2268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2270</v>
      </c>
      <c r="B11" s="70">
        <v>3</v>
      </c>
      <c r="C11" s="70">
        <v>3</v>
      </c>
      <c r="D11" s="70">
        <v>1</v>
      </c>
      <c r="E11" s="70">
        <v>2006</v>
      </c>
      <c r="F11" s="70" t="s">
        <v>790</v>
      </c>
      <c r="G11" s="1073" t="s">
        <v>2267</v>
      </c>
      <c r="H11" s="70" t="s">
        <v>2268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2271</v>
      </c>
      <c r="B12" s="70">
        <v>4</v>
      </c>
      <c r="C12" s="70">
        <v>4</v>
      </c>
      <c r="D12" s="70">
        <v>1</v>
      </c>
      <c r="E12" s="70">
        <v>2007</v>
      </c>
      <c r="F12" s="70" t="s">
        <v>791</v>
      </c>
      <c r="G12" s="1073" t="s">
        <v>2267</v>
      </c>
      <c r="H12" s="70" t="s">
        <v>2268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2272</v>
      </c>
      <c r="B13" s="70">
        <v>5</v>
      </c>
      <c r="C13" s="70">
        <v>5</v>
      </c>
      <c r="D13" s="70">
        <v>1</v>
      </c>
      <c r="E13" s="70">
        <v>2008</v>
      </c>
      <c r="F13" s="70" t="s">
        <v>792</v>
      </c>
      <c r="G13" s="1073" t="s">
        <v>2267</v>
      </c>
      <c r="H13" s="70" t="s">
        <v>2268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2273</v>
      </c>
      <c r="B14" s="70">
        <v>6</v>
      </c>
      <c r="C14" s="70">
        <v>6</v>
      </c>
      <c r="D14" s="70">
        <v>1</v>
      </c>
      <c r="E14" s="70">
        <v>2009</v>
      </c>
      <c r="F14" s="70" t="s">
        <v>176</v>
      </c>
      <c r="G14" s="1073" t="s">
        <v>2267</v>
      </c>
      <c r="H14" s="70" t="s">
        <v>2268</v>
      </c>
      <c r="I14" s="1066"/>
      <c r="J14" s="73">
        <v>0</v>
      </c>
      <c r="K14" s="73">
        <v>0</v>
      </c>
      <c r="L14" s="73">
        <v>0</v>
      </c>
      <c r="M14" s="73">
        <v>0</v>
      </c>
      <c r="N14" s="73">
        <v>0</v>
      </c>
      <c r="O14" s="73">
        <v>0</v>
      </c>
      <c r="P14" s="73">
        <v>0</v>
      </c>
      <c r="Q14" s="73">
        <v>0</v>
      </c>
      <c r="R14" s="73">
        <v>3.21</v>
      </c>
      <c r="S14" s="73">
        <v>0</v>
      </c>
      <c r="T14" s="73">
        <v>0</v>
      </c>
      <c r="U14" s="73">
        <v>0</v>
      </c>
      <c r="V14" s="73">
        <v>4.9000000000000004</v>
      </c>
      <c r="W14" s="73">
        <v>0</v>
      </c>
      <c r="X14" s="73">
        <v>0</v>
      </c>
      <c r="Y14" s="73">
        <v>0</v>
      </c>
      <c r="Z14" s="73">
        <v>0</v>
      </c>
      <c r="AA14" s="73">
        <v>0</v>
      </c>
      <c r="AB14" s="73">
        <v>0</v>
      </c>
      <c r="AC14" s="73">
        <v>0</v>
      </c>
      <c r="AD14" s="73">
        <v>46.655999999999999</v>
      </c>
      <c r="AE14" s="73">
        <v>6.81</v>
      </c>
      <c r="AF14" s="73">
        <v>0</v>
      </c>
      <c r="AG14" s="73">
        <v>0</v>
      </c>
      <c r="AH14" s="73">
        <v>0</v>
      </c>
      <c r="AI14" s="73">
        <v>0</v>
      </c>
      <c r="AJ14" s="73">
        <v>0</v>
      </c>
      <c r="AK14" s="73">
        <v>0</v>
      </c>
      <c r="AL14" s="73">
        <v>0</v>
      </c>
      <c r="AM14" s="73">
        <v>0</v>
      </c>
      <c r="AN14" s="73">
        <v>8.16</v>
      </c>
      <c r="AO14" s="73">
        <v>0</v>
      </c>
      <c r="AP14" s="73">
        <v>0</v>
      </c>
      <c r="AQ14" s="73">
        <v>0</v>
      </c>
      <c r="AR14" s="73">
        <v>2.4769999999999999</v>
      </c>
      <c r="AS14" s="73">
        <v>0</v>
      </c>
      <c r="AT14" s="73">
        <v>0</v>
      </c>
      <c r="AU14" s="73">
        <v>0</v>
      </c>
      <c r="AV14" s="73">
        <v>0</v>
      </c>
      <c r="AW14" s="73">
        <v>0</v>
      </c>
      <c r="AX14" s="73">
        <v>0</v>
      </c>
      <c r="AY14" s="73">
        <v>0</v>
      </c>
      <c r="AZ14" s="73">
        <v>0</v>
      </c>
      <c r="BA14" s="73">
        <v>0</v>
      </c>
      <c r="BB14" s="73">
        <v>0</v>
      </c>
      <c r="BC14" s="73">
        <v>0</v>
      </c>
      <c r="BD14" s="73">
        <v>0</v>
      </c>
      <c r="BE14" s="73">
        <v>34</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3.0409999999999999</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2.4769999999999999</v>
      </c>
      <c r="DK14" s="73">
        <v>0</v>
      </c>
      <c r="DL14" s="73">
        <v>0</v>
      </c>
      <c r="DM14" s="73">
        <v>0</v>
      </c>
      <c r="DN14" s="73">
        <v>0</v>
      </c>
      <c r="DO14" s="73">
        <v>0</v>
      </c>
      <c r="DP14" s="73">
        <v>0</v>
      </c>
      <c r="DQ14" s="73">
        <v>0</v>
      </c>
      <c r="DR14" s="73">
        <v>0</v>
      </c>
      <c r="DS14" s="73">
        <v>3.21</v>
      </c>
      <c r="DT14" s="73">
        <v>0</v>
      </c>
      <c r="DU14" s="73">
        <v>0</v>
      </c>
      <c r="DV14" s="73">
        <v>0</v>
      </c>
      <c r="DW14" s="73">
        <v>4.9000000000000004</v>
      </c>
      <c r="DX14" s="73">
        <v>0</v>
      </c>
      <c r="DY14" s="73">
        <v>0</v>
      </c>
      <c r="DZ14" s="73">
        <v>0</v>
      </c>
      <c r="EA14" s="73">
        <v>0</v>
      </c>
      <c r="EB14" s="73">
        <v>0</v>
      </c>
      <c r="EC14" s="73">
        <v>0</v>
      </c>
      <c r="ED14" s="73">
        <v>0</v>
      </c>
      <c r="EE14" s="73">
        <v>46.655999999999999</v>
      </c>
      <c r="EF14" s="73">
        <v>6.81</v>
      </c>
      <c r="EG14" s="73">
        <v>0</v>
      </c>
      <c r="EH14" s="73">
        <v>0</v>
      </c>
      <c r="EI14" s="73">
        <v>0</v>
      </c>
      <c r="EJ14" s="73">
        <v>0</v>
      </c>
      <c r="EK14" s="73">
        <v>0</v>
      </c>
      <c r="EL14" s="73">
        <v>0</v>
      </c>
      <c r="EM14" s="73">
        <v>0</v>
      </c>
      <c r="EN14" s="73">
        <v>0</v>
      </c>
      <c r="EO14" s="73">
        <v>8.16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34</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3.0409999999999999</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2.4769999999999999</v>
      </c>
      <c r="HG14" s="73">
        <v>0</v>
      </c>
      <c r="HH14" s="73">
        <v>0</v>
      </c>
      <c r="HI14" s="73">
        <v>0</v>
      </c>
      <c r="HJ14" s="73">
        <v>0</v>
      </c>
      <c r="HK14" s="73">
        <v>69.736000000000004</v>
      </c>
      <c r="HL14" s="73">
        <v>0</v>
      </c>
      <c r="HM14" s="73">
        <v>0</v>
      </c>
      <c r="HN14" s="73">
        <v>34</v>
      </c>
      <c r="HO14" s="73">
        <v>0</v>
      </c>
      <c r="HP14" s="73">
        <v>0</v>
      </c>
      <c r="HQ14" s="73">
        <v>0</v>
      </c>
      <c r="HR14" s="73">
        <v>0</v>
      </c>
      <c r="HS14" s="73">
        <v>0</v>
      </c>
      <c r="HT14" s="73">
        <v>3.0409999999999999</v>
      </c>
      <c r="HU14" s="73">
        <v>0</v>
      </c>
      <c r="HV14" s="73">
        <v>0</v>
      </c>
      <c r="HW14" s="73">
        <v>0</v>
      </c>
      <c r="HX14" s="73">
        <v>0</v>
      </c>
      <c r="HY14" s="73">
        <v>0</v>
      </c>
      <c r="HZ14" s="73">
        <v>0</v>
      </c>
      <c r="IA14" s="73">
        <v>2.4769999999999999</v>
      </c>
      <c r="IB14" s="73">
        <v>0</v>
      </c>
      <c r="IC14" s="73">
        <v>0</v>
      </c>
      <c r="ID14" s="73">
        <v>0</v>
      </c>
      <c r="IE14" s="73">
        <v>0</v>
      </c>
      <c r="IF14" s="73">
        <v>69.736000000000004</v>
      </c>
      <c r="IG14" s="73">
        <v>2.4769999999999999</v>
      </c>
      <c r="IH14" s="73">
        <v>0</v>
      </c>
      <c r="II14" s="73">
        <v>34</v>
      </c>
      <c r="IJ14" s="73">
        <v>0</v>
      </c>
      <c r="IK14" s="73">
        <v>0</v>
      </c>
      <c r="IL14" s="73">
        <v>0</v>
      </c>
      <c r="IM14" s="73">
        <v>0</v>
      </c>
      <c r="IN14" s="73">
        <v>0</v>
      </c>
      <c r="IO14" s="73">
        <v>3.0409999999999999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1</v>
      </c>
      <c r="JJ14" s="71">
        <v>0</v>
      </c>
      <c r="JK14" s="71">
        <v>0</v>
      </c>
      <c r="JL14" s="71">
        <v>0</v>
      </c>
      <c r="JM14" s="71">
        <v>0</v>
      </c>
      <c r="JN14" s="71">
        <v>0</v>
      </c>
      <c r="JO14" s="71">
        <v>0</v>
      </c>
      <c r="JP14" s="71">
        <v>0</v>
      </c>
      <c r="JQ14" s="71">
        <v>6</v>
      </c>
      <c r="JR14" s="71">
        <v>1</v>
      </c>
      <c r="JS14" s="71">
        <v>0</v>
      </c>
      <c r="JT14" s="71">
        <v>0</v>
      </c>
      <c r="JU14" s="71">
        <v>0</v>
      </c>
      <c r="JV14" s="71">
        <v>0</v>
      </c>
      <c r="JW14" s="71">
        <v>0</v>
      </c>
      <c r="JX14" s="71">
        <v>0</v>
      </c>
      <c r="JY14" s="71">
        <v>0</v>
      </c>
      <c r="JZ14" s="71">
        <v>0</v>
      </c>
      <c r="KA14" s="71">
        <v>1</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1</v>
      </c>
      <c r="NG14" s="71">
        <v>0</v>
      </c>
      <c r="NH14" s="71">
        <v>0</v>
      </c>
      <c r="NI14" s="71">
        <v>0</v>
      </c>
      <c r="NJ14" s="71">
        <v>1</v>
      </c>
      <c r="NK14" s="71">
        <v>0</v>
      </c>
      <c r="NL14" s="71">
        <v>0</v>
      </c>
      <c r="NM14" s="71">
        <v>0</v>
      </c>
      <c r="NN14" s="71">
        <v>0</v>
      </c>
      <c r="NO14" s="71">
        <v>0</v>
      </c>
      <c r="NP14" s="71">
        <v>0</v>
      </c>
      <c r="NQ14" s="71">
        <v>0</v>
      </c>
      <c r="NR14" s="71">
        <v>6</v>
      </c>
      <c r="NS14" s="71">
        <v>1</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10</v>
      </c>
      <c r="QY14" s="71">
        <v>0</v>
      </c>
      <c r="QZ14" s="71">
        <v>0</v>
      </c>
      <c r="RA14" s="71">
        <v>1</v>
      </c>
      <c r="RB14" s="71">
        <v>0</v>
      </c>
      <c r="RC14" s="71">
        <v>0</v>
      </c>
      <c r="RD14" s="71">
        <v>0</v>
      </c>
      <c r="RE14" s="71">
        <v>0</v>
      </c>
      <c r="RF14" s="71">
        <v>0</v>
      </c>
      <c r="RG14" s="71">
        <v>1</v>
      </c>
      <c r="RH14" s="71">
        <v>0</v>
      </c>
      <c r="RI14" s="71">
        <v>0</v>
      </c>
      <c r="RJ14" s="71">
        <v>0</v>
      </c>
      <c r="RK14" s="71">
        <v>0</v>
      </c>
      <c r="RL14" s="71">
        <v>0</v>
      </c>
      <c r="RM14" s="71">
        <v>0</v>
      </c>
      <c r="RN14" s="71">
        <v>1</v>
      </c>
      <c r="RO14" s="71">
        <v>0</v>
      </c>
      <c r="RP14" s="71">
        <v>0</v>
      </c>
      <c r="RQ14" s="71">
        <v>0</v>
      </c>
      <c r="RR14" s="71">
        <v>0</v>
      </c>
      <c r="RS14" s="71">
        <v>10</v>
      </c>
      <c r="RT14" s="71">
        <v>1</v>
      </c>
      <c r="RU14" s="71">
        <v>0</v>
      </c>
      <c r="RV14" s="71">
        <v>1</v>
      </c>
      <c r="RW14" s="71">
        <v>0</v>
      </c>
      <c r="RX14" s="71">
        <v>0</v>
      </c>
      <c r="RY14" s="71">
        <v>0</v>
      </c>
      <c r="RZ14" s="71">
        <v>0</v>
      </c>
      <c r="SA14" s="71">
        <v>0</v>
      </c>
      <c r="SB14" s="71">
        <v>1</v>
      </c>
      <c r="SC14" s="71">
        <v>0</v>
      </c>
      <c r="SD14" s="71">
        <v>0</v>
      </c>
      <c r="SE14" s="71">
        <v>0</v>
      </c>
      <c r="SF14" s="71">
        <v>0</v>
      </c>
      <c r="SG14" s="71">
        <v>0</v>
      </c>
      <c r="SH14" s="71">
        <v>0</v>
      </c>
    </row>
    <row r="15" spans="1:503">
      <c r="A15" s="16" t="s">
        <v>2274</v>
      </c>
      <c r="B15" s="70">
        <v>7</v>
      </c>
      <c r="C15" s="70">
        <v>7</v>
      </c>
      <c r="D15" s="70">
        <v>1</v>
      </c>
      <c r="E15" s="70">
        <v>2010</v>
      </c>
      <c r="F15" s="70" t="s">
        <v>177</v>
      </c>
      <c r="G15" s="1073" t="s">
        <v>2267</v>
      </c>
      <c r="H15" s="70" t="s">
        <v>2268</v>
      </c>
      <c r="I15" s="1066"/>
      <c r="J15" s="73">
        <v>0</v>
      </c>
      <c r="K15" s="73">
        <v>0</v>
      </c>
      <c r="L15" s="73">
        <v>0</v>
      </c>
      <c r="M15" s="73">
        <v>0</v>
      </c>
      <c r="N15" s="73">
        <v>0</v>
      </c>
      <c r="O15" s="73">
        <v>0</v>
      </c>
      <c r="P15" s="73">
        <v>0</v>
      </c>
      <c r="Q15" s="73">
        <v>0</v>
      </c>
      <c r="R15" s="73">
        <v>3.056</v>
      </c>
      <c r="S15" s="73">
        <v>0</v>
      </c>
      <c r="T15" s="73">
        <v>0</v>
      </c>
      <c r="U15" s="73">
        <v>0</v>
      </c>
      <c r="V15" s="73">
        <v>0</v>
      </c>
      <c r="W15" s="73">
        <v>0</v>
      </c>
      <c r="X15" s="73">
        <v>0</v>
      </c>
      <c r="Y15" s="73">
        <v>0</v>
      </c>
      <c r="Z15" s="73">
        <v>0</v>
      </c>
      <c r="AA15" s="73">
        <v>0</v>
      </c>
      <c r="AB15" s="73">
        <v>0</v>
      </c>
      <c r="AC15" s="73">
        <v>0</v>
      </c>
      <c r="AD15" s="73">
        <v>25.853999999999999</v>
      </c>
      <c r="AE15" s="73">
        <v>9.0559999999999992</v>
      </c>
      <c r="AF15" s="73">
        <v>0</v>
      </c>
      <c r="AG15" s="73">
        <v>0</v>
      </c>
      <c r="AH15" s="73">
        <v>0</v>
      </c>
      <c r="AI15" s="73">
        <v>0</v>
      </c>
      <c r="AJ15" s="73">
        <v>0</v>
      </c>
      <c r="AK15" s="73">
        <v>0</v>
      </c>
      <c r="AL15" s="73">
        <v>0</v>
      </c>
      <c r="AM15" s="73">
        <v>0</v>
      </c>
      <c r="AN15" s="73">
        <v>10.646000000000001</v>
      </c>
      <c r="AO15" s="73">
        <v>0</v>
      </c>
      <c r="AP15" s="73">
        <v>0</v>
      </c>
      <c r="AQ15" s="73">
        <v>0</v>
      </c>
      <c r="AR15" s="73">
        <v>3.0150000000000001</v>
      </c>
      <c r="AS15" s="73">
        <v>0</v>
      </c>
      <c r="AT15" s="73">
        <v>0</v>
      </c>
      <c r="AU15" s="73">
        <v>0</v>
      </c>
      <c r="AV15" s="73">
        <v>0</v>
      </c>
      <c r="AW15" s="73">
        <v>0</v>
      </c>
      <c r="AX15" s="73">
        <v>0</v>
      </c>
      <c r="AY15" s="73">
        <v>0</v>
      </c>
      <c r="AZ15" s="73">
        <v>0</v>
      </c>
      <c r="BA15" s="73">
        <v>0</v>
      </c>
      <c r="BB15" s="73">
        <v>0</v>
      </c>
      <c r="BC15" s="73">
        <v>0</v>
      </c>
      <c r="BD15" s="73">
        <v>0</v>
      </c>
      <c r="BE15" s="73">
        <v>35.161000000000001</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2.823</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3.0150000000000001</v>
      </c>
      <c r="DK15" s="73">
        <v>0</v>
      </c>
      <c r="DL15" s="73">
        <v>0</v>
      </c>
      <c r="DM15" s="73">
        <v>0</v>
      </c>
      <c r="DN15" s="73">
        <v>0</v>
      </c>
      <c r="DO15" s="73">
        <v>0</v>
      </c>
      <c r="DP15" s="73">
        <v>0</v>
      </c>
      <c r="DQ15" s="73">
        <v>0</v>
      </c>
      <c r="DR15" s="73">
        <v>0</v>
      </c>
      <c r="DS15" s="73">
        <v>3.056</v>
      </c>
      <c r="DT15" s="73">
        <v>0</v>
      </c>
      <c r="DU15" s="73">
        <v>0</v>
      </c>
      <c r="DV15" s="73">
        <v>0</v>
      </c>
      <c r="DW15" s="73">
        <v>0</v>
      </c>
      <c r="DX15" s="73">
        <v>0</v>
      </c>
      <c r="DY15" s="73">
        <v>0</v>
      </c>
      <c r="DZ15" s="73">
        <v>0</v>
      </c>
      <c r="EA15" s="73">
        <v>0</v>
      </c>
      <c r="EB15" s="73">
        <v>0</v>
      </c>
      <c r="EC15" s="73">
        <v>0</v>
      </c>
      <c r="ED15" s="73">
        <v>0</v>
      </c>
      <c r="EE15" s="73">
        <v>25.853999999999999</v>
      </c>
      <c r="EF15" s="73">
        <v>9.0559999999999992</v>
      </c>
      <c r="EG15" s="73">
        <v>0</v>
      </c>
      <c r="EH15" s="73">
        <v>0</v>
      </c>
      <c r="EI15" s="73">
        <v>0</v>
      </c>
      <c r="EJ15" s="73">
        <v>0</v>
      </c>
      <c r="EK15" s="73">
        <v>0</v>
      </c>
      <c r="EL15" s="73">
        <v>0</v>
      </c>
      <c r="EM15" s="73">
        <v>0</v>
      </c>
      <c r="EN15" s="73">
        <v>0</v>
      </c>
      <c r="EO15" s="73">
        <v>10.646000000000001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35.161000000000001</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2.823</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3.0150000000000001</v>
      </c>
      <c r="HG15" s="73">
        <v>0</v>
      </c>
      <c r="HH15" s="73">
        <v>0</v>
      </c>
      <c r="HI15" s="73">
        <v>0</v>
      </c>
      <c r="HJ15" s="73">
        <v>0</v>
      </c>
      <c r="HK15" s="73">
        <v>48.612000000000002</v>
      </c>
      <c r="HL15" s="73">
        <v>0</v>
      </c>
      <c r="HM15" s="73">
        <v>0</v>
      </c>
      <c r="HN15" s="73">
        <v>35.161000000000001</v>
      </c>
      <c r="HO15" s="73">
        <v>0</v>
      </c>
      <c r="HP15" s="73">
        <v>0</v>
      </c>
      <c r="HQ15" s="73">
        <v>0</v>
      </c>
      <c r="HR15" s="73">
        <v>0</v>
      </c>
      <c r="HS15" s="73">
        <v>0</v>
      </c>
      <c r="HT15" s="73">
        <v>2.823</v>
      </c>
      <c r="HU15" s="73">
        <v>0</v>
      </c>
      <c r="HV15" s="73">
        <v>0</v>
      </c>
      <c r="HW15" s="73">
        <v>0</v>
      </c>
      <c r="HX15" s="73">
        <v>0</v>
      </c>
      <c r="HY15" s="73">
        <v>0</v>
      </c>
      <c r="HZ15" s="73">
        <v>0</v>
      </c>
      <c r="IA15" s="73">
        <v>3.0150000000000001</v>
      </c>
      <c r="IB15" s="73">
        <v>0</v>
      </c>
      <c r="IC15" s="73">
        <v>0</v>
      </c>
      <c r="ID15" s="73">
        <v>0</v>
      </c>
      <c r="IE15" s="73">
        <v>0</v>
      </c>
      <c r="IF15" s="73">
        <v>48.612000000000002</v>
      </c>
      <c r="IG15" s="73">
        <v>3.0150000000000001</v>
      </c>
      <c r="IH15" s="73">
        <v>0</v>
      </c>
      <c r="II15" s="73">
        <v>35.161000000000001</v>
      </c>
      <c r="IJ15" s="73">
        <v>0</v>
      </c>
      <c r="IK15" s="73">
        <v>0</v>
      </c>
      <c r="IL15" s="73">
        <v>0</v>
      </c>
      <c r="IM15" s="73">
        <v>0</v>
      </c>
      <c r="IN15" s="73">
        <v>0</v>
      </c>
      <c r="IO15" s="73">
        <v>2.823</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4</v>
      </c>
      <c r="JR15" s="71">
        <v>1</v>
      </c>
      <c r="JS15" s="71">
        <v>0</v>
      </c>
      <c r="JT15" s="71">
        <v>0</v>
      </c>
      <c r="JU15" s="71">
        <v>0</v>
      </c>
      <c r="JV15" s="71">
        <v>0</v>
      </c>
      <c r="JW15" s="71">
        <v>0</v>
      </c>
      <c r="JX15" s="71">
        <v>0</v>
      </c>
      <c r="JY15" s="71">
        <v>0</v>
      </c>
      <c r="JZ15" s="71">
        <v>0</v>
      </c>
      <c r="KA15" s="71">
        <v>1</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4</v>
      </c>
      <c r="NS15" s="71">
        <v>1</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v>
      </c>
      <c r="QY15" s="71">
        <v>0</v>
      </c>
      <c r="QZ15" s="71">
        <v>0</v>
      </c>
      <c r="RA15" s="71">
        <v>1</v>
      </c>
      <c r="RB15" s="71">
        <v>0</v>
      </c>
      <c r="RC15" s="71">
        <v>0</v>
      </c>
      <c r="RD15" s="71">
        <v>0</v>
      </c>
      <c r="RE15" s="71">
        <v>0</v>
      </c>
      <c r="RF15" s="71">
        <v>0</v>
      </c>
      <c r="RG15" s="71">
        <v>1</v>
      </c>
      <c r="RH15" s="71">
        <v>0</v>
      </c>
      <c r="RI15" s="71">
        <v>0</v>
      </c>
      <c r="RJ15" s="71">
        <v>0</v>
      </c>
      <c r="RK15" s="71">
        <v>0</v>
      </c>
      <c r="RL15" s="71">
        <v>0</v>
      </c>
      <c r="RM15" s="71">
        <v>0</v>
      </c>
      <c r="RN15" s="71">
        <v>1</v>
      </c>
      <c r="RO15" s="71">
        <v>0</v>
      </c>
      <c r="RP15" s="71">
        <v>0</v>
      </c>
      <c r="RQ15" s="71">
        <v>0</v>
      </c>
      <c r="RR15" s="71">
        <v>0</v>
      </c>
      <c r="RS15" s="71">
        <v>7</v>
      </c>
      <c r="RT15" s="71">
        <v>1</v>
      </c>
      <c r="RU15" s="71">
        <v>0</v>
      </c>
      <c r="RV15" s="71">
        <v>1</v>
      </c>
      <c r="RW15" s="71">
        <v>0</v>
      </c>
      <c r="RX15" s="71">
        <v>0</v>
      </c>
      <c r="RY15" s="71">
        <v>0</v>
      </c>
      <c r="RZ15" s="71">
        <v>0</v>
      </c>
      <c r="SA15" s="71">
        <v>0</v>
      </c>
      <c r="SB15" s="71">
        <v>1</v>
      </c>
      <c r="SC15" s="71">
        <v>0</v>
      </c>
      <c r="SD15" s="71">
        <v>0</v>
      </c>
      <c r="SE15" s="71">
        <v>0</v>
      </c>
      <c r="SF15" s="71">
        <v>0</v>
      </c>
      <c r="SG15" s="71">
        <v>0</v>
      </c>
      <c r="SH15" s="71">
        <v>0</v>
      </c>
    </row>
    <row r="16" spans="1:503">
      <c r="A16" s="16" t="s">
        <v>2275</v>
      </c>
      <c r="B16" s="70">
        <v>8</v>
      </c>
      <c r="C16" s="70">
        <v>8</v>
      </c>
      <c r="D16" s="70">
        <v>1</v>
      </c>
      <c r="E16" s="70">
        <v>2011</v>
      </c>
      <c r="F16" s="70" t="s">
        <v>178</v>
      </c>
      <c r="G16" s="1073" t="s">
        <v>2267</v>
      </c>
      <c r="H16" s="70" t="s">
        <v>2268</v>
      </c>
      <c r="I16" s="1066"/>
      <c r="J16" s="73">
        <v>0</v>
      </c>
      <c r="K16" s="73">
        <v>0</v>
      </c>
      <c r="L16" s="73">
        <v>0</v>
      </c>
      <c r="M16" s="73">
        <v>0</v>
      </c>
      <c r="N16" s="73">
        <v>0</v>
      </c>
      <c r="O16" s="73">
        <v>0</v>
      </c>
      <c r="P16" s="73">
        <v>0</v>
      </c>
      <c r="Q16" s="73">
        <v>0</v>
      </c>
      <c r="R16" s="73">
        <v>2.798</v>
      </c>
      <c r="S16" s="73">
        <v>0</v>
      </c>
      <c r="T16" s="73">
        <v>0</v>
      </c>
      <c r="U16" s="73">
        <v>0</v>
      </c>
      <c r="V16" s="73">
        <v>0</v>
      </c>
      <c r="W16" s="73">
        <v>0</v>
      </c>
      <c r="X16" s="73">
        <v>0</v>
      </c>
      <c r="Y16" s="73">
        <v>0</v>
      </c>
      <c r="Z16" s="73">
        <v>0</v>
      </c>
      <c r="AA16" s="73">
        <v>0</v>
      </c>
      <c r="AB16" s="73">
        <v>0</v>
      </c>
      <c r="AC16" s="73">
        <v>0</v>
      </c>
      <c r="AD16" s="73">
        <v>28.972999999999999</v>
      </c>
      <c r="AE16" s="73">
        <v>9.0510000000000002</v>
      </c>
      <c r="AF16" s="73">
        <v>0</v>
      </c>
      <c r="AG16" s="73">
        <v>0</v>
      </c>
      <c r="AH16" s="73">
        <v>0</v>
      </c>
      <c r="AI16" s="73">
        <v>0</v>
      </c>
      <c r="AJ16" s="73">
        <v>0</v>
      </c>
      <c r="AK16" s="73">
        <v>0</v>
      </c>
      <c r="AL16" s="73">
        <v>0</v>
      </c>
      <c r="AM16" s="73">
        <v>0</v>
      </c>
      <c r="AN16" s="73">
        <v>11.426</v>
      </c>
      <c r="AO16" s="73">
        <v>0</v>
      </c>
      <c r="AP16" s="73">
        <v>0</v>
      </c>
      <c r="AQ16" s="73">
        <v>0</v>
      </c>
      <c r="AR16" s="73">
        <v>2.7589999999999999</v>
      </c>
      <c r="AS16" s="73">
        <v>0</v>
      </c>
      <c r="AT16" s="73">
        <v>0</v>
      </c>
      <c r="AU16" s="73">
        <v>0</v>
      </c>
      <c r="AV16" s="73">
        <v>0</v>
      </c>
      <c r="AW16" s="73">
        <v>0</v>
      </c>
      <c r="AX16" s="73">
        <v>0</v>
      </c>
      <c r="AY16" s="73">
        <v>0</v>
      </c>
      <c r="AZ16" s="73">
        <v>0</v>
      </c>
      <c r="BA16" s="73">
        <v>0</v>
      </c>
      <c r="BB16" s="73">
        <v>0</v>
      </c>
      <c r="BC16" s="73">
        <v>0</v>
      </c>
      <c r="BD16" s="73">
        <v>0</v>
      </c>
      <c r="BE16" s="73">
        <v>33.933</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2.6880000000000002</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2.7589999999999999</v>
      </c>
      <c r="DK16" s="73">
        <v>0</v>
      </c>
      <c r="DL16" s="73">
        <v>0</v>
      </c>
      <c r="DM16" s="73">
        <v>0</v>
      </c>
      <c r="DN16" s="73">
        <v>0</v>
      </c>
      <c r="DO16" s="73">
        <v>0</v>
      </c>
      <c r="DP16" s="73">
        <v>0</v>
      </c>
      <c r="DQ16" s="73">
        <v>0</v>
      </c>
      <c r="DR16" s="73">
        <v>0</v>
      </c>
      <c r="DS16" s="73">
        <v>2.798</v>
      </c>
      <c r="DT16" s="73">
        <v>0</v>
      </c>
      <c r="DU16" s="73">
        <v>0</v>
      </c>
      <c r="DV16" s="73">
        <v>0</v>
      </c>
      <c r="DW16" s="73">
        <v>0</v>
      </c>
      <c r="DX16" s="73">
        <v>0</v>
      </c>
      <c r="DY16" s="73">
        <v>0</v>
      </c>
      <c r="DZ16" s="73">
        <v>0</v>
      </c>
      <c r="EA16" s="73">
        <v>0</v>
      </c>
      <c r="EB16" s="73">
        <v>0</v>
      </c>
      <c r="EC16" s="73">
        <v>0</v>
      </c>
      <c r="ED16" s="73">
        <v>0</v>
      </c>
      <c r="EE16" s="73">
        <v>28.972999999999999</v>
      </c>
      <c r="EF16" s="73">
        <v>9.0510000000000002</v>
      </c>
      <c r="EG16" s="73">
        <v>0</v>
      </c>
      <c r="EH16" s="73">
        <v>0</v>
      </c>
      <c r="EI16" s="73">
        <v>0</v>
      </c>
      <c r="EJ16" s="73">
        <v>0</v>
      </c>
      <c r="EK16" s="73">
        <v>0</v>
      </c>
      <c r="EL16" s="73">
        <v>0</v>
      </c>
      <c r="EM16" s="73">
        <v>0</v>
      </c>
      <c r="EN16" s="73">
        <v>0</v>
      </c>
      <c r="EO16" s="73">
        <v>11.426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33.933</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2.6880000000000002</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2.7589999999999999</v>
      </c>
      <c r="HG16" s="73">
        <v>0</v>
      </c>
      <c r="HH16" s="73">
        <v>0</v>
      </c>
      <c r="HI16" s="73">
        <v>0</v>
      </c>
      <c r="HJ16" s="73">
        <v>0</v>
      </c>
      <c r="HK16" s="73">
        <v>52.247999999999998</v>
      </c>
      <c r="HL16" s="73">
        <v>0</v>
      </c>
      <c r="HM16" s="73">
        <v>0</v>
      </c>
      <c r="HN16" s="73">
        <v>33.933</v>
      </c>
      <c r="HO16" s="73">
        <v>0</v>
      </c>
      <c r="HP16" s="73">
        <v>0</v>
      </c>
      <c r="HQ16" s="73">
        <v>0</v>
      </c>
      <c r="HR16" s="73">
        <v>0</v>
      </c>
      <c r="HS16" s="73">
        <v>0</v>
      </c>
      <c r="HT16" s="73">
        <v>2.6880000000000002</v>
      </c>
      <c r="HU16" s="73">
        <v>0</v>
      </c>
      <c r="HV16" s="73">
        <v>0</v>
      </c>
      <c r="HW16" s="73">
        <v>0</v>
      </c>
      <c r="HX16" s="73">
        <v>0</v>
      </c>
      <c r="HY16" s="73">
        <v>0</v>
      </c>
      <c r="HZ16" s="73">
        <v>0</v>
      </c>
      <c r="IA16" s="73">
        <v>2.7589999999999999</v>
      </c>
      <c r="IB16" s="73">
        <v>0</v>
      </c>
      <c r="IC16" s="73">
        <v>0</v>
      </c>
      <c r="ID16" s="73">
        <v>0</v>
      </c>
      <c r="IE16" s="73">
        <v>0</v>
      </c>
      <c r="IF16" s="73">
        <v>52.247999999999998</v>
      </c>
      <c r="IG16" s="73">
        <v>2.7589999999999999</v>
      </c>
      <c r="IH16" s="73">
        <v>0</v>
      </c>
      <c r="II16" s="73">
        <v>33.933</v>
      </c>
      <c r="IJ16" s="73">
        <v>0</v>
      </c>
      <c r="IK16" s="73">
        <v>0</v>
      </c>
      <c r="IL16" s="73">
        <v>0</v>
      </c>
      <c r="IM16" s="73">
        <v>0</v>
      </c>
      <c r="IN16" s="73">
        <v>0</v>
      </c>
      <c r="IO16" s="73">
        <v>2.6880000000000002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4</v>
      </c>
      <c r="JR16" s="71">
        <v>1</v>
      </c>
      <c r="JS16" s="71">
        <v>0</v>
      </c>
      <c r="JT16" s="71">
        <v>0</v>
      </c>
      <c r="JU16" s="71">
        <v>0</v>
      </c>
      <c r="JV16" s="71">
        <v>0</v>
      </c>
      <c r="JW16" s="71">
        <v>0</v>
      </c>
      <c r="JX16" s="71">
        <v>0</v>
      </c>
      <c r="JY16" s="71">
        <v>0</v>
      </c>
      <c r="JZ16" s="71">
        <v>0</v>
      </c>
      <c r="KA16" s="71">
        <v>1</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4</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7</v>
      </c>
      <c r="QY16" s="71">
        <v>0</v>
      </c>
      <c r="QZ16" s="71">
        <v>0</v>
      </c>
      <c r="RA16" s="71">
        <v>1</v>
      </c>
      <c r="RB16" s="71">
        <v>0</v>
      </c>
      <c r="RC16" s="71">
        <v>0</v>
      </c>
      <c r="RD16" s="71">
        <v>0</v>
      </c>
      <c r="RE16" s="71">
        <v>0</v>
      </c>
      <c r="RF16" s="71">
        <v>0</v>
      </c>
      <c r="RG16" s="71">
        <v>1</v>
      </c>
      <c r="RH16" s="71">
        <v>0</v>
      </c>
      <c r="RI16" s="71">
        <v>0</v>
      </c>
      <c r="RJ16" s="71">
        <v>0</v>
      </c>
      <c r="RK16" s="71">
        <v>0</v>
      </c>
      <c r="RL16" s="71">
        <v>0</v>
      </c>
      <c r="RM16" s="71">
        <v>0</v>
      </c>
      <c r="RN16" s="71">
        <v>1</v>
      </c>
      <c r="RO16" s="71">
        <v>0</v>
      </c>
      <c r="RP16" s="71">
        <v>0</v>
      </c>
      <c r="RQ16" s="71">
        <v>0</v>
      </c>
      <c r="RR16" s="71">
        <v>0</v>
      </c>
      <c r="RS16" s="71">
        <v>7</v>
      </c>
      <c r="RT16" s="71">
        <v>1</v>
      </c>
      <c r="RU16" s="71">
        <v>0</v>
      </c>
      <c r="RV16" s="71">
        <v>1</v>
      </c>
      <c r="RW16" s="71">
        <v>0</v>
      </c>
      <c r="RX16" s="71">
        <v>0</v>
      </c>
      <c r="RY16" s="71">
        <v>0</v>
      </c>
      <c r="RZ16" s="71">
        <v>0</v>
      </c>
      <c r="SA16" s="71">
        <v>0</v>
      </c>
      <c r="SB16" s="71">
        <v>1</v>
      </c>
      <c r="SC16" s="71">
        <v>0</v>
      </c>
      <c r="SD16" s="71">
        <v>0</v>
      </c>
      <c r="SE16" s="71">
        <v>0</v>
      </c>
      <c r="SF16" s="71">
        <v>0</v>
      </c>
      <c r="SG16" s="71">
        <v>0</v>
      </c>
      <c r="SH16" s="71">
        <v>0</v>
      </c>
    </row>
    <row r="17" spans="1:502">
      <c r="A17" s="16" t="s">
        <v>2276</v>
      </c>
      <c r="B17" s="70">
        <v>9</v>
      </c>
      <c r="C17" s="70">
        <v>9</v>
      </c>
      <c r="D17" s="70">
        <v>1</v>
      </c>
      <c r="E17" s="70">
        <v>2012</v>
      </c>
      <c r="F17" s="70" t="s">
        <v>179</v>
      </c>
      <c r="G17" s="1073" t="s">
        <v>2267</v>
      </c>
      <c r="H17" s="70" t="s">
        <v>2268</v>
      </c>
      <c r="I17" s="1066"/>
      <c r="J17" s="73">
        <v>0</v>
      </c>
      <c r="K17" s="73">
        <v>0</v>
      </c>
      <c r="L17" s="73">
        <v>0</v>
      </c>
      <c r="M17" s="73">
        <v>0</v>
      </c>
      <c r="N17" s="73">
        <v>0</v>
      </c>
      <c r="O17" s="73">
        <v>0</v>
      </c>
      <c r="P17" s="73">
        <v>0</v>
      </c>
      <c r="Q17" s="73">
        <v>0</v>
      </c>
      <c r="R17" s="73">
        <v>2.8940000000000001</v>
      </c>
      <c r="S17" s="73">
        <v>0</v>
      </c>
      <c r="T17" s="73">
        <v>0</v>
      </c>
      <c r="U17" s="73">
        <v>0</v>
      </c>
      <c r="V17" s="73">
        <v>6.1390000000000002</v>
      </c>
      <c r="W17" s="73">
        <v>0</v>
      </c>
      <c r="X17" s="73">
        <v>0</v>
      </c>
      <c r="Y17" s="73">
        <v>0</v>
      </c>
      <c r="Z17" s="73">
        <v>0</v>
      </c>
      <c r="AA17" s="73">
        <v>0</v>
      </c>
      <c r="AB17" s="73">
        <v>0</v>
      </c>
      <c r="AC17" s="73">
        <v>0</v>
      </c>
      <c r="AD17" s="73">
        <v>49.74</v>
      </c>
      <c r="AE17" s="73">
        <v>10.047000000000001</v>
      </c>
      <c r="AF17" s="73">
        <v>0</v>
      </c>
      <c r="AG17" s="73">
        <v>0</v>
      </c>
      <c r="AH17" s="73">
        <v>0</v>
      </c>
      <c r="AI17" s="73">
        <v>0</v>
      </c>
      <c r="AJ17" s="73">
        <v>0</v>
      </c>
      <c r="AK17" s="73">
        <v>0</v>
      </c>
      <c r="AL17" s="73">
        <v>0</v>
      </c>
      <c r="AM17" s="73">
        <v>0</v>
      </c>
      <c r="AN17" s="73">
        <v>13.999000000000001</v>
      </c>
      <c r="AO17" s="73">
        <v>0</v>
      </c>
      <c r="AP17" s="73">
        <v>0</v>
      </c>
      <c r="AQ17" s="73">
        <v>0</v>
      </c>
      <c r="AR17" s="73">
        <v>2.7170000000000001</v>
      </c>
      <c r="AS17" s="73">
        <v>0</v>
      </c>
      <c r="AT17" s="73">
        <v>0</v>
      </c>
      <c r="AU17" s="73">
        <v>0</v>
      </c>
      <c r="AV17" s="73">
        <v>0</v>
      </c>
      <c r="AW17" s="73">
        <v>0</v>
      </c>
      <c r="AX17" s="73">
        <v>0</v>
      </c>
      <c r="AY17" s="73">
        <v>0</v>
      </c>
      <c r="AZ17" s="73">
        <v>0</v>
      </c>
      <c r="BA17" s="73">
        <v>0</v>
      </c>
      <c r="BB17" s="73">
        <v>0</v>
      </c>
      <c r="BC17" s="73">
        <v>0</v>
      </c>
      <c r="BD17" s="73">
        <v>0</v>
      </c>
      <c r="BE17" s="73">
        <v>34.247999999999998</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2.8889999999999998</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2.7170000000000001</v>
      </c>
      <c r="DK17" s="73">
        <v>0</v>
      </c>
      <c r="DL17" s="73">
        <v>0</v>
      </c>
      <c r="DM17" s="73">
        <v>0</v>
      </c>
      <c r="DN17" s="73">
        <v>0</v>
      </c>
      <c r="DO17" s="73">
        <v>0</v>
      </c>
      <c r="DP17" s="73">
        <v>0</v>
      </c>
      <c r="DQ17" s="73">
        <v>0</v>
      </c>
      <c r="DR17" s="73">
        <v>0</v>
      </c>
      <c r="DS17" s="73">
        <v>2.8940000000000001</v>
      </c>
      <c r="DT17" s="73">
        <v>0</v>
      </c>
      <c r="DU17" s="73">
        <v>0</v>
      </c>
      <c r="DV17" s="73">
        <v>0</v>
      </c>
      <c r="DW17" s="73">
        <v>6.1390000000000002</v>
      </c>
      <c r="DX17" s="73">
        <v>0</v>
      </c>
      <c r="DY17" s="73">
        <v>0</v>
      </c>
      <c r="DZ17" s="73">
        <v>0</v>
      </c>
      <c r="EA17" s="73">
        <v>0</v>
      </c>
      <c r="EB17" s="73">
        <v>0</v>
      </c>
      <c r="EC17" s="73">
        <v>0</v>
      </c>
      <c r="ED17" s="73">
        <v>0</v>
      </c>
      <c r="EE17" s="73">
        <v>49.74</v>
      </c>
      <c r="EF17" s="73">
        <v>10.047000000000001</v>
      </c>
      <c r="EG17" s="73">
        <v>0</v>
      </c>
      <c r="EH17" s="73">
        <v>0</v>
      </c>
      <c r="EI17" s="73">
        <v>0</v>
      </c>
      <c r="EJ17" s="73">
        <v>0</v>
      </c>
      <c r="EK17" s="73">
        <v>0</v>
      </c>
      <c r="EL17" s="73">
        <v>0</v>
      </c>
      <c r="EM17" s="73">
        <v>0</v>
      </c>
      <c r="EN17" s="73">
        <v>0</v>
      </c>
      <c r="EO17" s="73">
        <v>13.999000000000001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34.247999999999998</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2.8889999999999998</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2.7170000000000001</v>
      </c>
      <c r="HG17" s="73">
        <v>0</v>
      </c>
      <c r="HH17" s="73">
        <v>0</v>
      </c>
      <c r="HI17" s="73">
        <v>0</v>
      </c>
      <c r="HJ17" s="73">
        <v>0</v>
      </c>
      <c r="HK17" s="73">
        <v>82.819000000000003</v>
      </c>
      <c r="HL17" s="73">
        <v>0</v>
      </c>
      <c r="HM17" s="73">
        <v>0</v>
      </c>
      <c r="HN17" s="73">
        <v>34.247999999999998</v>
      </c>
      <c r="HO17" s="73">
        <v>0</v>
      </c>
      <c r="HP17" s="73">
        <v>0</v>
      </c>
      <c r="HQ17" s="73">
        <v>0</v>
      </c>
      <c r="HR17" s="73">
        <v>0</v>
      </c>
      <c r="HS17" s="73">
        <v>0</v>
      </c>
      <c r="HT17" s="73">
        <v>2.8889999999999998</v>
      </c>
      <c r="HU17" s="73">
        <v>0</v>
      </c>
      <c r="HV17" s="73">
        <v>0</v>
      </c>
      <c r="HW17" s="73">
        <v>0</v>
      </c>
      <c r="HX17" s="73">
        <v>0</v>
      </c>
      <c r="HY17" s="73">
        <v>0</v>
      </c>
      <c r="HZ17" s="73">
        <v>0</v>
      </c>
      <c r="IA17" s="73">
        <v>2.7170000000000001</v>
      </c>
      <c r="IB17" s="73">
        <v>0</v>
      </c>
      <c r="IC17" s="73">
        <v>0</v>
      </c>
      <c r="ID17" s="73">
        <v>0</v>
      </c>
      <c r="IE17" s="73">
        <v>0</v>
      </c>
      <c r="IF17" s="73">
        <v>82.819000000000003</v>
      </c>
      <c r="IG17" s="73">
        <v>2.7170000000000001</v>
      </c>
      <c r="IH17" s="73">
        <v>0</v>
      </c>
      <c r="II17" s="73">
        <v>34.247999999999998</v>
      </c>
      <c r="IJ17" s="73">
        <v>0</v>
      </c>
      <c r="IK17" s="73">
        <v>0</v>
      </c>
      <c r="IL17" s="73">
        <v>0</v>
      </c>
      <c r="IM17" s="73">
        <v>0</v>
      </c>
      <c r="IN17" s="73">
        <v>0</v>
      </c>
      <c r="IO17" s="73">
        <v>2.8889999999999998</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1</v>
      </c>
      <c r="JJ17" s="71">
        <v>0</v>
      </c>
      <c r="JK17" s="71">
        <v>0</v>
      </c>
      <c r="JL17" s="71">
        <v>0</v>
      </c>
      <c r="JM17" s="71">
        <v>0</v>
      </c>
      <c r="JN17" s="71">
        <v>0</v>
      </c>
      <c r="JO17" s="71">
        <v>0</v>
      </c>
      <c r="JP17" s="71">
        <v>0</v>
      </c>
      <c r="JQ17" s="71">
        <v>5</v>
      </c>
      <c r="JR17" s="71">
        <v>1</v>
      </c>
      <c r="JS17" s="71">
        <v>0</v>
      </c>
      <c r="JT17" s="71">
        <v>0</v>
      </c>
      <c r="JU17" s="71">
        <v>0</v>
      </c>
      <c r="JV17" s="71">
        <v>0</v>
      </c>
      <c r="JW17" s="71">
        <v>0</v>
      </c>
      <c r="JX17" s="71">
        <v>0</v>
      </c>
      <c r="JY17" s="71">
        <v>0</v>
      </c>
      <c r="JZ17" s="71">
        <v>0</v>
      </c>
      <c r="KA17" s="71">
        <v>1</v>
      </c>
      <c r="KB17" s="71">
        <v>0</v>
      </c>
      <c r="KC17" s="71">
        <v>0</v>
      </c>
      <c r="KD17" s="71">
        <v>0</v>
      </c>
      <c r="KE17" s="71">
        <v>1</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1</v>
      </c>
      <c r="NG17" s="71">
        <v>0</v>
      </c>
      <c r="NH17" s="71">
        <v>0</v>
      </c>
      <c r="NI17" s="71">
        <v>0</v>
      </c>
      <c r="NJ17" s="71">
        <v>1</v>
      </c>
      <c r="NK17" s="71">
        <v>0</v>
      </c>
      <c r="NL17" s="71">
        <v>0</v>
      </c>
      <c r="NM17" s="71">
        <v>0</v>
      </c>
      <c r="NN17" s="71">
        <v>0</v>
      </c>
      <c r="NO17" s="71">
        <v>0</v>
      </c>
      <c r="NP17" s="71">
        <v>0</v>
      </c>
      <c r="NQ17" s="71">
        <v>0</v>
      </c>
      <c r="NR17" s="71">
        <v>5</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9</v>
      </c>
      <c r="QY17" s="71">
        <v>0</v>
      </c>
      <c r="QZ17" s="71">
        <v>0</v>
      </c>
      <c r="RA17" s="71">
        <v>1</v>
      </c>
      <c r="RB17" s="71">
        <v>0</v>
      </c>
      <c r="RC17" s="71">
        <v>0</v>
      </c>
      <c r="RD17" s="71">
        <v>0</v>
      </c>
      <c r="RE17" s="71">
        <v>0</v>
      </c>
      <c r="RF17" s="71">
        <v>0</v>
      </c>
      <c r="RG17" s="71">
        <v>1</v>
      </c>
      <c r="RH17" s="71">
        <v>0</v>
      </c>
      <c r="RI17" s="71">
        <v>0</v>
      </c>
      <c r="RJ17" s="71">
        <v>0</v>
      </c>
      <c r="RK17" s="71">
        <v>0</v>
      </c>
      <c r="RL17" s="71">
        <v>0</v>
      </c>
      <c r="RM17" s="71">
        <v>0</v>
      </c>
      <c r="RN17" s="71">
        <v>1</v>
      </c>
      <c r="RO17" s="71">
        <v>0</v>
      </c>
      <c r="RP17" s="71">
        <v>0</v>
      </c>
      <c r="RQ17" s="71">
        <v>0</v>
      </c>
      <c r="RR17" s="71">
        <v>0</v>
      </c>
      <c r="RS17" s="71">
        <v>9</v>
      </c>
      <c r="RT17" s="71">
        <v>1</v>
      </c>
      <c r="RU17" s="71">
        <v>0</v>
      </c>
      <c r="RV17" s="71">
        <v>1</v>
      </c>
      <c r="RW17" s="71">
        <v>0</v>
      </c>
      <c r="RX17" s="71">
        <v>0</v>
      </c>
      <c r="RY17" s="71">
        <v>0</v>
      </c>
      <c r="RZ17" s="71">
        <v>0</v>
      </c>
      <c r="SA17" s="71">
        <v>0</v>
      </c>
      <c r="SB17" s="71">
        <v>1</v>
      </c>
      <c r="SC17" s="71">
        <v>0</v>
      </c>
      <c r="SD17" s="71">
        <v>0</v>
      </c>
      <c r="SE17" s="71">
        <v>0</v>
      </c>
      <c r="SF17" s="71">
        <v>0</v>
      </c>
      <c r="SG17" s="71">
        <v>0</v>
      </c>
      <c r="SH17" s="71">
        <v>0</v>
      </c>
    </row>
    <row r="18" spans="1:502">
      <c r="A18" s="16" t="s">
        <v>2277</v>
      </c>
      <c r="B18" s="70">
        <v>10</v>
      </c>
      <c r="C18" s="70">
        <v>10</v>
      </c>
      <c r="D18" s="70">
        <v>1</v>
      </c>
      <c r="E18" s="70">
        <v>2013</v>
      </c>
      <c r="F18" s="70" t="s">
        <v>180</v>
      </c>
      <c r="G18" s="1073" t="s">
        <v>2267</v>
      </c>
      <c r="H18" s="70" t="s">
        <v>2268</v>
      </c>
      <c r="I18" s="1066"/>
      <c r="J18" s="73">
        <v>0</v>
      </c>
      <c r="K18" s="73">
        <v>0</v>
      </c>
      <c r="L18" s="73">
        <v>0</v>
      </c>
      <c r="M18" s="73">
        <v>0</v>
      </c>
      <c r="N18" s="73">
        <v>0</v>
      </c>
      <c r="O18" s="73">
        <v>0</v>
      </c>
      <c r="P18" s="73">
        <v>0</v>
      </c>
      <c r="Q18" s="73">
        <v>0</v>
      </c>
      <c r="R18" s="73">
        <v>2.8929999999999998</v>
      </c>
      <c r="S18" s="73">
        <v>0</v>
      </c>
      <c r="T18" s="73">
        <v>0</v>
      </c>
      <c r="U18" s="73">
        <v>0</v>
      </c>
      <c r="V18" s="73">
        <v>6.2469999999999999</v>
      </c>
      <c r="W18" s="73">
        <v>0</v>
      </c>
      <c r="X18" s="73">
        <v>0</v>
      </c>
      <c r="Y18" s="73">
        <v>0</v>
      </c>
      <c r="Z18" s="73">
        <v>0</v>
      </c>
      <c r="AA18" s="73">
        <v>0</v>
      </c>
      <c r="AB18" s="73">
        <v>0</v>
      </c>
      <c r="AC18" s="73">
        <v>0</v>
      </c>
      <c r="AD18" s="73">
        <v>48.164000000000001</v>
      </c>
      <c r="AE18" s="73">
        <v>9.5730000000000004</v>
      </c>
      <c r="AF18" s="73">
        <v>0</v>
      </c>
      <c r="AG18" s="73">
        <v>0</v>
      </c>
      <c r="AH18" s="73">
        <v>0</v>
      </c>
      <c r="AI18" s="73">
        <v>0</v>
      </c>
      <c r="AJ18" s="73">
        <v>0</v>
      </c>
      <c r="AK18" s="73">
        <v>0</v>
      </c>
      <c r="AL18" s="73">
        <v>0</v>
      </c>
      <c r="AM18" s="73">
        <v>0</v>
      </c>
      <c r="AN18" s="73">
        <v>16.401</v>
      </c>
      <c r="AO18" s="73">
        <v>0</v>
      </c>
      <c r="AP18" s="73">
        <v>0</v>
      </c>
      <c r="AQ18" s="73">
        <v>0</v>
      </c>
      <c r="AR18" s="73">
        <v>2.6320000000000001</v>
      </c>
      <c r="AS18" s="73">
        <v>0</v>
      </c>
      <c r="AT18" s="73">
        <v>0</v>
      </c>
      <c r="AU18" s="73">
        <v>0</v>
      </c>
      <c r="AV18" s="73">
        <v>0</v>
      </c>
      <c r="AW18" s="73">
        <v>0</v>
      </c>
      <c r="AX18" s="73">
        <v>0</v>
      </c>
      <c r="AY18" s="73">
        <v>0</v>
      </c>
      <c r="AZ18" s="73">
        <v>0</v>
      </c>
      <c r="BA18" s="73">
        <v>0</v>
      </c>
      <c r="BB18" s="73">
        <v>0</v>
      </c>
      <c r="BC18" s="73">
        <v>0</v>
      </c>
      <c r="BD18" s="73">
        <v>0</v>
      </c>
      <c r="BE18" s="73">
        <v>35.268999999999998</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2.6549999999999998</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2.6320000000000001</v>
      </c>
      <c r="DK18" s="73">
        <v>0</v>
      </c>
      <c r="DL18" s="73">
        <v>0</v>
      </c>
      <c r="DM18" s="73">
        <v>0</v>
      </c>
      <c r="DN18" s="73">
        <v>0</v>
      </c>
      <c r="DO18" s="73">
        <v>0</v>
      </c>
      <c r="DP18" s="73">
        <v>0</v>
      </c>
      <c r="DQ18" s="73">
        <v>0</v>
      </c>
      <c r="DR18" s="73">
        <v>0</v>
      </c>
      <c r="DS18" s="73">
        <v>2.8929999999999998</v>
      </c>
      <c r="DT18" s="73">
        <v>0</v>
      </c>
      <c r="DU18" s="73">
        <v>0</v>
      </c>
      <c r="DV18" s="73">
        <v>0</v>
      </c>
      <c r="DW18" s="73">
        <v>6.2469999999999999</v>
      </c>
      <c r="DX18" s="73">
        <v>0</v>
      </c>
      <c r="DY18" s="73">
        <v>0</v>
      </c>
      <c r="DZ18" s="73">
        <v>0</v>
      </c>
      <c r="EA18" s="73">
        <v>0</v>
      </c>
      <c r="EB18" s="73">
        <v>0</v>
      </c>
      <c r="EC18" s="73">
        <v>0</v>
      </c>
      <c r="ED18" s="73">
        <v>0</v>
      </c>
      <c r="EE18" s="73">
        <v>48.164000000000001</v>
      </c>
      <c r="EF18" s="73">
        <v>9.5730000000000004</v>
      </c>
      <c r="EG18" s="73">
        <v>0</v>
      </c>
      <c r="EH18" s="73">
        <v>0</v>
      </c>
      <c r="EI18" s="73">
        <v>0</v>
      </c>
      <c r="EJ18" s="73">
        <v>0</v>
      </c>
      <c r="EK18" s="73">
        <v>0</v>
      </c>
      <c r="EL18" s="73">
        <v>0</v>
      </c>
      <c r="EM18" s="73">
        <v>0</v>
      </c>
      <c r="EN18" s="73">
        <v>0</v>
      </c>
      <c r="EO18" s="73">
        <v>16.401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35.268999999999998</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2.6549999999999998</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2.6320000000000001</v>
      </c>
      <c r="HG18" s="73">
        <v>0</v>
      </c>
      <c r="HH18" s="73">
        <v>0</v>
      </c>
      <c r="HI18" s="73">
        <v>0</v>
      </c>
      <c r="HJ18" s="73">
        <v>0</v>
      </c>
      <c r="HK18" s="73">
        <v>83.278000000000006</v>
      </c>
      <c r="HL18" s="73">
        <v>0</v>
      </c>
      <c r="HM18" s="73">
        <v>0</v>
      </c>
      <c r="HN18" s="73">
        <v>35.268999999999998</v>
      </c>
      <c r="HO18" s="73">
        <v>0</v>
      </c>
      <c r="HP18" s="73">
        <v>0</v>
      </c>
      <c r="HQ18" s="73">
        <v>0</v>
      </c>
      <c r="HR18" s="73">
        <v>0</v>
      </c>
      <c r="HS18" s="73">
        <v>0</v>
      </c>
      <c r="HT18" s="73">
        <v>2.6549999999999998</v>
      </c>
      <c r="HU18" s="73">
        <v>0</v>
      </c>
      <c r="HV18" s="73">
        <v>0</v>
      </c>
      <c r="HW18" s="73">
        <v>0</v>
      </c>
      <c r="HX18" s="73">
        <v>0</v>
      </c>
      <c r="HY18" s="73">
        <v>0</v>
      </c>
      <c r="HZ18" s="73">
        <v>0</v>
      </c>
      <c r="IA18" s="73">
        <v>2.6320000000000001</v>
      </c>
      <c r="IB18" s="73">
        <v>0</v>
      </c>
      <c r="IC18" s="73">
        <v>0</v>
      </c>
      <c r="ID18" s="73">
        <v>0</v>
      </c>
      <c r="IE18" s="73">
        <v>0</v>
      </c>
      <c r="IF18" s="73">
        <v>83.278000000000006</v>
      </c>
      <c r="IG18" s="73">
        <v>2.6320000000000001</v>
      </c>
      <c r="IH18" s="73">
        <v>0</v>
      </c>
      <c r="II18" s="73">
        <v>35.268999999999998</v>
      </c>
      <c r="IJ18" s="73">
        <v>0</v>
      </c>
      <c r="IK18" s="73">
        <v>0</v>
      </c>
      <c r="IL18" s="73">
        <v>0</v>
      </c>
      <c r="IM18" s="73">
        <v>0</v>
      </c>
      <c r="IN18" s="73">
        <v>0</v>
      </c>
      <c r="IO18" s="73">
        <v>2.6549999999999998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1</v>
      </c>
      <c r="JJ18" s="71">
        <v>0</v>
      </c>
      <c r="JK18" s="71">
        <v>0</v>
      </c>
      <c r="JL18" s="71">
        <v>0</v>
      </c>
      <c r="JM18" s="71">
        <v>0</v>
      </c>
      <c r="JN18" s="71">
        <v>0</v>
      </c>
      <c r="JO18" s="71">
        <v>0</v>
      </c>
      <c r="JP18" s="71">
        <v>0</v>
      </c>
      <c r="JQ18" s="71">
        <v>5</v>
      </c>
      <c r="JR18" s="71">
        <v>1</v>
      </c>
      <c r="JS18" s="71">
        <v>0</v>
      </c>
      <c r="JT18" s="71">
        <v>0</v>
      </c>
      <c r="JU18" s="71">
        <v>0</v>
      </c>
      <c r="JV18" s="71">
        <v>0</v>
      </c>
      <c r="JW18" s="71">
        <v>0</v>
      </c>
      <c r="JX18" s="71">
        <v>0</v>
      </c>
      <c r="JY18" s="71">
        <v>0</v>
      </c>
      <c r="JZ18" s="71">
        <v>0</v>
      </c>
      <c r="KA18" s="71">
        <v>1</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1</v>
      </c>
      <c r="NG18" s="71">
        <v>0</v>
      </c>
      <c r="NH18" s="71">
        <v>0</v>
      </c>
      <c r="NI18" s="71">
        <v>0</v>
      </c>
      <c r="NJ18" s="71">
        <v>1</v>
      </c>
      <c r="NK18" s="71">
        <v>0</v>
      </c>
      <c r="NL18" s="71">
        <v>0</v>
      </c>
      <c r="NM18" s="71">
        <v>0</v>
      </c>
      <c r="NN18" s="71">
        <v>0</v>
      </c>
      <c r="NO18" s="71">
        <v>0</v>
      </c>
      <c r="NP18" s="71">
        <v>0</v>
      </c>
      <c r="NQ18" s="71">
        <v>0</v>
      </c>
      <c r="NR18" s="71">
        <v>5</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9</v>
      </c>
      <c r="QY18" s="71">
        <v>0</v>
      </c>
      <c r="QZ18" s="71">
        <v>0</v>
      </c>
      <c r="RA18" s="71">
        <v>1</v>
      </c>
      <c r="RB18" s="71">
        <v>0</v>
      </c>
      <c r="RC18" s="71">
        <v>0</v>
      </c>
      <c r="RD18" s="71">
        <v>0</v>
      </c>
      <c r="RE18" s="71">
        <v>0</v>
      </c>
      <c r="RF18" s="71">
        <v>0</v>
      </c>
      <c r="RG18" s="71">
        <v>1</v>
      </c>
      <c r="RH18" s="71">
        <v>0</v>
      </c>
      <c r="RI18" s="71">
        <v>0</v>
      </c>
      <c r="RJ18" s="71">
        <v>0</v>
      </c>
      <c r="RK18" s="71">
        <v>0</v>
      </c>
      <c r="RL18" s="71">
        <v>0</v>
      </c>
      <c r="RM18" s="71">
        <v>0</v>
      </c>
      <c r="RN18" s="71">
        <v>1</v>
      </c>
      <c r="RO18" s="71">
        <v>0</v>
      </c>
      <c r="RP18" s="71">
        <v>0</v>
      </c>
      <c r="RQ18" s="71">
        <v>0</v>
      </c>
      <c r="RR18" s="71">
        <v>0</v>
      </c>
      <c r="RS18" s="71">
        <v>9</v>
      </c>
      <c r="RT18" s="71">
        <v>1</v>
      </c>
      <c r="RU18" s="71">
        <v>0</v>
      </c>
      <c r="RV18" s="71">
        <v>1</v>
      </c>
      <c r="RW18" s="71">
        <v>0</v>
      </c>
      <c r="RX18" s="71">
        <v>0</v>
      </c>
      <c r="RY18" s="71">
        <v>0</v>
      </c>
      <c r="RZ18" s="71">
        <v>0</v>
      </c>
      <c r="SA18" s="71">
        <v>0</v>
      </c>
      <c r="SB18" s="71">
        <v>1</v>
      </c>
      <c r="SC18" s="71">
        <v>0</v>
      </c>
      <c r="SD18" s="71">
        <v>0</v>
      </c>
      <c r="SE18" s="71">
        <v>0</v>
      </c>
      <c r="SF18" s="71">
        <v>0</v>
      </c>
      <c r="SG18" s="71">
        <v>0</v>
      </c>
      <c r="SH18" s="71">
        <v>0</v>
      </c>
    </row>
    <row r="19" spans="1:502">
      <c r="A19" s="16" t="s">
        <v>2278</v>
      </c>
      <c r="B19" s="70">
        <v>11</v>
      </c>
      <c r="C19" s="70">
        <v>11</v>
      </c>
      <c r="D19" s="70">
        <v>1</v>
      </c>
      <c r="E19" s="70">
        <v>2014</v>
      </c>
      <c r="F19" s="70" t="s">
        <v>181</v>
      </c>
      <c r="G19" s="1073" t="s">
        <v>2267</v>
      </c>
      <c r="H19" s="70" t="s">
        <v>2268</v>
      </c>
      <c r="I19" s="1066"/>
      <c r="J19" s="73">
        <v>0</v>
      </c>
      <c r="K19" s="73">
        <v>0</v>
      </c>
      <c r="L19" s="73">
        <v>0</v>
      </c>
      <c r="M19" s="73">
        <v>0</v>
      </c>
      <c r="N19" s="73">
        <v>0</v>
      </c>
      <c r="O19" s="73">
        <v>0</v>
      </c>
      <c r="P19" s="73">
        <v>0</v>
      </c>
      <c r="Q19" s="73">
        <v>0</v>
      </c>
      <c r="R19" s="73">
        <v>2.6739999999999999</v>
      </c>
      <c r="S19" s="73">
        <v>0</v>
      </c>
      <c r="T19" s="73">
        <v>0</v>
      </c>
      <c r="U19" s="73">
        <v>0</v>
      </c>
      <c r="V19" s="73">
        <v>5.8029999999999999</v>
      </c>
      <c r="W19" s="73">
        <v>0</v>
      </c>
      <c r="X19" s="73">
        <v>0</v>
      </c>
      <c r="Y19" s="73">
        <v>0</v>
      </c>
      <c r="Z19" s="73">
        <v>0</v>
      </c>
      <c r="AA19" s="73">
        <v>0</v>
      </c>
      <c r="AB19" s="73">
        <v>0</v>
      </c>
      <c r="AC19" s="73">
        <v>0</v>
      </c>
      <c r="AD19" s="73">
        <v>49.03</v>
      </c>
      <c r="AE19" s="73">
        <v>8.3460000000000001</v>
      </c>
      <c r="AF19" s="73">
        <v>0</v>
      </c>
      <c r="AG19" s="73">
        <v>0</v>
      </c>
      <c r="AH19" s="73">
        <v>0</v>
      </c>
      <c r="AI19" s="73">
        <v>0</v>
      </c>
      <c r="AJ19" s="73">
        <v>0</v>
      </c>
      <c r="AK19" s="73">
        <v>0</v>
      </c>
      <c r="AL19" s="73">
        <v>0</v>
      </c>
      <c r="AM19" s="73">
        <v>0</v>
      </c>
      <c r="AN19" s="73">
        <v>16.960999999999999</v>
      </c>
      <c r="AO19" s="73">
        <v>0</v>
      </c>
      <c r="AP19" s="73">
        <v>0</v>
      </c>
      <c r="AQ19" s="73">
        <v>0</v>
      </c>
      <c r="AR19" s="73">
        <v>2.879</v>
      </c>
      <c r="AS19" s="73">
        <v>0</v>
      </c>
      <c r="AT19" s="73">
        <v>0</v>
      </c>
      <c r="AU19" s="73">
        <v>0</v>
      </c>
      <c r="AV19" s="73">
        <v>0</v>
      </c>
      <c r="AW19" s="73">
        <v>0</v>
      </c>
      <c r="AX19" s="73">
        <v>0</v>
      </c>
      <c r="AY19" s="73">
        <v>0</v>
      </c>
      <c r="AZ19" s="73">
        <v>0</v>
      </c>
      <c r="BA19" s="73">
        <v>0</v>
      </c>
      <c r="BB19" s="73">
        <v>0</v>
      </c>
      <c r="BC19" s="73">
        <v>0</v>
      </c>
      <c r="BD19" s="73">
        <v>0</v>
      </c>
      <c r="BE19" s="73">
        <v>34.323999999999998</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2.0259999999999998</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2.879</v>
      </c>
      <c r="DK19" s="73">
        <v>0</v>
      </c>
      <c r="DL19" s="73">
        <v>0</v>
      </c>
      <c r="DM19" s="73">
        <v>0</v>
      </c>
      <c r="DN19" s="73">
        <v>0</v>
      </c>
      <c r="DO19" s="73">
        <v>0</v>
      </c>
      <c r="DP19" s="73">
        <v>0</v>
      </c>
      <c r="DQ19" s="73">
        <v>0</v>
      </c>
      <c r="DR19" s="73">
        <v>0</v>
      </c>
      <c r="DS19" s="73">
        <v>2.6739999999999999</v>
      </c>
      <c r="DT19" s="73">
        <v>0</v>
      </c>
      <c r="DU19" s="73">
        <v>0</v>
      </c>
      <c r="DV19" s="73">
        <v>0</v>
      </c>
      <c r="DW19" s="73">
        <v>5.8029999999999999</v>
      </c>
      <c r="DX19" s="73">
        <v>0</v>
      </c>
      <c r="DY19" s="73">
        <v>0</v>
      </c>
      <c r="DZ19" s="73">
        <v>0</v>
      </c>
      <c r="EA19" s="73">
        <v>0</v>
      </c>
      <c r="EB19" s="73">
        <v>0</v>
      </c>
      <c r="EC19" s="73">
        <v>0</v>
      </c>
      <c r="ED19" s="73">
        <v>0</v>
      </c>
      <c r="EE19" s="73">
        <v>49.03</v>
      </c>
      <c r="EF19" s="73">
        <v>8.3460000000000001</v>
      </c>
      <c r="EG19" s="73">
        <v>0</v>
      </c>
      <c r="EH19" s="73">
        <v>0</v>
      </c>
      <c r="EI19" s="73">
        <v>0</v>
      </c>
      <c r="EJ19" s="73">
        <v>0</v>
      </c>
      <c r="EK19" s="73">
        <v>0</v>
      </c>
      <c r="EL19" s="73">
        <v>0</v>
      </c>
      <c r="EM19" s="73">
        <v>0</v>
      </c>
      <c r="EN19" s="73">
        <v>0</v>
      </c>
      <c r="EO19" s="73">
        <v>16.960999999999999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34.323999999999998</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2.0259999999999998</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2.879</v>
      </c>
      <c r="HG19" s="73">
        <v>0</v>
      </c>
      <c r="HH19" s="73">
        <v>0</v>
      </c>
      <c r="HI19" s="73">
        <v>0</v>
      </c>
      <c r="HJ19" s="73">
        <v>0</v>
      </c>
      <c r="HK19" s="73">
        <v>82.813999999999993</v>
      </c>
      <c r="HL19" s="73">
        <v>0</v>
      </c>
      <c r="HM19" s="73">
        <v>0</v>
      </c>
      <c r="HN19" s="73">
        <v>34.323999999999998</v>
      </c>
      <c r="HO19" s="73">
        <v>0</v>
      </c>
      <c r="HP19" s="73">
        <v>0</v>
      </c>
      <c r="HQ19" s="73">
        <v>0</v>
      </c>
      <c r="HR19" s="73">
        <v>0</v>
      </c>
      <c r="HS19" s="73">
        <v>0</v>
      </c>
      <c r="HT19" s="73">
        <v>2.0259999999999998</v>
      </c>
      <c r="HU19" s="73">
        <v>0</v>
      </c>
      <c r="HV19" s="73">
        <v>0</v>
      </c>
      <c r="HW19" s="73">
        <v>0</v>
      </c>
      <c r="HX19" s="73">
        <v>0</v>
      </c>
      <c r="HY19" s="73">
        <v>0</v>
      </c>
      <c r="HZ19" s="73">
        <v>0</v>
      </c>
      <c r="IA19" s="73">
        <v>2.879</v>
      </c>
      <c r="IB19" s="73">
        <v>0</v>
      </c>
      <c r="IC19" s="73">
        <v>0</v>
      </c>
      <c r="ID19" s="73">
        <v>0</v>
      </c>
      <c r="IE19" s="73">
        <v>0</v>
      </c>
      <c r="IF19" s="73">
        <v>82.813999999999993</v>
      </c>
      <c r="IG19" s="73">
        <v>2.879</v>
      </c>
      <c r="IH19" s="73">
        <v>0</v>
      </c>
      <c r="II19" s="73">
        <v>34.323999999999998</v>
      </c>
      <c r="IJ19" s="73">
        <v>0</v>
      </c>
      <c r="IK19" s="73">
        <v>0</v>
      </c>
      <c r="IL19" s="73">
        <v>0</v>
      </c>
      <c r="IM19" s="73">
        <v>0</v>
      </c>
      <c r="IN19" s="73">
        <v>0</v>
      </c>
      <c r="IO19" s="73">
        <v>2.0259999999999998</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1</v>
      </c>
      <c r="JJ19" s="71">
        <v>0</v>
      </c>
      <c r="JK19" s="71">
        <v>0</v>
      </c>
      <c r="JL19" s="71">
        <v>0</v>
      </c>
      <c r="JM19" s="71">
        <v>0</v>
      </c>
      <c r="JN19" s="71">
        <v>0</v>
      </c>
      <c r="JO19" s="71">
        <v>0</v>
      </c>
      <c r="JP19" s="71">
        <v>0</v>
      </c>
      <c r="JQ19" s="71">
        <v>5</v>
      </c>
      <c r="JR19" s="71">
        <v>1</v>
      </c>
      <c r="JS19" s="71">
        <v>0</v>
      </c>
      <c r="JT19" s="71">
        <v>0</v>
      </c>
      <c r="JU19" s="71">
        <v>0</v>
      </c>
      <c r="JV19" s="71">
        <v>0</v>
      </c>
      <c r="JW19" s="71">
        <v>0</v>
      </c>
      <c r="JX19" s="71">
        <v>0</v>
      </c>
      <c r="JY19" s="71">
        <v>0</v>
      </c>
      <c r="JZ19" s="71">
        <v>0</v>
      </c>
      <c r="KA19" s="71">
        <v>1</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1</v>
      </c>
      <c r="NG19" s="71">
        <v>0</v>
      </c>
      <c r="NH19" s="71">
        <v>0</v>
      </c>
      <c r="NI19" s="71">
        <v>0</v>
      </c>
      <c r="NJ19" s="71">
        <v>1</v>
      </c>
      <c r="NK19" s="71">
        <v>0</v>
      </c>
      <c r="NL19" s="71">
        <v>0</v>
      </c>
      <c r="NM19" s="71">
        <v>0</v>
      </c>
      <c r="NN19" s="71">
        <v>0</v>
      </c>
      <c r="NO19" s="71">
        <v>0</v>
      </c>
      <c r="NP19" s="71">
        <v>0</v>
      </c>
      <c r="NQ19" s="71">
        <v>0</v>
      </c>
      <c r="NR19" s="71">
        <v>5</v>
      </c>
      <c r="NS19" s="71">
        <v>1</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9</v>
      </c>
      <c r="QY19" s="71">
        <v>0</v>
      </c>
      <c r="QZ19" s="71">
        <v>0</v>
      </c>
      <c r="RA19" s="71">
        <v>1</v>
      </c>
      <c r="RB19" s="71">
        <v>0</v>
      </c>
      <c r="RC19" s="71">
        <v>0</v>
      </c>
      <c r="RD19" s="71">
        <v>0</v>
      </c>
      <c r="RE19" s="71">
        <v>0</v>
      </c>
      <c r="RF19" s="71">
        <v>0</v>
      </c>
      <c r="RG19" s="71">
        <v>1</v>
      </c>
      <c r="RH19" s="71">
        <v>0</v>
      </c>
      <c r="RI19" s="71">
        <v>0</v>
      </c>
      <c r="RJ19" s="71">
        <v>0</v>
      </c>
      <c r="RK19" s="71">
        <v>0</v>
      </c>
      <c r="RL19" s="71">
        <v>0</v>
      </c>
      <c r="RM19" s="71">
        <v>0</v>
      </c>
      <c r="RN19" s="71">
        <v>1</v>
      </c>
      <c r="RO19" s="71">
        <v>0</v>
      </c>
      <c r="RP19" s="71">
        <v>0</v>
      </c>
      <c r="RQ19" s="71">
        <v>0</v>
      </c>
      <c r="RR19" s="71">
        <v>0</v>
      </c>
      <c r="RS19" s="71">
        <v>9</v>
      </c>
      <c r="RT19" s="71">
        <v>1</v>
      </c>
      <c r="RU19" s="71">
        <v>0</v>
      </c>
      <c r="RV19" s="71">
        <v>1</v>
      </c>
      <c r="RW19" s="71">
        <v>0</v>
      </c>
      <c r="RX19" s="71">
        <v>0</v>
      </c>
      <c r="RY19" s="71">
        <v>0</v>
      </c>
      <c r="RZ19" s="71">
        <v>0</v>
      </c>
      <c r="SA19" s="71">
        <v>0</v>
      </c>
      <c r="SB19" s="71">
        <v>1</v>
      </c>
      <c r="SC19" s="71">
        <v>0</v>
      </c>
      <c r="SD19" s="71">
        <v>0</v>
      </c>
      <c r="SE19" s="71">
        <v>0</v>
      </c>
      <c r="SF19" s="71">
        <v>0</v>
      </c>
      <c r="SG19" s="71">
        <v>0</v>
      </c>
      <c r="SH19" s="71">
        <v>0</v>
      </c>
    </row>
    <row r="20" spans="1:502">
      <c r="A20" s="16" t="s">
        <v>2279</v>
      </c>
      <c r="B20" s="70">
        <v>12</v>
      </c>
      <c r="C20" s="70">
        <v>12</v>
      </c>
      <c r="D20" s="70">
        <v>1</v>
      </c>
      <c r="E20" s="70">
        <v>2015</v>
      </c>
      <c r="F20" s="70" t="s">
        <v>182</v>
      </c>
      <c r="G20" s="1073" t="s">
        <v>2267</v>
      </c>
      <c r="H20" s="70" t="s">
        <v>2268</v>
      </c>
      <c r="I20" s="1066"/>
      <c r="J20" s="73">
        <v>0</v>
      </c>
      <c r="K20" s="73">
        <v>0</v>
      </c>
      <c r="L20" s="73">
        <v>0</v>
      </c>
      <c r="M20" s="73">
        <v>0</v>
      </c>
      <c r="N20" s="73">
        <v>0</v>
      </c>
      <c r="O20" s="73">
        <v>0</v>
      </c>
      <c r="P20" s="73">
        <v>0</v>
      </c>
      <c r="Q20" s="73">
        <v>0</v>
      </c>
      <c r="R20" s="73">
        <v>2.5619999999999998</v>
      </c>
      <c r="S20" s="73">
        <v>0</v>
      </c>
      <c r="T20" s="73">
        <v>0</v>
      </c>
      <c r="U20" s="73">
        <v>0</v>
      </c>
      <c r="V20" s="73">
        <v>6.1420000000000003</v>
      </c>
      <c r="W20" s="73">
        <v>0</v>
      </c>
      <c r="X20" s="73">
        <v>0</v>
      </c>
      <c r="Y20" s="73">
        <v>0</v>
      </c>
      <c r="Z20" s="73">
        <v>0</v>
      </c>
      <c r="AA20" s="73">
        <v>0</v>
      </c>
      <c r="AB20" s="73">
        <v>0</v>
      </c>
      <c r="AC20" s="73">
        <v>0</v>
      </c>
      <c r="AD20" s="73">
        <v>44.234999999999999</v>
      </c>
      <c r="AE20" s="73">
        <v>7.5359999999999996</v>
      </c>
      <c r="AF20" s="73">
        <v>0</v>
      </c>
      <c r="AG20" s="73">
        <v>0</v>
      </c>
      <c r="AH20" s="73">
        <v>0</v>
      </c>
      <c r="AI20" s="73">
        <v>0</v>
      </c>
      <c r="AJ20" s="73">
        <v>0</v>
      </c>
      <c r="AK20" s="73">
        <v>0</v>
      </c>
      <c r="AL20" s="73">
        <v>0</v>
      </c>
      <c r="AM20" s="73">
        <v>0</v>
      </c>
      <c r="AN20" s="73">
        <v>15.852</v>
      </c>
      <c r="AO20" s="73">
        <v>0</v>
      </c>
      <c r="AP20" s="73">
        <v>0</v>
      </c>
      <c r="AQ20" s="73">
        <v>0</v>
      </c>
      <c r="AR20" s="73">
        <v>2.835</v>
      </c>
      <c r="AS20" s="73">
        <v>0</v>
      </c>
      <c r="AT20" s="73">
        <v>0</v>
      </c>
      <c r="AU20" s="73">
        <v>0</v>
      </c>
      <c r="AV20" s="73">
        <v>0</v>
      </c>
      <c r="AW20" s="73">
        <v>0</v>
      </c>
      <c r="AX20" s="73">
        <v>0</v>
      </c>
      <c r="AY20" s="73">
        <v>0</v>
      </c>
      <c r="AZ20" s="73">
        <v>0</v>
      </c>
      <c r="BA20" s="73">
        <v>0</v>
      </c>
      <c r="BB20" s="73">
        <v>0</v>
      </c>
      <c r="BC20" s="73">
        <v>0</v>
      </c>
      <c r="BD20" s="73">
        <v>0</v>
      </c>
      <c r="BE20" s="73">
        <v>36.497</v>
      </c>
      <c r="BF20" s="73">
        <v>0</v>
      </c>
      <c r="BG20" s="73">
        <v>0</v>
      </c>
      <c r="BH20" s="73">
        <v>0</v>
      </c>
      <c r="BI20" s="73">
        <v>0</v>
      </c>
      <c r="BJ20" s="73">
        <v>0</v>
      </c>
      <c r="BK20" s="73">
        <v>0</v>
      </c>
      <c r="BL20" s="73">
        <v>0</v>
      </c>
      <c r="BM20" s="73">
        <v>3.3359999999999999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2.835</v>
      </c>
      <c r="DK20" s="73">
        <v>0</v>
      </c>
      <c r="DL20" s="73">
        <v>0</v>
      </c>
      <c r="DM20" s="73">
        <v>0</v>
      </c>
      <c r="DN20" s="73">
        <v>0</v>
      </c>
      <c r="DO20" s="73">
        <v>0</v>
      </c>
      <c r="DP20" s="73">
        <v>0</v>
      </c>
      <c r="DQ20" s="73">
        <v>0</v>
      </c>
      <c r="DR20" s="73">
        <v>0</v>
      </c>
      <c r="DS20" s="73">
        <v>2.5619999999999998</v>
      </c>
      <c r="DT20" s="73">
        <v>0</v>
      </c>
      <c r="DU20" s="73">
        <v>0</v>
      </c>
      <c r="DV20" s="73">
        <v>0</v>
      </c>
      <c r="DW20" s="73">
        <v>6.1420000000000003</v>
      </c>
      <c r="DX20" s="73">
        <v>0</v>
      </c>
      <c r="DY20" s="73">
        <v>0</v>
      </c>
      <c r="DZ20" s="73">
        <v>0</v>
      </c>
      <c r="EA20" s="73">
        <v>0</v>
      </c>
      <c r="EB20" s="73">
        <v>0</v>
      </c>
      <c r="EC20" s="73">
        <v>0</v>
      </c>
      <c r="ED20" s="73">
        <v>0</v>
      </c>
      <c r="EE20" s="73">
        <v>44.234999999999999</v>
      </c>
      <c r="EF20" s="73">
        <v>7.5359999999999996</v>
      </c>
      <c r="EG20" s="73">
        <v>0</v>
      </c>
      <c r="EH20" s="73">
        <v>0</v>
      </c>
      <c r="EI20" s="73">
        <v>0</v>
      </c>
      <c r="EJ20" s="73">
        <v>0</v>
      </c>
      <c r="EK20" s="73">
        <v>0</v>
      </c>
      <c r="EL20" s="73">
        <v>0</v>
      </c>
      <c r="EM20" s="73">
        <v>0</v>
      </c>
      <c r="EN20" s="73">
        <v>0</v>
      </c>
      <c r="EO20" s="73">
        <v>15.852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36.497</v>
      </c>
      <c r="FG20" s="73">
        <v>0</v>
      </c>
      <c r="FH20" s="73">
        <v>0</v>
      </c>
      <c r="FI20" s="73">
        <v>0</v>
      </c>
      <c r="FJ20" s="73">
        <v>0</v>
      </c>
      <c r="FK20" s="73">
        <v>0</v>
      </c>
      <c r="FL20" s="73">
        <v>0</v>
      </c>
      <c r="FM20" s="73">
        <v>0</v>
      </c>
      <c r="FN20" s="73">
        <v>3.3359999999999999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2.835</v>
      </c>
      <c r="HG20" s="73">
        <v>0</v>
      </c>
      <c r="HH20" s="73">
        <v>0</v>
      </c>
      <c r="HI20" s="73">
        <v>0</v>
      </c>
      <c r="HJ20" s="73">
        <v>0</v>
      </c>
      <c r="HK20" s="73">
        <v>76.326999999999998</v>
      </c>
      <c r="HL20" s="73">
        <v>0</v>
      </c>
      <c r="HM20" s="73">
        <v>0</v>
      </c>
      <c r="HN20" s="73">
        <v>36.497</v>
      </c>
      <c r="HO20" s="73">
        <v>3.3359999999999999</v>
      </c>
      <c r="HP20" s="73">
        <v>0</v>
      </c>
      <c r="HQ20" s="73">
        <v>0</v>
      </c>
      <c r="HR20" s="73">
        <v>0</v>
      </c>
      <c r="HS20" s="73">
        <v>0</v>
      </c>
      <c r="HT20" s="73">
        <v>0</v>
      </c>
      <c r="HU20" s="73">
        <v>0</v>
      </c>
      <c r="HV20" s="73">
        <v>0</v>
      </c>
      <c r="HW20" s="73">
        <v>0</v>
      </c>
      <c r="HX20" s="73">
        <v>0</v>
      </c>
      <c r="HY20" s="73">
        <v>0</v>
      </c>
      <c r="HZ20" s="73">
        <v>0</v>
      </c>
      <c r="IA20" s="73">
        <v>2.835</v>
      </c>
      <c r="IB20" s="73">
        <v>0</v>
      </c>
      <c r="IC20" s="73">
        <v>0</v>
      </c>
      <c r="ID20" s="73">
        <v>0</v>
      </c>
      <c r="IE20" s="73">
        <v>0</v>
      </c>
      <c r="IF20" s="73">
        <v>76.326999999999998</v>
      </c>
      <c r="IG20" s="73">
        <v>2.835</v>
      </c>
      <c r="IH20" s="73">
        <v>0</v>
      </c>
      <c r="II20" s="73">
        <v>36.497</v>
      </c>
      <c r="IJ20" s="73">
        <v>3.3359999999999999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1</v>
      </c>
      <c r="JJ20" s="71">
        <v>0</v>
      </c>
      <c r="JK20" s="71">
        <v>0</v>
      </c>
      <c r="JL20" s="71">
        <v>0</v>
      </c>
      <c r="JM20" s="71">
        <v>0</v>
      </c>
      <c r="JN20" s="71">
        <v>0</v>
      </c>
      <c r="JO20" s="71">
        <v>0</v>
      </c>
      <c r="JP20" s="71">
        <v>0</v>
      </c>
      <c r="JQ20" s="71">
        <v>5</v>
      </c>
      <c r="JR20" s="71">
        <v>1</v>
      </c>
      <c r="JS20" s="71">
        <v>0</v>
      </c>
      <c r="JT20" s="71">
        <v>0</v>
      </c>
      <c r="JU20" s="71">
        <v>0</v>
      </c>
      <c r="JV20" s="71">
        <v>0</v>
      </c>
      <c r="JW20" s="71">
        <v>0</v>
      </c>
      <c r="JX20" s="71">
        <v>0</v>
      </c>
      <c r="JY20" s="71">
        <v>0</v>
      </c>
      <c r="JZ20" s="71">
        <v>0</v>
      </c>
      <c r="KA20" s="71">
        <v>1</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1</v>
      </c>
      <c r="NG20" s="71">
        <v>0</v>
      </c>
      <c r="NH20" s="71">
        <v>0</v>
      </c>
      <c r="NI20" s="71">
        <v>0</v>
      </c>
      <c r="NJ20" s="71">
        <v>1</v>
      </c>
      <c r="NK20" s="71">
        <v>0</v>
      </c>
      <c r="NL20" s="71">
        <v>0</v>
      </c>
      <c r="NM20" s="71">
        <v>0</v>
      </c>
      <c r="NN20" s="71">
        <v>0</v>
      </c>
      <c r="NO20" s="71">
        <v>0</v>
      </c>
      <c r="NP20" s="71">
        <v>0</v>
      </c>
      <c r="NQ20" s="71">
        <v>0</v>
      </c>
      <c r="NR20" s="71">
        <v>5</v>
      </c>
      <c r="NS20" s="71">
        <v>1</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9</v>
      </c>
      <c r="QY20" s="71">
        <v>0</v>
      </c>
      <c r="QZ20" s="71">
        <v>0</v>
      </c>
      <c r="RA20" s="71">
        <v>1</v>
      </c>
      <c r="RB20" s="71">
        <v>1</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9</v>
      </c>
      <c r="RT20" s="71">
        <v>1</v>
      </c>
      <c r="RU20" s="71">
        <v>0</v>
      </c>
      <c r="RV20" s="71">
        <v>1</v>
      </c>
      <c r="RW20" s="71">
        <v>1</v>
      </c>
      <c r="RX20" s="71">
        <v>0</v>
      </c>
      <c r="RY20" s="71">
        <v>0</v>
      </c>
      <c r="RZ20" s="71">
        <v>0</v>
      </c>
      <c r="SA20" s="71">
        <v>0</v>
      </c>
      <c r="SB20" s="71">
        <v>0</v>
      </c>
      <c r="SC20" s="71">
        <v>0</v>
      </c>
      <c r="SD20" s="71">
        <v>0</v>
      </c>
      <c r="SE20" s="71">
        <v>0</v>
      </c>
      <c r="SF20" s="71">
        <v>0</v>
      </c>
      <c r="SG20" s="71">
        <v>0</v>
      </c>
      <c r="SH20" s="71">
        <v>0</v>
      </c>
    </row>
    <row r="21" spans="1:502">
      <c r="A21" s="16" t="s">
        <v>2280</v>
      </c>
      <c r="B21" s="70">
        <v>13</v>
      </c>
      <c r="C21" s="70">
        <v>13</v>
      </c>
      <c r="D21" s="70">
        <v>1</v>
      </c>
      <c r="E21" s="70">
        <v>2016</v>
      </c>
      <c r="F21" s="70" t="s">
        <v>155</v>
      </c>
      <c r="G21" s="1073" t="s">
        <v>2267</v>
      </c>
      <c r="H21" s="70" t="s">
        <v>2268</v>
      </c>
      <c r="I21" s="1066"/>
      <c r="J21" s="73">
        <v>0</v>
      </c>
      <c r="K21" s="73">
        <v>0</v>
      </c>
      <c r="L21" s="73">
        <v>0</v>
      </c>
      <c r="M21" s="73">
        <v>0</v>
      </c>
      <c r="N21" s="73">
        <v>0</v>
      </c>
      <c r="O21" s="73">
        <v>0</v>
      </c>
      <c r="P21" s="73">
        <v>0</v>
      </c>
      <c r="Q21" s="73">
        <v>0</v>
      </c>
      <c r="R21" s="73">
        <v>2.581</v>
      </c>
      <c r="S21" s="73">
        <v>0</v>
      </c>
      <c r="T21" s="73">
        <v>0</v>
      </c>
      <c r="U21" s="73">
        <v>0</v>
      </c>
      <c r="V21" s="73">
        <v>6.1619999999999999</v>
      </c>
      <c r="W21" s="73">
        <v>0</v>
      </c>
      <c r="X21" s="73">
        <v>0</v>
      </c>
      <c r="Y21" s="73">
        <v>0</v>
      </c>
      <c r="Z21" s="73">
        <v>0</v>
      </c>
      <c r="AA21" s="73">
        <v>0</v>
      </c>
      <c r="AB21" s="73">
        <v>0</v>
      </c>
      <c r="AC21" s="73">
        <v>0</v>
      </c>
      <c r="AD21" s="73">
        <v>45.546999999999997</v>
      </c>
      <c r="AE21" s="73">
        <v>6.6760000000000002</v>
      </c>
      <c r="AF21" s="73">
        <v>0</v>
      </c>
      <c r="AG21" s="73">
        <v>0</v>
      </c>
      <c r="AH21" s="73">
        <v>0</v>
      </c>
      <c r="AI21" s="73">
        <v>0</v>
      </c>
      <c r="AJ21" s="73">
        <v>0</v>
      </c>
      <c r="AK21" s="73">
        <v>0</v>
      </c>
      <c r="AL21" s="73">
        <v>0</v>
      </c>
      <c r="AM21" s="73">
        <v>0</v>
      </c>
      <c r="AN21" s="73">
        <v>17.577000000000002</v>
      </c>
      <c r="AO21" s="73">
        <v>0</v>
      </c>
      <c r="AP21" s="73">
        <v>0</v>
      </c>
      <c r="AQ21" s="73">
        <v>0</v>
      </c>
      <c r="AR21" s="73">
        <v>2.8759999999999999</v>
      </c>
      <c r="AS21" s="73">
        <v>0</v>
      </c>
      <c r="AT21" s="73">
        <v>0</v>
      </c>
      <c r="AU21" s="73">
        <v>0</v>
      </c>
      <c r="AV21" s="73">
        <v>0</v>
      </c>
      <c r="AW21" s="73">
        <v>0</v>
      </c>
      <c r="AX21" s="73">
        <v>0</v>
      </c>
      <c r="AY21" s="73">
        <v>0</v>
      </c>
      <c r="AZ21" s="73">
        <v>0</v>
      </c>
      <c r="BA21" s="73">
        <v>0</v>
      </c>
      <c r="BB21" s="73">
        <v>0</v>
      </c>
      <c r="BC21" s="73">
        <v>0</v>
      </c>
      <c r="BD21" s="73">
        <v>0</v>
      </c>
      <c r="BE21" s="73">
        <v>35.71</v>
      </c>
      <c r="BF21" s="73">
        <v>0</v>
      </c>
      <c r="BG21" s="73">
        <v>0</v>
      </c>
      <c r="BH21" s="73">
        <v>0</v>
      </c>
      <c r="BI21" s="73">
        <v>0</v>
      </c>
      <c r="BJ21" s="73">
        <v>0</v>
      </c>
      <c r="BK21" s="73">
        <v>0</v>
      </c>
      <c r="BL21" s="73">
        <v>0</v>
      </c>
      <c r="BM21" s="73">
        <v>3.206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2.8759999999999999</v>
      </c>
      <c r="DK21" s="73">
        <v>0</v>
      </c>
      <c r="DL21" s="73">
        <v>0</v>
      </c>
      <c r="DM21" s="73">
        <v>0</v>
      </c>
      <c r="DN21" s="73">
        <v>0</v>
      </c>
      <c r="DO21" s="73">
        <v>0</v>
      </c>
      <c r="DP21" s="73">
        <v>0</v>
      </c>
      <c r="DQ21" s="73">
        <v>0</v>
      </c>
      <c r="DR21" s="73">
        <v>0</v>
      </c>
      <c r="DS21" s="73">
        <v>2.581</v>
      </c>
      <c r="DT21" s="73">
        <v>0</v>
      </c>
      <c r="DU21" s="73">
        <v>0</v>
      </c>
      <c r="DV21" s="73">
        <v>0</v>
      </c>
      <c r="DW21" s="73">
        <v>6.1619999999999999</v>
      </c>
      <c r="DX21" s="73">
        <v>0</v>
      </c>
      <c r="DY21" s="73">
        <v>0</v>
      </c>
      <c r="DZ21" s="73">
        <v>0</v>
      </c>
      <c r="EA21" s="73">
        <v>0</v>
      </c>
      <c r="EB21" s="73">
        <v>0</v>
      </c>
      <c r="EC21" s="73">
        <v>0</v>
      </c>
      <c r="ED21" s="73">
        <v>0</v>
      </c>
      <c r="EE21" s="73">
        <v>45.546999999999997</v>
      </c>
      <c r="EF21" s="73">
        <v>6.6760000000000002</v>
      </c>
      <c r="EG21" s="73">
        <v>0</v>
      </c>
      <c r="EH21" s="73">
        <v>0</v>
      </c>
      <c r="EI21" s="73">
        <v>0</v>
      </c>
      <c r="EJ21" s="73">
        <v>0</v>
      </c>
      <c r="EK21" s="73">
        <v>0</v>
      </c>
      <c r="EL21" s="73">
        <v>0</v>
      </c>
      <c r="EM21" s="73">
        <v>0</v>
      </c>
      <c r="EN21" s="73">
        <v>0</v>
      </c>
      <c r="EO21" s="73">
        <v>17.577000000000002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35.71</v>
      </c>
      <c r="FG21" s="73">
        <v>0</v>
      </c>
      <c r="FH21" s="73">
        <v>0</v>
      </c>
      <c r="FI21" s="73">
        <v>0</v>
      </c>
      <c r="FJ21" s="73">
        <v>0</v>
      </c>
      <c r="FK21" s="73">
        <v>0</v>
      </c>
      <c r="FL21" s="73">
        <v>0</v>
      </c>
      <c r="FM21" s="73">
        <v>0</v>
      </c>
      <c r="FN21" s="73">
        <v>3.206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2.8759999999999999</v>
      </c>
      <c r="HG21" s="73">
        <v>0</v>
      </c>
      <c r="HH21" s="73">
        <v>0</v>
      </c>
      <c r="HI21" s="73">
        <v>0</v>
      </c>
      <c r="HJ21" s="73">
        <v>0</v>
      </c>
      <c r="HK21" s="73">
        <v>78.543000000000006</v>
      </c>
      <c r="HL21" s="73">
        <v>0</v>
      </c>
      <c r="HM21" s="73">
        <v>0</v>
      </c>
      <c r="HN21" s="73">
        <v>35.71</v>
      </c>
      <c r="HO21" s="73">
        <v>3.206</v>
      </c>
      <c r="HP21" s="73">
        <v>0</v>
      </c>
      <c r="HQ21" s="73">
        <v>0</v>
      </c>
      <c r="HR21" s="73">
        <v>0</v>
      </c>
      <c r="HS21" s="73">
        <v>0</v>
      </c>
      <c r="HT21" s="73">
        <v>0</v>
      </c>
      <c r="HU21" s="73">
        <v>0</v>
      </c>
      <c r="HV21" s="73">
        <v>0</v>
      </c>
      <c r="HW21" s="73">
        <v>0</v>
      </c>
      <c r="HX21" s="73">
        <v>0</v>
      </c>
      <c r="HY21" s="73">
        <v>0</v>
      </c>
      <c r="HZ21" s="73">
        <v>0</v>
      </c>
      <c r="IA21" s="73">
        <v>2.8759999999999999</v>
      </c>
      <c r="IB21" s="73">
        <v>0</v>
      </c>
      <c r="IC21" s="73">
        <v>0</v>
      </c>
      <c r="ID21" s="73">
        <v>0</v>
      </c>
      <c r="IE21" s="73">
        <v>0</v>
      </c>
      <c r="IF21" s="73">
        <v>78.543000000000006</v>
      </c>
      <c r="IG21" s="73">
        <v>2.8759999999999999</v>
      </c>
      <c r="IH21" s="73">
        <v>0</v>
      </c>
      <c r="II21" s="73">
        <v>35.71</v>
      </c>
      <c r="IJ21" s="73">
        <v>3.206</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1</v>
      </c>
      <c r="JJ21" s="71">
        <v>0</v>
      </c>
      <c r="JK21" s="71">
        <v>0</v>
      </c>
      <c r="JL21" s="71">
        <v>0</v>
      </c>
      <c r="JM21" s="71">
        <v>0</v>
      </c>
      <c r="JN21" s="71">
        <v>0</v>
      </c>
      <c r="JO21" s="71">
        <v>0</v>
      </c>
      <c r="JP21" s="71">
        <v>0</v>
      </c>
      <c r="JQ21" s="71">
        <v>5</v>
      </c>
      <c r="JR21" s="71">
        <v>1</v>
      </c>
      <c r="JS21" s="71">
        <v>0</v>
      </c>
      <c r="JT21" s="71">
        <v>0</v>
      </c>
      <c r="JU21" s="71">
        <v>0</v>
      </c>
      <c r="JV21" s="71">
        <v>0</v>
      </c>
      <c r="JW21" s="71">
        <v>0</v>
      </c>
      <c r="JX21" s="71">
        <v>0</v>
      </c>
      <c r="JY21" s="71">
        <v>0</v>
      </c>
      <c r="JZ21" s="71">
        <v>0</v>
      </c>
      <c r="KA21" s="71">
        <v>1</v>
      </c>
      <c r="KB21" s="71">
        <v>0</v>
      </c>
      <c r="KC21" s="71">
        <v>0</v>
      </c>
      <c r="KD21" s="71">
        <v>0</v>
      </c>
      <c r="KE21" s="71">
        <v>1</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1</v>
      </c>
      <c r="NG21" s="71">
        <v>0</v>
      </c>
      <c r="NH21" s="71">
        <v>0</v>
      </c>
      <c r="NI21" s="71">
        <v>0</v>
      </c>
      <c r="NJ21" s="71">
        <v>1</v>
      </c>
      <c r="NK21" s="71">
        <v>0</v>
      </c>
      <c r="NL21" s="71">
        <v>0</v>
      </c>
      <c r="NM21" s="71">
        <v>0</v>
      </c>
      <c r="NN21" s="71">
        <v>0</v>
      </c>
      <c r="NO21" s="71">
        <v>0</v>
      </c>
      <c r="NP21" s="71">
        <v>0</v>
      </c>
      <c r="NQ21" s="71">
        <v>0</v>
      </c>
      <c r="NR21" s="71">
        <v>5</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0</v>
      </c>
      <c r="QZ21" s="71">
        <v>0</v>
      </c>
      <c r="RA21" s="71">
        <v>1</v>
      </c>
      <c r="RB21" s="71">
        <v>1</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9</v>
      </c>
      <c r="RT21" s="71">
        <v>1</v>
      </c>
      <c r="RU21" s="71">
        <v>0</v>
      </c>
      <c r="RV21" s="71">
        <v>1</v>
      </c>
      <c r="RW21" s="71">
        <v>1</v>
      </c>
      <c r="RX21" s="71">
        <v>0</v>
      </c>
      <c r="RY21" s="71">
        <v>0</v>
      </c>
      <c r="RZ21" s="71">
        <v>0</v>
      </c>
      <c r="SA21" s="71">
        <v>0</v>
      </c>
      <c r="SB21" s="71">
        <v>0</v>
      </c>
      <c r="SC21" s="71">
        <v>0</v>
      </c>
      <c r="SD21" s="71">
        <v>0</v>
      </c>
      <c r="SE21" s="71">
        <v>0</v>
      </c>
      <c r="SF21" s="71">
        <v>0</v>
      </c>
      <c r="SG21" s="71">
        <v>0</v>
      </c>
      <c r="SH21" s="71">
        <v>0</v>
      </c>
    </row>
    <row r="22" spans="1:502">
      <c r="A22" s="16" t="s">
        <v>2281</v>
      </c>
      <c r="B22" s="70">
        <v>14</v>
      </c>
      <c r="C22" s="70">
        <v>14</v>
      </c>
      <c r="D22" s="70">
        <v>1</v>
      </c>
      <c r="E22" s="70">
        <v>2017</v>
      </c>
      <c r="F22" s="70" t="s">
        <v>156</v>
      </c>
      <c r="G22" s="1073" t="s">
        <v>2267</v>
      </c>
      <c r="H22" s="70" t="s">
        <v>2268</v>
      </c>
      <c r="I22" s="1066"/>
      <c r="J22" s="73">
        <v>0</v>
      </c>
      <c r="K22" s="73">
        <v>0</v>
      </c>
      <c r="L22" s="73">
        <v>0</v>
      </c>
      <c r="M22" s="73">
        <v>0</v>
      </c>
      <c r="N22" s="73">
        <v>0</v>
      </c>
      <c r="O22" s="73">
        <v>0</v>
      </c>
      <c r="P22" s="73">
        <v>0</v>
      </c>
      <c r="Q22" s="73">
        <v>0</v>
      </c>
      <c r="R22" s="73">
        <v>2.6440000000000001</v>
      </c>
      <c r="S22" s="73">
        <v>0</v>
      </c>
      <c r="T22" s="73">
        <v>0</v>
      </c>
      <c r="U22" s="73">
        <v>0</v>
      </c>
      <c r="V22" s="73">
        <v>5.4379999999999997</v>
      </c>
      <c r="W22" s="73">
        <v>0</v>
      </c>
      <c r="X22" s="73">
        <v>0</v>
      </c>
      <c r="Y22" s="73">
        <v>0</v>
      </c>
      <c r="Z22" s="73">
        <v>0</v>
      </c>
      <c r="AA22" s="73">
        <v>0</v>
      </c>
      <c r="AB22" s="73">
        <v>0</v>
      </c>
      <c r="AC22" s="73">
        <v>0</v>
      </c>
      <c r="AD22" s="73">
        <v>46.941000000000003</v>
      </c>
      <c r="AE22" s="73">
        <v>6.6239999999999997</v>
      </c>
      <c r="AF22" s="73">
        <v>0</v>
      </c>
      <c r="AG22" s="73">
        <v>0</v>
      </c>
      <c r="AH22" s="73">
        <v>0</v>
      </c>
      <c r="AI22" s="73">
        <v>0</v>
      </c>
      <c r="AJ22" s="73">
        <v>0</v>
      </c>
      <c r="AK22" s="73">
        <v>0</v>
      </c>
      <c r="AL22" s="73">
        <v>0</v>
      </c>
      <c r="AM22" s="73">
        <v>0</v>
      </c>
      <c r="AN22" s="73">
        <v>21.254000000000001</v>
      </c>
      <c r="AO22" s="73">
        <v>0</v>
      </c>
      <c r="AP22" s="73">
        <v>0</v>
      </c>
      <c r="AQ22" s="73">
        <v>0</v>
      </c>
      <c r="AR22" s="73">
        <v>2.9870000000000001</v>
      </c>
      <c r="AS22" s="73">
        <v>0</v>
      </c>
      <c r="AT22" s="73">
        <v>0</v>
      </c>
      <c r="AU22" s="73">
        <v>0</v>
      </c>
      <c r="AV22" s="73">
        <v>0</v>
      </c>
      <c r="AW22" s="73">
        <v>0</v>
      </c>
      <c r="AX22" s="73">
        <v>0</v>
      </c>
      <c r="AY22" s="73">
        <v>0</v>
      </c>
      <c r="AZ22" s="73">
        <v>0</v>
      </c>
      <c r="BA22" s="73">
        <v>0</v>
      </c>
      <c r="BB22" s="73">
        <v>0</v>
      </c>
      <c r="BC22" s="73">
        <v>0</v>
      </c>
      <c r="BD22" s="73">
        <v>0</v>
      </c>
      <c r="BE22" s="73">
        <v>35.024000000000001</v>
      </c>
      <c r="BF22" s="73">
        <v>0</v>
      </c>
      <c r="BG22" s="73">
        <v>0</v>
      </c>
      <c r="BH22" s="73">
        <v>0</v>
      </c>
      <c r="BI22" s="73">
        <v>0</v>
      </c>
      <c r="BJ22" s="73">
        <v>0</v>
      </c>
      <c r="BK22" s="73">
        <v>0</v>
      </c>
      <c r="BL22" s="73">
        <v>0</v>
      </c>
      <c r="BM22" s="73">
        <v>3.222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2.9870000000000001</v>
      </c>
      <c r="DK22" s="73">
        <v>0</v>
      </c>
      <c r="DL22" s="73">
        <v>0</v>
      </c>
      <c r="DM22" s="73">
        <v>0</v>
      </c>
      <c r="DN22" s="73">
        <v>0</v>
      </c>
      <c r="DO22" s="73">
        <v>0</v>
      </c>
      <c r="DP22" s="73">
        <v>0</v>
      </c>
      <c r="DQ22" s="73">
        <v>0</v>
      </c>
      <c r="DR22" s="73">
        <v>0</v>
      </c>
      <c r="DS22" s="73">
        <v>2.6440000000000001</v>
      </c>
      <c r="DT22" s="73">
        <v>0</v>
      </c>
      <c r="DU22" s="73">
        <v>0</v>
      </c>
      <c r="DV22" s="73">
        <v>0</v>
      </c>
      <c r="DW22" s="73">
        <v>5.4379999999999997</v>
      </c>
      <c r="DX22" s="73">
        <v>0</v>
      </c>
      <c r="DY22" s="73">
        <v>0</v>
      </c>
      <c r="DZ22" s="73">
        <v>0</v>
      </c>
      <c r="EA22" s="73">
        <v>0</v>
      </c>
      <c r="EB22" s="73">
        <v>0</v>
      </c>
      <c r="EC22" s="73">
        <v>0</v>
      </c>
      <c r="ED22" s="73">
        <v>0</v>
      </c>
      <c r="EE22" s="73">
        <v>46.941000000000003</v>
      </c>
      <c r="EF22" s="73">
        <v>6.6239999999999997</v>
      </c>
      <c r="EG22" s="73">
        <v>0</v>
      </c>
      <c r="EH22" s="73">
        <v>0</v>
      </c>
      <c r="EI22" s="73">
        <v>0</v>
      </c>
      <c r="EJ22" s="73">
        <v>0</v>
      </c>
      <c r="EK22" s="73">
        <v>0</v>
      </c>
      <c r="EL22" s="73">
        <v>0</v>
      </c>
      <c r="EM22" s="73">
        <v>0</v>
      </c>
      <c r="EN22" s="73">
        <v>0</v>
      </c>
      <c r="EO22" s="73">
        <v>21.254000000000001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35.024000000000001</v>
      </c>
      <c r="FG22" s="73">
        <v>0</v>
      </c>
      <c r="FH22" s="73">
        <v>0</v>
      </c>
      <c r="FI22" s="73">
        <v>0</v>
      </c>
      <c r="FJ22" s="73">
        <v>0</v>
      </c>
      <c r="FK22" s="73">
        <v>0</v>
      </c>
      <c r="FL22" s="73">
        <v>0</v>
      </c>
      <c r="FM22" s="73">
        <v>0</v>
      </c>
      <c r="FN22" s="73">
        <v>3.222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2.9870000000000001</v>
      </c>
      <c r="HG22" s="73">
        <v>0</v>
      </c>
      <c r="HH22" s="73">
        <v>0</v>
      </c>
      <c r="HI22" s="73">
        <v>0</v>
      </c>
      <c r="HJ22" s="73">
        <v>0</v>
      </c>
      <c r="HK22" s="73">
        <v>82.900999999999996</v>
      </c>
      <c r="HL22" s="73">
        <v>0</v>
      </c>
      <c r="HM22" s="73">
        <v>0</v>
      </c>
      <c r="HN22" s="73">
        <v>35.024000000000001</v>
      </c>
      <c r="HO22" s="73">
        <v>3.222</v>
      </c>
      <c r="HP22" s="73">
        <v>0</v>
      </c>
      <c r="HQ22" s="73">
        <v>0</v>
      </c>
      <c r="HR22" s="73">
        <v>0</v>
      </c>
      <c r="HS22" s="73">
        <v>0</v>
      </c>
      <c r="HT22" s="73">
        <v>0</v>
      </c>
      <c r="HU22" s="73">
        <v>0</v>
      </c>
      <c r="HV22" s="73">
        <v>0</v>
      </c>
      <c r="HW22" s="73">
        <v>0</v>
      </c>
      <c r="HX22" s="73">
        <v>0</v>
      </c>
      <c r="HY22" s="73">
        <v>0</v>
      </c>
      <c r="HZ22" s="73">
        <v>0</v>
      </c>
      <c r="IA22" s="73">
        <v>2.9870000000000001</v>
      </c>
      <c r="IB22" s="73">
        <v>0</v>
      </c>
      <c r="IC22" s="73">
        <v>0</v>
      </c>
      <c r="ID22" s="73">
        <v>0</v>
      </c>
      <c r="IE22" s="73">
        <v>0</v>
      </c>
      <c r="IF22" s="73">
        <v>82.900999999999996</v>
      </c>
      <c r="IG22" s="73">
        <v>2.9870000000000001</v>
      </c>
      <c r="IH22" s="73">
        <v>0</v>
      </c>
      <c r="II22" s="73">
        <v>35.024000000000001</v>
      </c>
      <c r="IJ22" s="73">
        <v>3.222</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1</v>
      </c>
      <c r="JJ22" s="71">
        <v>0</v>
      </c>
      <c r="JK22" s="71">
        <v>0</v>
      </c>
      <c r="JL22" s="71">
        <v>0</v>
      </c>
      <c r="JM22" s="71">
        <v>0</v>
      </c>
      <c r="JN22" s="71">
        <v>0</v>
      </c>
      <c r="JO22" s="71">
        <v>0</v>
      </c>
      <c r="JP22" s="71">
        <v>0</v>
      </c>
      <c r="JQ22" s="71">
        <v>5</v>
      </c>
      <c r="JR22" s="71">
        <v>1</v>
      </c>
      <c r="JS22" s="71">
        <v>0</v>
      </c>
      <c r="JT22" s="71">
        <v>0</v>
      </c>
      <c r="JU22" s="71">
        <v>0</v>
      </c>
      <c r="JV22" s="71">
        <v>0</v>
      </c>
      <c r="JW22" s="71">
        <v>0</v>
      </c>
      <c r="JX22" s="71">
        <v>0</v>
      </c>
      <c r="JY22" s="71">
        <v>0</v>
      </c>
      <c r="JZ22" s="71">
        <v>0</v>
      </c>
      <c r="KA22" s="71">
        <v>1</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v>
      </c>
      <c r="NG22" s="71">
        <v>0</v>
      </c>
      <c r="NH22" s="71">
        <v>0</v>
      </c>
      <c r="NI22" s="71">
        <v>0</v>
      </c>
      <c r="NJ22" s="71">
        <v>1</v>
      </c>
      <c r="NK22" s="71">
        <v>0</v>
      </c>
      <c r="NL22" s="71">
        <v>0</v>
      </c>
      <c r="NM22" s="71">
        <v>0</v>
      </c>
      <c r="NN22" s="71">
        <v>0</v>
      </c>
      <c r="NO22" s="71">
        <v>0</v>
      </c>
      <c r="NP22" s="71">
        <v>0</v>
      </c>
      <c r="NQ22" s="71">
        <v>0</v>
      </c>
      <c r="NR22" s="71">
        <v>5</v>
      </c>
      <c r="NS22" s="71">
        <v>1</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9</v>
      </c>
      <c r="QY22" s="71">
        <v>0</v>
      </c>
      <c r="QZ22" s="71">
        <v>0</v>
      </c>
      <c r="RA22" s="71">
        <v>1</v>
      </c>
      <c r="RB22" s="71">
        <v>1</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9</v>
      </c>
      <c r="RT22" s="71">
        <v>1</v>
      </c>
      <c r="RU22" s="71">
        <v>0</v>
      </c>
      <c r="RV22" s="71">
        <v>1</v>
      </c>
      <c r="RW22" s="71">
        <v>1</v>
      </c>
      <c r="RX22" s="71">
        <v>0</v>
      </c>
      <c r="RY22" s="71">
        <v>0</v>
      </c>
      <c r="RZ22" s="71">
        <v>0</v>
      </c>
      <c r="SA22" s="71">
        <v>0</v>
      </c>
      <c r="SB22" s="71">
        <v>0</v>
      </c>
      <c r="SC22" s="71">
        <v>0</v>
      </c>
      <c r="SD22" s="71">
        <v>0</v>
      </c>
      <c r="SE22" s="71">
        <v>0</v>
      </c>
      <c r="SF22" s="71">
        <v>0</v>
      </c>
      <c r="SG22" s="71">
        <v>0</v>
      </c>
      <c r="SH22" s="71">
        <v>0</v>
      </c>
    </row>
    <row r="23" spans="1:502">
      <c r="A23" s="16" t="s">
        <v>2282</v>
      </c>
      <c r="B23" s="70">
        <v>15</v>
      </c>
      <c r="C23" s="70">
        <v>15</v>
      </c>
      <c r="D23" s="70">
        <v>1</v>
      </c>
      <c r="E23" s="70">
        <v>2018</v>
      </c>
      <c r="F23" s="70" t="s">
        <v>183</v>
      </c>
      <c r="G23" s="1073" t="s">
        <v>2267</v>
      </c>
      <c r="H23" s="70" t="s">
        <v>2268</v>
      </c>
      <c r="I23" s="1066"/>
      <c r="J23" s="73">
        <v>0</v>
      </c>
      <c r="K23" s="73">
        <v>0</v>
      </c>
      <c r="L23" s="73">
        <v>0</v>
      </c>
      <c r="M23" s="73">
        <v>0</v>
      </c>
      <c r="N23" s="73">
        <v>0</v>
      </c>
      <c r="O23" s="73">
        <v>0</v>
      </c>
      <c r="P23" s="73">
        <v>0</v>
      </c>
      <c r="Q23" s="73">
        <v>0</v>
      </c>
      <c r="R23" s="73">
        <v>2.6920000000000002</v>
      </c>
      <c r="S23" s="73">
        <v>0</v>
      </c>
      <c r="T23" s="73">
        <v>0</v>
      </c>
      <c r="U23" s="73">
        <v>0</v>
      </c>
      <c r="V23" s="73">
        <v>5.0819999999999999</v>
      </c>
      <c r="W23" s="73">
        <v>0</v>
      </c>
      <c r="X23" s="73">
        <v>0</v>
      </c>
      <c r="Y23" s="73">
        <v>0</v>
      </c>
      <c r="Z23" s="73">
        <v>0</v>
      </c>
      <c r="AA23" s="73">
        <v>0</v>
      </c>
      <c r="AB23" s="73">
        <v>0</v>
      </c>
      <c r="AC23" s="73">
        <v>0</v>
      </c>
      <c r="AD23" s="73">
        <v>44.462000000000003</v>
      </c>
      <c r="AE23" s="73">
        <v>7.3120000000000003</v>
      </c>
      <c r="AF23" s="73">
        <v>0</v>
      </c>
      <c r="AG23" s="73">
        <v>0</v>
      </c>
      <c r="AH23" s="73">
        <v>0</v>
      </c>
      <c r="AI23" s="73">
        <v>0</v>
      </c>
      <c r="AJ23" s="73">
        <v>0</v>
      </c>
      <c r="AK23" s="73">
        <v>0</v>
      </c>
      <c r="AL23" s="73">
        <v>0</v>
      </c>
      <c r="AM23" s="73">
        <v>0</v>
      </c>
      <c r="AN23" s="73">
        <v>20.773</v>
      </c>
      <c r="AO23" s="73">
        <v>0</v>
      </c>
      <c r="AP23" s="73">
        <v>0</v>
      </c>
      <c r="AQ23" s="73">
        <v>0</v>
      </c>
      <c r="AR23" s="73">
        <v>3.5129999999999999</v>
      </c>
      <c r="AS23" s="73">
        <v>0</v>
      </c>
      <c r="AT23" s="73">
        <v>0</v>
      </c>
      <c r="AU23" s="73">
        <v>0</v>
      </c>
      <c r="AV23" s="73">
        <v>0</v>
      </c>
      <c r="AW23" s="73">
        <v>0</v>
      </c>
      <c r="AX23" s="73">
        <v>0</v>
      </c>
      <c r="AY23" s="73">
        <v>0</v>
      </c>
      <c r="AZ23" s="73">
        <v>0</v>
      </c>
      <c r="BA23" s="73">
        <v>0</v>
      </c>
      <c r="BB23" s="73">
        <v>0</v>
      </c>
      <c r="BC23" s="73">
        <v>0</v>
      </c>
      <c r="BD23" s="73">
        <v>0</v>
      </c>
      <c r="BE23" s="73">
        <v>34.585999999999999</v>
      </c>
      <c r="BF23" s="73">
        <v>0</v>
      </c>
      <c r="BG23" s="73">
        <v>0</v>
      </c>
      <c r="BH23" s="73">
        <v>0</v>
      </c>
      <c r="BI23" s="73">
        <v>0</v>
      </c>
      <c r="BJ23" s="73">
        <v>0</v>
      </c>
      <c r="BK23" s="73">
        <v>0</v>
      </c>
      <c r="BL23" s="73">
        <v>0</v>
      </c>
      <c r="BM23" s="73">
        <v>3.121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3.5129999999999999</v>
      </c>
      <c r="DK23" s="73">
        <v>0</v>
      </c>
      <c r="DL23" s="73">
        <v>0</v>
      </c>
      <c r="DM23" s="73">
        <v>0</v>
      </c>
      <c r="DN23" s="73">
        <v>0</v>
      </c>
      <c r="DO23" s="73">
        <v>0</v>
      </c>
      <c r="DP23" s="73">
        <v>0</v>
      </c>
      <c r="DQ23" s="73">
        <v>0</v>
      </c>
      <c r="DR23" s="73">
        <v>0</v>
      </c>
      <c r="DS23" s="73">
        <v>2.6920000000000002</v>
      </c>
      <c r="DT23" s="73">
        <v>0</v>
      </c>
      <c r="DU23" s="73">
        <v>0</v>
      </c>
      <c r="DV23" s="73">
        <v>0</v>
      </c>
      <c r="DW23" s="73">
        <v>5.0819999999999999</v>
      </c>
      <c r="DX23" s="73">
        <v>0</v>
      </c>
      <c r="DY23" s="73">
        <v>0</v>
      </c>
      <c r="DZ23" s="73">
        <v>0</v>
      </c>
      <c r="EA23" s="73">
        <v>0</v>
      </c>
      <c r="EB23" s="73">
        <v>0</v>
      </c>
      <c r="EC23" s="73">
        <v>0</v>
      </c>
      <c r="ED23" s="73">
        <v>0</v>
      </c>
      <c r="EE23" s="73">
        <v>44.462000000000003</v>
      </c>
      <c r="EF23" s="73">
        <v>7.3120000000000003</v>
      </c>
      <c r="EG23" s="73">
        <v>0</v>
      </c>
      <c r="EH23" s="73">
        <v>0</v>
      </c>
      <c r="EI23" s="73">
        <v>0</v>
      </c>
      <c r="EJ23" s="73">
        <v>0</v>
      </c>
      <c r="EK23" s="73">
        <v>0</v>
      </c>
      <c r="EL23" s="73">
        <v>0</v>
      </c>
      <c r="EM23" s="73">
        <v>0</v>
      </c>
      <c r="EN23" s="73">
        <v>0</v>
      </c>
      <c r="EO23" s="73">
        <v>20.773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34.585999999999999</v>
      </c>
      <c r="FG23" s="73">
        <v>0</v>
      </c>
      <c r="FH23" s="73">
        <v>0</v>
      </c>
      <c r="FI23" s="73">
        <v>0</v>
      </c>
      <c r="FJ23" s="73">
        <v>0</v>
      </c>
      <c r="FK23" s="73">
        <v>0</v>
      </c>
      <c r="FL23" s="73">
        <v>0</v>
      </c>
      <c r="FM23" s="73">
        <v>0</v>
      </c>
      <c r="FN23" s="73">
        <v>3.121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3.5129999999999999</v>
      </c>
      <c r="HG23" s="73">
        <v>0</v>
      </c>
      <c r="HH23" s="73">
        <v>0</v>
      </c>
      <c r="HI23" s="73">
        <v>0</v>
      </c>
      <c r="HJ23" s="73">
        <v>0</v>
      </c>
      <c r="HK23" s="73">
        <v>80.320999999999998</v>
      </c>
      <c r="HL23" s="73">
        <v>0</v>
      </c>
      <c r="HM23" s="73">
        <v>0</v>
      </c>
      <c r="HN23" s="73">
        <v>34.585999999999999</v>
      </c>
      <c r="HO23" s="73">
        <v>3.121</v>
      </c>
      <c r="HP23" s="73">
        <v>0</v>
      </c>
      <c r="HQ23" s="73">
        <v>0</v>
      </c>
      <c r="HR23" s="73">
        <v>0</v>
      </c>
      <c r="HS23" s="73">
        <v>0</v>
      </c>
      <c r="HT23" s="73">
        <v>0</v>
      </c>
      <c r="HU23" s="73">
        <v>0</v>
      </c>
      <c r="HV23" s="73">
        <v>0</v>
      </c>
      <c r="HW23" s="73">
        <v>0</v>
      </c>
      <c r="HX23" s="73">
        <v>0</v>
      </c>
      <c r="HY23" s="73">
        <v>0</v>
      </c>
      <c r="HZ23" s="73">
        <v>0</v>
      </c>
      <c r="IA23" s="73">
        <v>3.5129999999999999</v>
      </c>
      <c r="IB23" s="73">
        <v>0</v>
      </c>
      <c r="IC23" s="73">
        <v>0</v>
      </c>
      <c r="ID23" s="73">
        <v>0</v>
      </c>
      <c r="IE23" s="73">
        <v>0</v>
      </c>
      <c r="IF23" s="73">
        <v>80.320999999999998</v>
      </c>
      <c r="IG23" s="73">
        <v>3.5129999999999999</v>
      </c>
      <c r="IH23" s="73">
        <v>0</v>
      </c>
      <c r="II23" s="73">
        <v>34.585999999999999</v>
      </c>
      <c r="IJ23" s="73">
        <v>3.121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1</v>
      </c>
      <c r="JJ23" s="71">
        <v>0</v>
      </c>
      <c r="JK23" s="71">
        <v>0</v>
      </c>
      <c r="JL23" s="71">
        <v>0</v>
      </c>
      <c r="JM23" s="71">
        <v>0</v>
      </c>
      <c r="JN23" s="71">
        <v>0</v>
      </c>
      <c r="JO23" s="71">
        <v>0</v>
      </c>
      <c r="JP23" s="71">
        <v>0</v>
      </c>
      <c r="JQ23" s="71">
        <v>5</v>
      </c>
      <c r="JR23" s="71">
        <v>1</v>
      </c>
      <c r="JS23" s="71">
        <v>0</v>
      </c>
      <c r="JT23" s="71">
        <v>0</v>
      </c>
      <c r="JU23" s="71">
        <v>0</v>
      </c>
      <c r="JV23" s="71">
        <v>0</v>
      </c>
      <c r="JW23" s="71">
        <v>0</v>
      </c>
      <c r="JX23" s="71">
        <v>0</v>
      </c>
      <c r="JY23" s="71">
        <v>0</v>
      </c>
      <c r="JZ23" s="71">
        <v>0</v>
      </c>
      <c r="KA23" s="71">
        <v>1</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0</v>
      </c>
      <c r="NH23" s="71">
        <v>0</v>
      </c>
      <c r="NI23" s="71">
        <v>0</v>
      </c>
      <c r="NJ23" s="71">
        <v>1</v>
      </c>
      <c r="NK23" s="71">
        <v>0</v>
      </c>
      <c r="NL23" s="71">
        <v>0</v>
      </c>
      <c r="NM23" s="71">
        <v>0</v>
      </c>
      <c r="NN23" s="71">
        <v>0</v>
      </c>
      <c r="NO23" s="71">
        <v>0</v>
      </c>
      <c r="NP23" s="71">
        <v>0</v>
      </c>
      <c r="NQ23" s="71">
        <v>0</v>
      </c>
      <c r="NR23" s="71">
        <v>5</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9</v>
      </c>
      <c r="QY23" s="71">
        <v>0</v>
      </c>
      <c r="QZ23" s="71">
        <v>0</v>
      </c>
      <c r="RA23" s="71">
        <v>1</v>
      </c>
      <c r="RB23" s="71">
        <v>1</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9</v>
      </c>
      <c r="RT23" s="71">
        <v>1</v>
      </c>
      <c r="RU23" s="71">
        <v>0</v>
      </c>
      <c r="RV23" s="71">
        <v>1</v>
      </c>
      <c r="RW23" s="71">
        <v>1</v>
      </c>
      <c r="RX23" s="71">
        <v>0</v>
      </c>
      <c r="RY23" s="71">
        <v>0</v>
      </c>
      <c r="RZ23" s="71">
        <v>0</v>
      </c>
      <c r="SA23" s="71">
        <v>0</v>
      </c>
      <c r="SB23" s="71">
        <v>0</v>
      </c>
      <c r="SC23" s="71">
        <v>0</v>
      </c>
      <c r="SD23" s="71">
        <v>0</v>
      </c>
      <c r="SE23" s="71">
        <v>0</v>
      </c>
      <c r="SF23" s="71">
        <v>0</v>
      </c>
      <c r="SG23" s="71">
        <v>0</v>
      </c>
      <c r="SH23" s="71">
        <v>0</v>
      </c>
    </row>
    <row r="24" spans="1:502">
      <c r="A24" s="16" t="s">
        <v>2283</v>
      </c>
      <c r="B24" s="70">
        <v>16</v>
      </c>
      <c r="C24" s="70">
        <v>16</v>
      </c>
      <c r="D24" s="70">
        <v>1</v>
      </c>
      <c r="E24" s="70">
        <v>2019</v>
      </c>
      <c r="F24" s="70" t="s">
        <v>158</v>
      </c>
      <c r="G24" s="1073" t="s">
        <v>2267</v>
      </c>
      <c r="H24" s="70" t="s">
        <v>2268</v>
      </c>
      <c r="I24" s="1066"/>
      <c r="J24" s="73">
        <v>0</v>
      </c>
      <c r="K24" s="73">
        <v>0</v>
      </c>
      <c r="L24" s="73">
        <v>0</v>
      </c>
      <c r="M24" s="73">
        <v>0</v>
      </c>
      <c r="N24" s="73">
        <v>0</v>
      </c>
      <c r="O24" s="73">
        <v>0</v>
      </c>
      <c r="P24" s="73">
        <v>0</v>
      </c>
      <c r="Q24" s="73">
        <v>0</v>
      </c>
      <c r="R24" s="73">
        <v>2.726</v>
      </c>
      <c r="S24" s="73">
        <v>0</v>
      </c>
      <c r="T24" s="73">
        <v>0</v>
      </c>
      <c r="U24" s="73">
        <v>0</v>
      </c>
      <c r="V24" s="73">
        <v>0</v>
      </c>
      <c r="W24" s="73">
        <v>0</v>
      </c>
      <c r="X24" s="73">
        <v>0</v>
      </c>
      <c r="Y24" s="73">
        <v>0</v>
      </c>
      <c r="Z24" s="73">
        <v>0</v>
      </c>
      <c r="AA24" s="73">
        <v>0</v>
      </c>
      <c r="AB24" s="73">
        <v>0</v>
      </c>
      <c r="AC24" s="73">
        <v>0</v>
      </c>
      <c r="AD24" s="73">
        <v>22.052</v>
      </c>
      <c r="AE24" s="73">
        <v>6.641</v>
      </c>
      <c r="AF24" s="73">
        <v>0</v>
      </c>
      <c r="AG24" s="73">
        <v>23.585000000000001</v>
      </c>
      <c r="AH24" s="73">
        <v>0</v>
      </c>
      <c r="AI24" s="73">
        <v>0</v>
      </c>
      <c r="AJ24" s="73">
        <v>0</v>
      </c>
      <c r="AK24" s="73">
        <v>0</v>
      </c>
      <c r="AL24" s="73">
        <v>0</v>
      </c>
      <c r="AM24" s="73">
        <v>0</v>
      </c>
      <c r="AN24" s="73">
        <v>28.783999999999999</v>
      </c>
      <c r="AO24" s="73">
        <v>0</v>
      </c>
      <c r="AP24" s="73">
        <v>0</v>
      </c>
      <c r="AQ24" s="73">
        <v>0</v>
      </c>
      <c r="AR24" s="73">
        <v>2.7879999999999998</v>
      </c>
      <c r="AS24" s="73">
        <v>0</v>
      </c>
      <c r="AT24" s="73">
        <v>0</v>
      </c>
      <c r="AU24" s="73">
        <v>0</v>
      </c>
      <c r="AV24" s="73">
        <v>0</v>
      </c>
      <c r="AW24" s="73">
        <v>0</v>
      </c>
      <c r="AX24" s="73">
        <v>0</v>
      </c>
      <c r="AY24" s="73">
        <v>0</v>
      </c>
      <c r="AZ24" s="73">
        <v>0</v>
      </c>
      <c r="BA24" s="73">
        <v>0</v>
      </c>
      <c r="BB24" s="73">
        <v>0</v>
      </c>
      <c r="BC24" s="73">
        <v>0</v>
      </c>
      <c r="BD24" s="73">
        <v>0</v>
      </c>
      <c r="BE24" s="73">
        <v>35.843000000000004</v>
      </c>
      <c r="BF24" s="73">
        <v>0</v>
      </c>
      <c r="BG24" s="73">
        <v>0</v>
      </c>
      <c r="BH24" s="73">
        <v>0</v>
      </c>
      <c r="BI24" s="73">
        <v>0</v>
      </c>
      <c r="BJ24" s="73">
        <v>0</v>
      </c>
      <c r="BK24" s="73">
        <v>0</v>
      </c>
      <c r="BL24" s="73">
        <v>0</v>
      </c>
      <c r="BM24" s="73">
        <v>3.0419999999999998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2.7879999999999998</v>
      </c>
      <c r="DK24" s="73">
        <v>0</v>
      </c>
      <c r="DL24" s="73">
        <v>0</v>
      </c>
      <c r="DM24" s="73">
        <v>0</v>
      </c>
      <c r="DN24" s="73">
        <v>0</v>
      </c>
      <c r="DO24" s="73">
        <v>0</v>
      </c>
      <c r="DP24" s="73">
        <v>0</v>
      </c>
      <c r="DQ24" s="73">
        <v>0</v>
      </c>
      <c r="DR24" s="73">
        <v>0</v>
      </c>
      <c r="DS24" s="73">
        <v>2.726</v>
      </c>
      <c r="DT24" s="73">
        <v>0</v>
      </c>
      <c r="DU24" s="73">
        <v>0</v>
      </c>
      <c r="DV24" s="73">
        <v>0</v>
      </c>
      <c r="DW24" s="73">
        <v>0</v>
      </c>
      <c r="DX24" s="73">
        <v>0</v>
      </c>
      <c r="DY24" s="73">
        <v>0</v>
      </c>
      <c r="DZ24" s="73">
        <v>0</v>
      </c>
      <c r="EA24" s="73">
        <v>0</v>
      </c>
      <c r="EB24" s="73">
        <v>0</v>
      </c>
      <c r="EC24" s="73">
        <v>0</v>
      </c>
      <c r="ED24" s="73">
        <v>0</v>
      </c>
      <c r="EE24" s="73">
        <v>22.052</v>
      </c>
      <c r="EF24" s="73">
        <v>6.641</v>
      </c>
      <c r="EG24" s="73">
        <v>0</v>
      </c>
      <c r="EH24" s="73">
        <v>23.585000000000001</v>
      </c>
      <c r="EI24" s="73">
        <v>0</v>
      </c>
      <c r="EJ24" s="73">
        <v>0</v>
      </c>
      <c r="EK24" s="73">
        <v>0</v>
      </c>
      <c r="EL24" s="73">
        <v>0</v>
      </c>
      <c r="EM24" s="73">
        <v>0</v>
      </c>
      <c r="EN24" s="73">
        <v>0</v>
      </c>
      <c r="EO24" s="73">
        <v>28.783999999999999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35.843000000000004</v>
      </c>
      <c r="FG24" s="73">
        <v>0</v>
      </c>
      <c r="FH24" s="73">
        <v>0</v>
      </c>
      <c r="FI24" s="73">
        <v>0</v>
      </c>
      <c r="FJ24" s="73">
        <v>0</v>
      </c>
      <c r="FK24" s="73">
        <v>0</v>
      </c>
      <c r="FL24" s="73">
        <v>0</v>
      </c>
      <c r="FM24" s="73">
        <v>0</v>
      </c>
      <c r="FN24" s="73">
        <v>3.0419999999999998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2.7879999999999998</v>
      </c>
      <c r="HG24" s="73">
        <v>0</v>
      </c>
      <c r="HH24" s="73">
        <v>0</v>
      </c>
      <c r="HI24" s="73">
        <v>0</v>
      </c>
      <c r="HJ24" s="73">
        <v>0</v>
      </c>
      <c r="HK24" s="73">
        <v>83.787999999999997</v>
      </c>
      <c r="HL24" s="73">
        <v>0</v>
      </c>
      <c r="HM24" s="73">
        <v>0</v>
      </c>
      <c r="HN24" s="73">
        <v>35.843000000000004</v>
      </c>
      <c r="HO24" s="73">
        <v>3.0419999999999998</v>
      </c>
      <c r="HP24" s="73">
        <v>0</v>
      </c>
      <c r="HQ24" s="73">
        <v>0</v>
      </c>
      <c r="HR24" s="73">
        <v>0</v>
      </c>
      <c r="HS24" s="73">
        <v>0</v>
      </c>
      <c r="HT24" s="73">
        <v>0</v>
      </c>
      <c r="HU24" s="73">
        <v>0</v>
      </c>
      <c r="HV24" s="73">
        <v>0</v>
      </c>
      <c r="HW24" s="73">
        <v>0</v>
      </c>
      <c r="HX24" s="73">
        <v>0</v>
      </c>
      <c r="HY24" s="73">
        <v>0</v>
      </c>
      <c r="HZ24" s="73">
        <v>0</v>
      </c>
      <c r="IA24" s="73">
        <v>2.7879999999999998</v>
      </c>
      <c r="IB24" s="73">
        <v>0</v>
      </c>
      <c r="IC24" s="73">
        <v>0</v>
      </c>
      <c r="ID24" s="73">
        <v>0</v>
      </c>
      <c r="IE24" s="73">
        <v>0</v>
      </c>
      <c r="IF24" s="73">
        <v>83.787999999999997</v>
      </c>
      <c r="IG24" s="73">
        <v>2.7879999999999998</v>
      </c>
      <c r="IH24" s="73">
        <v>0</v>
      </c>
      <c r="II24" s="73">
        <v>35.843000000000004</v>
      </c>
      <c r="IJ24" s="73">
        <v>3.0419999999999998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3</v>
      </c>
      <c r="JR24" s="71">
        <v>1</v>
      </c>
      <c r="JS24" s="71">
        <v>0</v>
      </c>
      <c r="JT24" s="71">
        <v>2</v>
      </c>
      <c r="JU24" s="71">
        <v>0</v>
      </c>
      <c r="JV24" s="71">
        <v>0</v>
      </c>
      <c r="JW24" s="71">
        <v>0</v>
      </c>
      <c r="JX24" s="71">
        <v>0</v>
      </c>
      <c r="JY24" s="71">
        <v>0</v>
      </c>
      <c r="JZ24" s="71">
        <v>0</v>
      </c>
      <c r="KA24" s="71">
        <v>2</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3</v>
      </c>
      <c r="NS24" s="71">
        <v>1</v>
      </c>
      <c r="NT24" s="71">
        <v>0</v>
      </c>
      <c r="NU24" s="71">
        <v>2</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9</v>
      </c>
      <c r="QY24" s="71">
        <v>0</v>
      </c>
      <c r="QZ24" s="71">
        <v>0</v>
      </c>
      <c r="RA24" s="71">
        <v>1</v>
      </c>
      <c r="RB24" s="71">
        <v>1</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9</v>
      </c>
      <c r="RT24" s="71">
        <v>1</v>
      </c>
      <c r="RU24" s="71">
        <v>0</v>
      </c>
      <c r="RV24" s="71">
        <v>1</v>
      </c>
      <c r="RW24" s="71">
        <v>1</v>
      </c>
      <c r="RX24" s="71">
        <v>0</v>
      </c>
      <c r="RY24" s="71">
        <v>0</v>
      </c>
      <c r="RZ24" s="71">
        <v>0</v>
      </c>
      <c r="SA24" s="71">
        <v>0</v>
      </c>
      <c r="SB24" s="71">
        <v>0</v>
      </c>
      <c r="SC24" s="71">
        <v>0</v>
      </c>
      <c r="SD24" s="71">
        <v>0</v>
      </c>
      <c r="SE24" s="71">
        <v>0</v>
      </c>
      <c r="SF24" s="71">
        <v>0</v>
      </c>
      <c r="SG24" s="71">
        <v>0</v>
      </c>
      <c r="SH24" s="71">
        <v>0</v>
      </c>
    </row>
    <row r="25" spans="1:502">
      <c r="A25" s="16" t="s">
        <v>2284</v>
      </c>
      <c r="B25" s="70">
        <v>17</v>
      </c>
      <c r="C25" s="70">
        <v>17</v>
      </c>
      <c r="D25" s="70">
        <v>1</v>
      </c>
      <c r="E25" s="70">
        <v>2020</v>
      </c>
      <c r="F25" s="70" t="s">
        <v>159</v>
      </c>
      <c r="G25" s="1073" t="s">
        <v>2267</v>
      </c>
      <c r="H25" s="70" t="s">
        <v>2268</v>
      </c>
      <c r="I25" s="1066"/>
      <c r="J25" s="73">
        <v>0</v>
      </c>
      <c r="K25" s="73">
        <v>0</v>
      </c>
      <c r="L25" s="73">
        <v>0</v>
      </c>
      <c r="M25" s="73">
        <v>0</v>
      </c>
      <c r="N25" s="73">
        <v>0</v>
      </c>
      <c r="O25" s="73">
        <v>0</v>
      </c>
      <c r="P25" s="73">
        <v>0</v>
      </c>
      <c r="Q25" s="73">
        <v>0</v>
      </c>
      <c r="R25" s="73">
        <v>0</v>
      </c>
      <c r="S25" s="73">
        <v>0</v>
      </c>
      <c r="T25" s="73">
        <v>0</v>
      </c>
      <c r="U25" s="73">
        <v>0</v>
      </c>
      <c r="V25" s="73">
        <v>4.5620000000000003</v>
      </c>
      <c r="W25" s="73">
        <v>0</v>
      </c>
      <c r="X25" s="73">
        <v>0</v>
      </c>
      <c r="Y25" s="73">
        <v>0</v>
      </c>
      <c r="Z25" s="73">
        <v>0</v>
      </c>
      <c r="AA25" s="73">
        <v>0</v>
      </c>
      <c r="AB25" s="73">
        <v>0</v>
      </c>
      <c r="AC25" s="73">
        <v>0</v>
      </c>
      <c r="AD25" s="73">
        <v>37.566000000000003</v>
      </c>
      <c r="AE25" s="73">
        <v>6.5679999999999996</v>
      </c>
      <c r="AF25" s="73">
        <v>0</v>
      </c>
      <c r="AG25" s="73">
        <v>0</v>
      </c>
      <c r="AH25" s="73">
        <v>0</v>
      </c>
      <c r="AI25" s="73">
        <v>0</v>
      </c>
      <c r="AJ25" s="73">
        <v>0</v>
      </c>
      <c r="AK25" s="73">
        <v>0</v>
      </c>
      <c r="AL25" s="73">
        <v>0</v>
      </c>
      <c r="AM25" s="73">
        <v>0</v>
      </c>
      <c r="AN25" s="73">
        <v>19.768999999999998</v>
      </c>
      <c r="AO25" s="73">
        <v>0</v>
      </c>
      <c r="AP25" s="73">
        <v>0</v>
      </c>
      <c r="AQ25" s="73">
        <v>0</v>
      </c>
      <c r="AR25" s="73">
        <v>3.3570000000000002</v>
      </c>
      <c r="AS25" s="73">
        <v>0</v>
      </c>
      <c r="AT25" s="73">
        <v>0</v>
      </c>
      <c r="AU25" s="73">
        <v>0</v>
      </c>
      <c r="AV25" s="73">
        <v>0</v>
      </c>
      <c r="AW25" s="73">
        <v>0</v>
      </c>
      <c r="AX25" s="73">
        <v>0</v>
      </c>
      <c r="AY25" s="73">
        <v>0</v>
      </c>
      <c r="AZ25" s="73">
        <v>0</v>
      </c>
      <c r="BA25" s="73">
        <v>0</v>
      </c>
      <c r="BB25" s="73">
        <v>0</v>
      </c>
      <c r="BC25" s="73">
        <v>0</v>
      </c>
      <c r="BD25" s="73">
        <v>0</v>
      </c>
      <c r="BE25" s="73">
        <v>27.495999999999999</v>
      </c>
      <c r="BF25" s="73">
        <v>0</v>
      </c>
      <c r="BG25" s="73">
        <v>0</v>
      </c>
      <c r="BH25" s="73">
        <v>0</v>
      </c>
      <c r="BI25" s="73">
        <v>0</v>
      </c>
      <c r="BJ25" s="73">
        <v>0</v>
      </c>
      <c r="BK25" s="73">
        <v>0</v>
      </c>
      <c r="BL25" s="73">
        <v>0</v>
      </c>
      <c r="BM25" s="73">
        <v>2.8809999999999998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3.3570000000000002</v>
      </c>
      <c r="DK25" s="73">
        <v>0</v>
      </c>
      <c r="DL25" s="73">
        <v>0</v>
      </c>
      <c r="DM25" s="73">
        <v>0</v>
      </c>
      <c r="DN25" s="73">
        <v>0</v>
      </c>
      <c r="DO25" s="73">
        <v>0</v>
      </c>
      <c r="DP25" s="73">
        <v>0</v>
      </c>
      <c r="DQ25" s="73">
        <v>0</v>
      </c>
      <c r="DR25" s="73">
        <v>0</v>
      </c>
      <c r="DS25" s="73">
        <v>0</v>
      </c>
      <c r="DT25" s="73">
        <v>0</v>
      </c>
      <c r="DU25" s="73">
        <v>0</v>
      </c>
      <c r="DV25" s="73">
        <v>0</v>
      </c>
      <c r="DW25" s="73">
        <v>4.5620000000000003</v>
      </c>
      <c r="DX25" s="73">
        <v>0</v>
      </c>
      <c r="DY25" s="73">
        <v>0</v>
      </c>
      <c r="DZ25" s="73">
        <v>0</v>
      </c>
      <c r="EA25" s="73">
        <v>0</v>
      </c>
      <c r="EB25" s="73">
        <v>0</v>
      </c>
      <c r="EC25" s="73">
        <v>0</v>
      </c>
      <c r="ED25" s="73">
        <v>0</v>
      </c>
      <c r="EE25" s="73">
        <v>37.566000000000003</v>
      </c>
      <c r="EF25" s="73">
        <v>6.5679999999999996</v>
      </c>
      <c r="EG25" s="73">
        <v>0</v>
      </c>
      <c r="EH25" s="73">
        <v>0</v>
      </c>
      <c r="EI25" s="73">
        <v>0</v>
      </c>
      <c r="EJ25" s="73">
        <v>0</v>
      </c>
      <c r="EK25" s="73">
        <v>0</v>
      </c>
      <c r="EL25" s="73">
        <v>0</v>
      </c>
      <c r="EM25" s="73">
        <v>0</v>
      </c>
      <c r="EN25" s="73">
        <v>0</v>
      </c>
      <c r="EO25" s="73">
        <v>19.768999999999998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27.495999999999999</v>
      </c>
      <c r="FG25" s="73">
        <v>0</v>
      </c>
      <c r="FH25" s="73">
        <v>0</v>
      </c>
      <c r="FI25" s="73">
        <v>0</v>
      </c>
      <c r="FJ25" s="73">
        <v>0</v>
      </c>
      <c r="FK25" s="73">
        <v>0</v>
      </c>
      <c r="FL25" s="73">
        <v>0</v>
      </c>
      <c r="FM25" s="73">
        <v>0</v>
      </c>
      <c r="FN25" s="73">
        <v>2.8809999999999998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3.3570000000000002</v>
      </c>
      <c r="HG25" s="73">
        <v>0</v>
      </c>
      <c r="HH25" s="73">
        <v>0</v>
      </c>
      <c r="HI25" s="73">
        <v>0</v>
      </c>
      <c r="HJ25" s="73">
        <v>0</v>
      </c>
      <c r="HK25" s="73">
        <v>68.465000000000003</v>
      </c>
      <c r="HL25" s="73">
        <v>0</v>
      </c>
      <c r="HM25" s="73">
        <v>0</v>
      </c>
      <c r="HN25" s="73">
        <v>27.495999999999999</v>
      </c>
      <c r="HO25" s="73">
        <v>2.8809999999999998</v>
      </c>
      <c r="HP25" s="73">
        <v>0</v>
      </c>
      <c r="HQ25" s="73">
        <v>0</v>
      </c>
      <c r="HR25" s="73">
        <v>0</v>
      </c>
      <c r="HS25" s="73">
        <v>0</v>
      </c>
      <c r="HT25" s="73">
        <v>0</v>
      </c>
      <c r="HU25" s="73">
        <v>0</v>
      </c>
      <c r="HV25" s="73">
        <v>0</v>
      </c>
      <c r="HW25" s="73">
        <v>0</v>
      </c>
      <c r="HX25" s="73">
        <v>0</v>
      </c>
      <c r="HY25" s="73">
        <v>0</v>
      </c>
      <c r="HZ25" s="73">
        <v>0</v>
      </c>
      <c r="IA25" s="73">
        <v>3.3570000000000002</v>
      </c>
      <c r="IB25" s="73">
        <v>0</v>
      </c>
      <c r="IC25" s="73">
        <v>0</v>
      </c>
      <c r="ID25" s="73">
        <v>0</v>
      </c>
      <c r="IE25" s="73">
        <v>0</v>
      </c>
      <c r="IF25" s="73">
        <v>68.465000000000003</v>
      </c>
      <c r="IG25" s="73">
        <v>3.3570000000000002</v>
      </c>
      <c r="IH25" s="73">
        <v>0</v>
      </c>
      <c r="II25" s="73">
        <v>27.495999999999999</v>
      </c>
      <c r="IJ25" s="73">
        <v>2.8809999999999998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0</v>
      </c>
      <c r="JM25" s="71">
        <v>0</v>
      </c>
      <c r="JN25" s="71">
        <v>0</v>
      </c>
      <c r="JO25" s="71">
        <v>0</v>
      </c>
      <c r="JP25" s="71">
        <v>0</v>
      </c>
      <c r="JQ25" s="71">
        <v>4</v>
      </c>
      <c r="JR25" s="71">
        <v>1</v>
      </c>
      <c r="JS25" s="71">
        <v>0</v>
      </c>
      <c r="JT25" s="71">
        <v>0</v>
      </c>
      <c r="JU25" s="71">
        <v>0</v>
      </c>
      <c r="JV25" s="71">
        <v>0</v>
      </c>
      <c r="JW25" s="71">
        <v>0</v>
      </c>
      <c r="JX25" s="71">
        <v>0</v>
      </c>
      <c r="JY25" s="71">
        <v>0</v>
      </c>
      <c r="JZ25" s="71">
        <v>0</v>
      </c>
      <c r="KA25" s="71">
        <v>2</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0</v>
      </c>
      <c r="NN25" s="71">
        <v>0</v>
      </c>
      <c r="NO25" s="71">
        <v>0</v>
      </c>
      <c r="NP25" s="71">
        <v>0</v>
      </c>
      <c r="NQ25" s="71">
        <v>0</v>
      </c>
      <c r="NR25" s="71">
        <v>4</v>
      </c>
      <c r="NS25" s="71">
        <v>1</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8</v>
      </c>
      <c r="QY25" s="71">
        <v>0</v>
      </c>
      <c r="QZ25" s="71">
        <v>0</v>
      </c>
      <c r="RA25" s="71">
        <v>1</v>
      </c>
      <c r="RB25" s="71">
        <v>1</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8</v>
      </c>
      <c r="RT25" s="71">
        <v>1</v>
      </c>
      <c r="RU25" s="71">
        <v>0</v>
      </c>
      <c r="RV25" s="71">
        <v>1</v>
      </c>
      <c r="RW25" s="71">
        <v>1</v>
      </c>
      <c r="RX25" s="71">
        <v>0</v>
      </c>
      <c r="RY25" s="71">
        <v>0</v>
      </c>
      <c r="RZ25" s="71">
        <v>0</v>
      </c>
      <c r="SA25" s="71">
        <v>0</v>
      </c>
      <c r="SB25" s="71">
        <v>0</v>
      </c>
      <c r="SC25" s="71">
        <v>0</v>
      </c>
      <c r="SD25" s="71">
        <v>0</v>
      </c>
      <c r="SE25" s="71">
        <v>0</v>
      </c>
      <c r="SF25" s="71">
        <v>0</v>
      </c>
      <c r="SG25" s="71">
        <v>0</v>
      </c>
      <c r="SH25" s="71">
        <v>0</v>
      </c>
    </row>
    <row r="26" spans="1:502">
      <c r="A26" s="16" t="s">
        <v>2285</v>
      </c>
      <c r="B26" s="70">
        <v>18</v>
      </c>
      <c r="C26" s="70">
        <v>18</v>
      </c>
      <c r="D26" s="70">
        <v>1</v>
      </c>
      <c r="E26" s="70">
        <v>2021</v>
      </c>
      <c r="F26" s="70" t="s">
        <v>160</v>
      </c>
      <c r="G26" s="1073" t="s">
        <v>2267</v>
      </c>
      <c r="H26" s="70" t="s">
        <v>2268</v>
      </c>
      <c r="I26" s="1066"/>
      <c r="J26" s="73">
        <v>0</v>
      </c>
      <c r="K26" s="73">
        <v>0</v>
      </c>
      <c r="L26" s="73">
        <v>0</v>
      </c>
      <c r="M26" s="73">
        <v>0</v>
      </c>
      <c r="N26" s="73">
        <v>0</v>
      </c>
      <c r="O26" s="73">
        <v>0</v>
      </c>
      <c r="P26" s="73">
        <v>0</v>
      </c>
      <c r="Q26" s="73">
        <v>0</v>
      </c>
      <c r="R26" s="73">
        <v>0</v>
      </c>
      <c r="S26" s="73">
        <v>0</v>
      </c>
      <c r="T26" s="73">
        <v>0</v>
      </c>
      <c r="U26" s="73">
        <v>0</v>
      </c>
      <c r="V26" s="73">
        <v>4.2670000000000003</v>
      </c>
      <c r="W26" s="73">
        <v>0</v>
      </c>
      <c r="X26" s="73">
        <v>0</v>
      </c>
      <c r="Y26" s="73">
        <v>0</v>
      </c>
      <c r="Z26" s="73">
        <v>0</v>
      </c>
      <c r="AA26" s="73">
        <v>0</v>
      </c>
      <c r="AB26" s="73">
        <v>0</v>
      </c>
      <c r="AC26" s="73">
        <v>0</v>
      </c>
      <c r="AD26" s="73">
        <v>34.277999999999999</v>
      </c>
      <c r="AE26" s="73">
        <v>7.7729999999999997</v>
      </c>
      <c r="AF26" s="73">
        <v>0</v>
      </c>
      <c r="AG26" s="73">
        <v>0</v>
      </c>
      <c r="AH26" s="73">
        <v>0</v>
      </c>
      <c r="AI26" s="73">
        <v>0</v>
      </c>
      <c r="AJ26" s="73">
        <v>0</v>
      </c>
      <c r="AK26" s="73">
        <v>0</v>
      </c>
      <c r="AL26" s="73">
        <v>0</v>
      </c>
      <c r="AM26" s="73">
        <v>0</v>
      </c>
      <c r="AN26" s="73">
        <v>19.155000000000001</v>
      </c>
      <c r="AO26" s="73">
        <v>0</v>
      </c>
      <c r="AP26" s="73">
        <v>0</v>
      </c>
      <c r="AQ26" s="73">
        <v>0</v>
      </c>
      <c r="AR26" s="73">
        <v>3.4009999999999998</v>
      </c>
      <c r="AS26" s="73">
        <v>0</v>
      </c>
      <c r="AT26" s="73">
        <v>0</v>
      </c>
      <c r="AU26" s="73">
        <v>0</v>
      </c>
      <c r="AV26" s="73">
        <v>0</v>
      </c>
      <c r="AW26" s="73">
        <v>0</v>
      </c>
      <c r="AX26" s="73">
        <v>0</v>
      </c>
      <c r="AY26" s="73">
        <v>0</v>
      </c>
      <c r="AZ26" s="73">
        <v>0</v>
      </c>
      <c r="BA26" s="73">
        <v>0</v>
      </c>
      <c r="BB26" s="73">
        <v>0</v>
      </c>
      <c r="BC26" s="73">
        <v>0</v>
      </c>
      <c r="BD26" s="73">
        <v>0</v>
      </c>
      <c r="BE26" s="73">
        <v>20.329000000000001</v>
      </c>
      <c r="BF26" s="73">
        <v>0</v>
      </c>
      <c r="BG26" s="73">
        <v>0</v>
      </c>
      <c r="BH26" s="73">
        <v>0</v>
      </c>
      <c r="BI26" s="73">
        <v>0</v>
      </c>
      <c r="BJ26" s="73">
        <v>0</v>
      </c>
      <c r="BK26" s="73">
        <v>0</v>
      </c>
      <c r="BL26" s="73">
        <v>0</v>
      </c>
      <c r="BM26" s="73">
        <v>2.8359999999999999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3.4009999999999998</v>
      </c>
      <c r="DK26" s="73">
        <v>0</v>
      </c>
      <c r="DL26" s="73">
        <v>0</v>
      </c>
      <c r="DM26" s="73">
        <v>0</v>
      </c>
      <c r="DN26" s="73">
        <v>0</v>
      </c>
      <c r="DO26" s="73">
        <v>0</v>
      </c>
      <c r="DP26" s="73">
        <v>0</v>
      </c>
      <c r="DQ26" s="73">
        <v>0</v>
      </c>
      <c r="DR26" s="73">
        <v>0</v>
      </c>
      <c r="DS26" s="73">
        <v>0</v>
      </c>
      <c r="DT26" s="73">
        <v>0</v>
      </c>
      <c r="DU26" s="73">
        <v>0</v>
      </c>
      <c r="DV26" s="73">
        <v>0</v>
      </c>
      <c r="DW26" s="73">
        <v>4.2670000000000003</v>
      </c>
      <c r="DX26" s="73">
        <v>0</v>
      </c>
      <c r="DY26" s="73">
        <v>0</v>
      </c>
      <c r="DZ26" s="73">
        <v>0</v>
      </c>
      <c r="EA26" s="73">
        <v>0</v>
      </c>
      <c r="EB26" s="73">
        <v>0</v>
      </c>
      <c r="EC26" s="73">
        <v>0</v>
      </c>
      <c r="ED26" s="73">
        <v>0</v>
      </c>
      <c r="EE26" s="73">
        <v>34.277999999999999</v>
      </c>
      <c r="EF26" s="73">
        <v>7.7729999999999997</v>
      </c>
      <c r="EG26" s="73">
        <v>0</v>
      </c>
      <c r="EH26" s="73">
        <v>0</v>
      </c>
      <c r="EI26" s="73">
        <v>0</v>
      </c>
      <c r="EJ26" s="73">
        <v>0</v>
      </c>
      <c r="EK26" s="73">
        <v>0</v>
      </c>
      <c r="EL26" s="73">
        <v>0</v>
      </c>
      <c r="EM26" s="73">
        <v>0</v>
      </c>
      <c r="EN26" s="73">
        <v>0</v>
      </c>
      <c r="EO26" s="73">
        <v>19.155000000000001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20.329000000000001</v>
      </c>
      <c r="FG26" s="73">
        <v>0</v>
      </c>
      <c r="FH26" s="73">
        <v>0</v>
      </c>
      <c r="FI26" s="73">
        <v>0</v>
      </c>
      <c r="FJ26" s="73">
        <v>0</v>
      </c>
      <c r="FK26" s="73">
        <v>0</v>
      </c>
      <c r="FL26" s="73">
        <v>0</v>
      </c>
      <c r="FM26" s="73">
        <v>0</v>
      </c>
      <c r="FN26" s="73">
        <v>2.8359999999999999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3.4009999999999998</v>
      </c>
      <c r="HG26" s="73">
        <v>0</v>
      </c>
      <c r="HH26" s="73">
        <v>0</v>
      </c>
      <c r="HI26" s="73">
        <v>0</v>
      </c>
      <c r="HJ26" s="73">
        <v>0</v>
      </c>
      <c r="HK26" s="73">
        <v>65.472999999999999</v>
      </c>
      <c r="HL26" s="73">
        <v>0</v>
      </c>
      <c r="HM26" s="73">
        <v>0</v>
      </c>
      <c r="HN26" s="73">
        <v>20.329000000000001</v>
      </c>
      <c r="HO26" s="73">
        <v>2.8359999999999999</v>
      </c>
      <c r="HP26" s="73">
        <v>0</v>
      </c>
      <c r="HQ26" s="73">
        <v>0</v>
      </c>
      <c r="HR26" s="73">
        <v>0</v>
      </c>
      <c r="HS26" s="73">
        <v>0</v>
      </c>
      <c r="HT26" s="73">
        <v>0</v>
      </c>
      <c r="HU26" s="73">
        <v>0</v>
      </c>
      <c r="HV26" s="73">
        <v>0</v>
      </c>
      <c r="HW26" s="73">
        <v>0</v>
      </c>
      <c r="HX26" s="73">
        <v>0</v>
      </c>
      <c r="HY26" s="73">
        <v>0</v>
      </c>
      <c r="HZ26" s="73">
        <v>0</v>
      </c>
      <c r="IA26" s="73">
        <v>3.4009999999999998</v>
      </c>
      <c r="IB26" s="73">
        <v>0</v>
      </c>
      <c r="IC26" s="73">
        <v>0</v>
      </c>
      <c r="ID26" s="73">
        <v>0</v>
      </c>
      <c r="IE26" s="73">
        <v>0</v>
      </c>
      <c r="IF26" s="73">
        <v>65.472999999999999</v>
      </c>
      <c r="IG26" s="73">
        <v>3.4009999999999998</v>
      </c>
      <c r="IH26" s="73">
        <v>0</v>
      </c>
      <c r="II26" s="73">
        <v>20.329000000000001</v>
      </c>
      <c r="IJ26" s="73">
        <v>2.8359999999999999</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1</v>
      </c>
      <c r="JJ26" s="71">
        <v>0</v>
      </c>
      <c r="JK26" s="71">
        <v>0</v>
      </c>
      <c r="JL26" s="71">
        <v>0</v>
      </c>
      <c r="JM26" s="71">
        <v>0</v>
      </c>
      <c r="JN26" s="71">
        <v>0</v>
      </c>
      <c r="JO26" s="71">
        <v>0</v>
      </c>
      <c r="JP26" s="71">
        <v>0</v>
      </c>
      <c r="JQ26" s="71">
        <v>4</v>
      </c>
      <c r="JR26" s="71">
        <v>1</v>
      </c>
      <c r="JS26" s="71">
        <v>0</v>
      </c>
      <c r="JT26" s="71">
        <v>0</v>
      </c>
      <c r="JU26" s="71">
        <v>0</v>
      </c>
      <c r="JV26" s="71">
        <v>0</v>
      </c>
      <c r="JW26" s="71">
        <v>0</v>
      </c>
      <c r="JX26" s="71">
        <v>0</v>
      </c>
      <c r="JY26" s="71">
        <v>0</v>
      </c>
      <c r="JZ26" s="71">
        <v>0</v>
      </c>
      <c r="KA26" s="71">
        <v>2</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0</v>
      </c>
      <c r="NH26" s="71">
        <v>0</v>
      </c>
      <c r="NI26" s="71">
        <v>0</v>
      </c>
      <c r="NJ26" s="71">
        <v>1</v>
      </c>
      <c r="NK26" s="71">
        <v>0</v>
      </c>
      <c r="NL26" s="71">
        <v>0</v>
      </c>
      <c r="NM26" s="71">
        <v>0</v>
      </c>
      <c r="NN26" s="71">
        <v>0</v>
      </c>
      <c r="NO26" s="71">
        <v>0</v>
      </c>
      <c r="NP26" s="71">
        <v>0</v>
      </c>
      <c r="NQ26" s="71">
        <v>0</v>
      </c>
      <c r="NR26" s="71">
        <v>4</v>
      </c>
      <c r="NS26" s="71">
        <v>1</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8</v>
      </c>
      <c r="QY26" s="71">
        <v>0</v>
      </c>
      <c r="QZ26" s="71">
        <v>0</v>
      </c>
      <c r="RA26" s="71">
        <v>1</v>
      </c>
      <c r="RB26" s="71">
        <v>1</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8</v>
      </c>
      <c r="RT26" s="71">
        <v>1</v>
      </c>
      <c r="RU26" s="71">
        <v>0</v>
      </c>
      <c r="RV26" s="71">
        <v>1</v>
      </c>
      <c r="RW26" s="71">
        <v>1</v>
      </c>
      <c r="RX26" s="71">
        <v>0</v>
      </c>
      <c r="RY26" s="71">
        <v>0</v>
      </c>
      <c r="RZ26" s="71">
        <v>0</v>
      </c>
      <c r="SA26" s="71">
        <v>0</v>
      </c>
      <c r="SB26" s="71">
        <v>0</v>
      </c>
      <c r="SC26" s="71">
        <v>0</v>
      </c>
      <c r="SD26" s="71">
        <v>0</v>
      </c>
      <c r="SE26" s="71">
        <v>0</v>
      </c>
      <c r="SF26" s="71">
        <v>0</v>
      </c>
      <c r="SG26" s="71">
        <v>0</v>
      </c>
      <c r="SH26" s="71">
        <v>0</v>
      </c>
    </row>
    <row r="27" spans="1:502">
      <c r="A27" s="16" t="s">
        <v>2286</v>
      </c>
      <c r="B27" s="70">
        <v>19</v>
      </c>
      <c r="C27" s="70">
        <v>19</v>
      </c>
      <c r="D27" s="70">
        <v>1</v>
      </c>
      <c r="E27" s="70">
        <v>2022</v>
      </c>
      <c r="F27" s="70" t="s">
        <v>161</v>
      </c>
      <c r="G27" s="1073" t="s">
        <v>2267</v>
      </c>
      <c r="H27" s="70" t="s">
        <v>2268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2287</v>
      </c>
      <c r="B28" s="70">
        <v>20</v>
      </c>
      <c r="C28" s="70">
        <v>20</v>
      </c>
      <c r="D28" s="70">
        <v>1</v>
      </c>
      <c r="E28" s="70">
        <v>2023</v>
      </c>
      <c r="F28" s="70" t="s">
        <v>1539</v>
      </c>
      <c r="G28" s="1073" t="s">
        <v>2267</v>
      </c>
      <c r="H28" s="70" t="s">
        <v>2268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2288</v>
      </c>
      <c r="B29" s="70">
        <v>21</v>
      </c>
      <c r="C29" s="70">
        <v>21</v>
      </c>
      <c r="D29" s="70">
        <v>1</v>
      </c>
      <c r="E29" s="70">
        <v>2024</v>
      </c>
      <c r="F29" s="70" t="s">
        <v>1554</v>
      </c>
      <c r="G29" s="1073" t="s">
        <v>2267</v>
      </c>
      <c r="H29" s="70" t="s">
        <v>2268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2267</v>
      </c>
      <c r="H30" s="70" t="s">
        <v>2268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2267</v>
      </c>
      <c r="H31" s="70" t="s">
        <v>2268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2267</v>
      </c>
      <c r="H32" s="70" t="s">
        <v>2268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2267</v>
      </c>
      <c r="H33" s="70" t="s">
        <v>2268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2267</v>
      </c>
      <c r="H34" s="70" t="s">
        <v>2268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2267</v>
      </c>
      <c r="H35" s="70" t="s">
        <v>2268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2267</v>
      </c>
      <c r="H6" s="77" t="s">
        <v>2268</v>
      </c>
      <c r="I6" s="77" t="s">
        <v>2488</v>
      </c>
      <c r="J6" s="77" t="s">
        <v>2489</v>
      </c>
      <c r="K6" s="1080">
        <v>17</v>
      </c>
      <c r="L6" s="1081">
        <v>26</v>
      </c>
      <c r="M6" s="1044"/>
      <c r="N6" s="988">
        <v>1</v>
      </c>
      <c r="O6" s="77" t="s">
        <v>1761</v>
      </c>
      <c r="P6" s="77" t="s">
        <v>1762</v>
      </c>
      <c r="Q6" s="77" t="s">
        <v>1501</v>
      </c>
      <c r="R6" s="16"/>
      <c r="S6" s="77">
        <v>1</v>
      </c>
      <c r="T6" s="77" t="s">
        <v>2267</v>
      </c>
      <c r="U6" s="77" t="s">
        <v>2268</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2267</v>
      </c>
      <c r="H10" s="77" t="s">
        <v>2268</v>
      </c>
      <c r="I10" s="77" t="s">
        <v>2488</v>
      </c>
      <c r="J10" s="77" t="s">
        <v>2489</v>
      </c>
      <c r="K10" s="1079">
        <v>17</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2267</v>
      </c>
      <c r="H12" s="77"/>
      <c r="I12" s="77" t="s">
        <v>2267</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常滑市</v>
      </c>
      <c r="K4" s="70" t="str">
        <f>HLOOKUP(K3,比較地域マスタ!$E$5:$L$6,2,0)</f>
        <v>23216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常滑市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196.84683152492477</v>
      </c>
      <c r="BB5" s="29"/>
      <c r="BC5" s="17"/>
      <c r="BD5" s="1005">
        <f>SUM(BC6:BC8)</f>
        <v>141.57412339964318</v>
      </c>
      <c r="BE5" s="29"/>
      <c r="BF5" s="17"/>
      <c r="BG5" s="1005">
        <f>AK35</f>
        <v>90.469880359147595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184.10454805599451</v>
      </c>
      <c r="BA6" s="17"/>
      <c r="BB6" s="29"/>
      <c r="BC6" s="1005">
        <f>O32</f>
        <v>132.02356355399311</v>
      </c>
      <c r="BD6" s="17"/>
      <c r="BE6" s="29"/>
      <c r="BF6" s="1005">
        <f>AK36</f>
        <v>79.21065517286371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3.8156879845015359</v>
      </c>
      <c r="BA7" s="17"/>
      <c r="BB7" s="29"/>
      <c r="BC7" s="1005">
        <f>O33</f>
        <v>2.3019698712120542</v>
      </c>
      <c r="BD7" s="17"/>
      <c r="BE7" s="29"/>
      <c r="BF7" s="1005">
        <f t="shared" ref="BF7:BF8" si="0">AK37</f>
        <v>1.9726928698962694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8.926595484428729</v>
      </c>
      <c r="BA8" s="17"/>
      <c r="BB8" s="29"/>
      <c r="BC8" s="1005">
        <f>O34</f>
        <v>7.2485899744379996</v>
      </c>
      <c r="BD8" s="17"/>
      <c r="BE8" s="29"/>
      <c r="BF8" s="1005">
        <f t="shared" si="0"/>
        <v>9.2865323163876283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456.65508923477501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47.518642080635203</v>
      </c>
      <c r="BA9" s="1005">
        <f>AZ9</f>
        <v>47.518642080635203</v>
      </c>
      <c r="BB9" s="29"/>
      <c r="BC9" s="1005">
        <f>O35</f>
        <v>106.1748989802791</v>
      </c>
      <c r="BD9" s="1005">
        <f>BC9</f>
        <v>106.1748989802791</v>
      </c>
      <c r="BE9" s="29"/>
      <c r="BF9" s="1005">
        <f>AK39</f>
        <v>85.352463893988968</v>
      </c>
      <c r="BG9" s="1005">
        <f>AK39</f>
        <v>85.352463893988968</v>
      </c>
      <c r="BH9" s="29"/>
    </row>
    <row r="10" spans="1:62" ht="17.100000000000001" customHeight="1" thickBot="1">
      <c r="B10" s="323"/>
      <c r="C10" s="324"/>
      <c r="D10" s="326"/>
      <c r="E10" s="326"/>
      <c r="F10" s="326"/>
      <c r="G10" s="325"/>
      <c r="H10" s="325"/>
      <c r="I10" s="326"/>
      <c r="J10" s="327"/>
      <c r="K10" s="334"/>
      <c r="L10" s="246" t="s">
        <v>114</v>
      </c>
      <c r="M10" s="246"/>
      <c r="N10" s="563"/>
      <c r="O10" s="906">
        <f>SUM(O11:O13)</f>
        <v>196.84683152492477</v>
      </c>
      <c r="P10" s="453">
        <f t="shared" ref="P10:P22" si="1">O10/$O$9</f>
        <v>0.43106238420507803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66.510285390802693</v>
      </c>
      <c r="BA10" s="1005">
        <f>AZ10</f>
        <v>66.510285390802693</v>
      </c>
      <c r="BB10" s="29"/>
      <c r="BC10" s="1005">
        <f>O36</f>
        <v>76.768879442181415</v>
      </c>
      <c r="BD10" s="1005">
        <f>BC10</f>
        <v>76.768879442181415</v>
      </c>
      <c r="BE10" s="29"/>
      <c r="BF10" s="1005">
        <f>AK40</f>
        <v>63.566671415159121</v>
      </c>
      <c r="BG10" s="1005">
        <f>AK40</f>
        <v>63.566671415159121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184.10454805599451</v>
      </c>
      <c r="P11" s="454">
        <f t="shared" si="1"/>
        <v>0.40315886627805192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137.55307062196857</v>
      </c>
      <c r="BB11" s="29"/>
      <c r="BC11" s="1005"/>
      <c r="BD11" s="1005">
        <f>SUM(BC12:BC14)</f>
        <v>113.24293692693776</v>
      </c>
      <c r="BE11" s="29"/>
      <c r="BF11" s="17"/>
      <c r="BG11" s="1005">
        <f>AK41</f>
        <v>98.010885287744983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3.8156879845015359</v>
      </c>
      <c r="P12" s="454">
        <f t="shared" si="1"/>
        <v>8.3557329688267613E-3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108.04496851567978</v>
      </c>
      <c r="BA12" s="17"/>
      <c r="BB12" s="29"/>
      <c r="BC12" s="1005">
        <f>O38</f>
        <v>103.33530745296102</v>
      </c>
      <c r="BD12" s="17"/>
      <c r="BE12" s="29"/>
      <c r="BF12" s="1005">
        <f>AK42</f>
        <v>91.910112585638728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8.926595484428729</v>
      </c>
      <c r="P13" s="454">
        <f t="shared" si="1"/>
        <v>1.9547784958199376E-2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3.0392128680083799</v>
      </c>
      <c r="BA13" s="17"/>
      <c r="BB13" s="29"/>
      <c r="BC13" s="1005">
        <f>O41</f>
        <v>4.4311977363247097</v>
      </c>
      <c r="BD13" s="17"/>
      <c r="BE13" s="29"/>
      <c r="BF13" s="1005">
        <f>AK45</f>
        <v>3.4410600342240896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47.518642080635203</v>
      </c>
      <c r="P14" s="453">
        <f t="shared" si="1"/>
        <v>0.10405805869866255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26.468889238280401</v>
      </c>
      <c r="BA14" s="17"/>
      <c r="BB14" s="29"/>
      <c r="BC14" s="1005">
        <f>O42</f>
        <v>5.4764317376520308</v>
      </c>
      <c r="BD14" s="17"/>
      <c r="BE14" s="29"/>
      <c r="BF14" s="1005">
        <f t="shared" ref="BF14" si="2">AK46</f>
        <v>2.6597126678821641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66.510285390802693</v>
      </c>
      <c r="P15" s="453">
        <f t="shared" si="1"/>
        <v>0.14564665314965647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8.2262596164437412</v>
      </c>
      <c r="BA15" s="1005">
        <f>AZ15</f>
        <v>8.2262596164437412</v>
      </c>
      <c r="BB15" s="29"/>
      <c r="BC15" s="1005">
        <f>O43</f>
        <v>9.908561476978937</v>
      </c>
      <c r="BD15" s="1005">
        <f>BC15</f>
        <v>9.908561476978937</v>
      </c>
      <c r="BE15" s="29"/>
      <c r="BF15" s="1005">
        <f>AK47</f>
        <v>4.1292642848753944</v>
      </c>
      <c r="BG15" s="1005">
        <f>AK47</f>
        <v>4.1292642848753944</v>
      </c>
      <c r="BH15" s="29"/>
    </row>
    <row r="16" spans="1:62" ht="17.100000000000001" customHeight="1" thickBot="1">
      <c r="B16" s="323"/>
      <c r="C16" s="324"/>
      <c r="D16" s="326"/>
      <c r="E16" s="326"/>
      <c r="F16" s="326"/>
      <c r="G16" s="325"/>
      <c r="H16" s="325"/>
      <c r="I16" s="326"/>
      <c r="J16" s="327"/>
      <c r="K16" s="335"/>
      <c r="L16" s="246" t="s">
        <v>128</v>
      </c>
      <c r="M16" s="344"/>
      <c r="N16" s="345"/>
      <c r="O16" s="906">
        <f>SUM(O18:O21)</f>
        <v>137.55307062196857</v>
      </c>
      <c r="P16" s="453">
        <f t="shared" si="1"/>
        <v>0.30121874006149518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108.04496851567978</v>
      </c>
      <c r="P17" s="454">
        <f t="shared" si="1"/>
        <v>0.23660081988078277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59.458021701053141</v>
      </c>
      <c r="P18" s="454">
        <f t="shared" si="1"/>
        <v>0.13020334844113529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48.586946814626643</v>
      </c>
      <c r="P19" s="454">
        <f t="shared" si="1"/>
        <v>0.10639747143964748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3.0392128680083799</v>
      </c>
      <c r="P20" s="454">
        <f t="shared" si="1"/>
        <v>6.6553793873210575E-3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26.468889238280401</v>
      </c>
      <c r="P21" s="454">
        <f t="shared" si="1"/>
        <v>5.7962540793391325E-2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8.2262596164437412</v>
      </c>
      <c r="P22" s="612">
        <f t="shared" si="1"/>
        <v>1.8014163885107751E-2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155.50889590515493</v>
      </c>
      <c r="AZ22" s="1005">
        <f t="shared" si="3"/>
        <v>159.69249700483044</v>
      </c>
      <c r="BA22" s="1005">
        <f t="shared" si="3"/>
        <v>144.94821922845426</v>
      </c>
      <c r="BB22" s="1005">
        <f t="shared" si="3"/>
        <v>150.13070747926628</v>
      </c>
      <c r="BC22" s="1005">
        <f t="shared" si="3"/>
        <v>141.57412339964318</v>
      </c>
      <c r="BD22" s="1005">
        <f t="shared" si="3"/>
        <v>141.61526834784365</v>
      </c>
      <c r="BE22" s="1005">
        <f t="shared" si="3"/>
        <v>88.52555338465028</v>
      </c>
      <c r="BF22" s="1005">
        <f t="shared" si="3"/>
        <v>134.81648392917711</v>
      </c>
      <c r="BG22" s="1005">
        <f t="shared" si="3"/>
        <v>140.50095703395922</v>
      </c>
      <c r="BH22" s="1005">
        <f t="shared" si="3"/>
        <v>144.87043411700597</v>
      </c>
      <c r="BI22" s="1005">
        <f t="shared" si="3"/>
        <v>136.74763775555604</v>
      </c>
      <c r="BJ22" s="1005">
        <f t="shared" si="3"/>
        <v>126.94512261641732</v>
      </c>
      <c r="BK22" s="1005">
        <f t="shared" si="3"/>
        <v>107.18323782697084</v>
      </c>
      <c r="BL22" s="1005">
        <f t="shared" si="3"/>
        <v>90.469880359147595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90.792679297407602</v>
      </c>
      <c r="AZ23" s="1005">
        <f t="shared" ref="AZ23:BL23" si="4">Y39</f>
        <v>93.209663426959224</v>
      </c>
      <c r="BA23" s="1005">
        <f t="shared" si="4"/>
        <v>100.9482080850794</v>
      </c>
      <c r="BB23" s="1005">
        <f t="shared" si="4"/>
        <v>106.647819591721</v>
      </c>
      <c r="BC23" s="1005">
        <f t="shared" si="4"/>
        <v>106.1748989802791</v>
      </c>
      <c r="BD23" s="1005">
        <f t="shared" si="4"/>
        <v>105.66416920702331</v>
      </c>
      <c r="BE23" s="1005">
        <f t="shared" si="4"/>
        <v>100.7238745605468</v>
      </c>
      <c r="BF23" s="1005">
        <f t="shared" si="4"/>
        <v>87.382442578322056</v>
      </c>
      <c r="BG23" s="1005">
        <f t="shared" si="4"/>
        <v>86.598519075297602</v>
      </c>
      <c r="BH23" s="1005">
        <f t="shared" si="4"/>
        <v>87.945804227901377</v>
      </c>
      <c r="BI23" s="1005">
        <f t="shared" si="4"/>
        <v>83.835020721896015</v>
      </c>
      <c r="BJ23" s="1005">
        <f t="shared" si="4"/>
        <v>79.849692374124103</v>
      </c>
      <c r="BK23" s="1005">
        <f t="shared" si="4"/>
        <v>90.37359614316081</v>
      </c>
      <c r="BL23" s="1005">
        <f t="shared" si="4"/>
        <v>85.352463893988968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69.415327174906011</v>
      </c>
      <c r="AZ24" s="1005">
        <f t="shared" ref="AZ24:BL24" si="5">Y40</f>
        <v>77.198250773947194</v>
      </c>
      <c r="BA24" s="1005">
        <f t="shared" si="5"/>
        <v>79.411273640904184</v>
      </c>
      <c r="BB24" s="1005">
        <f t="shared" si="5"/>
        <v>83.691615001255528</v>
      </c>
      <c r="BC24" s="1005">
        <f t="shared" si="5"/>
        <v>76.768879442181415</v>
      </c>
      <c r="BD24" s="1005">
        <f t="shared" si="5"/>
        <v>74.826830631830234</v>
      </c>
      <c r="BE24" s="1005">
        <f t="shared" si="5"/>
        <v>68.577050325623389</v>
      </c>
      <c r="BF24" s="1005">
        <f t="shared" si="5"/>
        <v>68.672851543105892</v>
      </c>
      <c r="BG24" s="1005">
        <f t="shared" si="5"/>
        <v>71.472506013771621</v>
      </c>
      <c r="BH24" s="1005">
        <f t="shared" si="5"/>
        <v>65.728086203685876</v>
      </c>
      <c r="BI24" s="1005">
        <f t="shared" si="5"/>
        <v>65.207582568448132</v>
      </c>
      <c r="BJ24" s="1005">
        <f t="shared" si="5"/>
        <v>64.82896081633811</v>
      </c>
      <c r="BK24" s="1005">
        <f t="shared" si="5"/>
        <v>63.693154164344868</v>
      </c>
      <c r="BL24" s="1005">
        <f t="shared" si="5"/>
        <v>63.566671415159121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114.2483724785174</v>
      </c>
      <c r="AZ25" s="1005">
        <f t="shared" ref="AZ25:BL25" si="6">Y41</f>
        <v>115.68048864154618</v>
      </c>
      <c r="BA25" s="1005">
        <f t="shared" si="6"/>
        <v>113.65787738143132</v>
      </c>
      <c r="BB25" s="1005">
        <f t="shared" si="6"/>
        <v>114.34079654614492</v>
      </c>
      <c r="BC25" s="1005">
        <f t="shared" si="6"/>
        <v>113.24293692693776</v>
      </c>
      <c r="BD25" s="1005">
        <f t="shared" si="6"/>
        <v>110.9742906541469</v>
      </c>
      <c r="BE25" s="1005">
        <f t="shared" si="6"/>
        <v>111.59848585606942</v>
      </c>
      <c r="BF25" s="1005">
        <f t="shared" si="6"/>
        <v>110.71875166494688</v>
      </c>
      <c r="BG25" s="1005">
        <f t="shared" si="6"/>
        <v>110.35781993235774</v>
      </c>
      <c r="BH25" s="1005">
        <f t="shared" si="6"/>
        <v>109.50181289873132</v>
      </c>
      <c r="BI25" s="1005">
        <f t="shared" si="6"/>
        <v>108.78249775264312</v>
      </c>
      <c r="BJ25" s="1005">
        <f t="shared" si="6"/>
        <v>95.519217403222001</v>
      </c>
      <c r="BK25" s="1005">
        <f t="shared" si="6"/>
        <v>94.811154852924147</v>
      </c>
      <c r="BL25" s="1005">
        <f t="shared" si="6"/>
        <v>98.010885287744983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5.4255345843771288</v>
      </c>
      <c r="AZ26" s="1005">
        <f t="shared" si="7"/>
        <v>6.6097752513879744</v>
      </c>
      <c r="BA26" s="1005">
        <f t="shared" si="7"/>
        <v>5.331787193338883</v>
      </c>
      <c r="BB26" s="1005">
        <f t="shared" si="7"/>
        <v>7.1702727562515873</v>
      </c>
      <c r="BC26" s="1005">
        <f t="shared" si="7"/>
        <v>9.908561476978937</v>
      </c>
      <c r="BD26" s="1005">
        <f t="shared" si="7"/>
        <v>8.09852866251269</v>
      </c>
      <c r="BE26" s="1005">
        <f t="shared" si="7"/>
        <v>6.9582675294829626</v>
      </c>
      <c r="BF26" s="1005">
        <f t="shared" si="7"/>
        <v>8.3188028299407062</v>
      </c>
      <c r="BG26" s="1005">
        <f t="shared" si="7"/>
        <v>8.6642602798399722</v>
      </c>
      <c r="BH26" s="1005">
        <f t="shared" si="7"/>
        <v>9.023091015370758</v>
      </c>
      <c r="BI26" s="1005">
        <f t="shared" si="7"/>
        <v>8.17847977106989</v>
      </c>
      <c r="BJ26" s="1005">
        <f t="shared" si="7"/>
        <v>7.8005325332526008</v>
      </c>
      <c r="BK26" s="1005">
        <f t="shared" si="7"/>
        <v>7.2857446370531926</v>
      </c>
      <c r="BL26" s="1005">
        <f t="shared" si="7"/>
        <v>4.1292642848753944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435.39080944036311</v>
      </c>
      <c r="AZ27" s="1005">
        <f t="shared" si="8"/>
        <v>452.39067509867101</v>
      </c>
      <c r="BA27" s="1005">
        <f t="shared" si="8"/>
        <v>444.29736552920804</v>
      </c>
      <c r="BB27" s="1005">
        <f t="shared" si="8"/>
        <v>461.98121137463926</v>
      </c>
      <c r="BC27" s="1005">
        <f t="shared" si="8"/>
        <v>447.6694002260204</v>
      </c>
      <c r="BD27" s="1005">
        <f t="shared" si="8"/>
        <v>441.17908750335681</v>
      </c>
      <c r="BE27" s="1005">
        <f t="shared" si="8"/>
        <v>376.38323165637286</v>
      </c>
      <c r="BF27" s="1005">
        <f t="shared" si="8"/>
        <v>409.90933254549259</v>
      </c>
      <c r="BG27" s="1005">
        <f t="shared" si="8"/>
        <v>417.59406233522623</v>
      </c>
      <c r="BH27" s="1005">
        <f t="shared" si="8"/>
        <v>417.06922846269526</v>
      </c>
      <c r="BI27" s="1005">
        <f t="shared" si="8"/>
        <v>402.75121856961317</v>
      </c>
      <c r="BJ27" s="1005">
        <f t="shared" si="8"/>
        <v>374.94352574335409</v>
      </c>
      <c r="BK27" s="1005">
        <f t="shared" si="8"/>
        <v>363.34688762445387</v>
      </c>
      <c r="BL27" s="1005">
        <f t="shared" si="8"/>
        <v>341.52916524091609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447.6694002260204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141.57412339964318</v>
      </c>
      <c r="P31" s="453">
        <f t="shared" ref="P31:P43" si="9">O31/$O$30</f>
        <v>0.31624704151805977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132.02356355399311</v>
      </c>
      <c r="P32" s="454">
        <f t="shared" si="9"/>
        <v>0.29491308427008134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2.3019698712120542</v>
      </c>
      <c r="P33" s="454">
        <f t="shared" si="9"/>
        <v>5.1421202120355558E-3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7.2485899744379996</v>
      </c>
      <c r="P34" s="454">
        <f t="shared" si="9"/>
        <v>1.619183703594285E-2</v>
      </c>
      <c r="Q34" s="328"/>
      <c r="R34" s="13"/>
      <c r="S34" s="323"/>
      <c r="T34" s="563" t="s">
        <v>112</v>
      </c>
      <c r="U34" s="332"/>
      <c r="V34" s="332"/>
      <c r="W34" s="332"/>
      <c r="X34" s="893">
        <f>X35+X39+X40+X41+X47</f>
        <v>435.39080944036311</v>
      </c>
      <c r="Y34" s="894">
        <f t="shared" ref="Y34:AK34" si="10">Y35+Y39+Y40+Y41+Y47</f>
        <v>452.39067509867101</v>
      </c>
      <c r="Z34" s="894">
        <f t="shared" si="10"/>
        <v>444.29736552920804</v>
      </c>
      <c r="AA34" s="894">
        <f t="shared" si="10"/>
        <v>461.98121137463926</v>
      </c>
      <c r="AB34" s="894">
        <f t="shared" si="10"/>
        <v>447.6694002260204</v>
      </c>
      <c r="AC34" s="894">
        <f t="shared" si="10"/>
        <v>441.17908750335681</v>
      </c>
      <c r="AD34" s="894">
        <f t="shared" si="10"/>
        <v>376.38323165637286</v>
      </c>
      <c r="AE34" s="894">
        <f t="shared" si="10"/>
        <v>409.90933254549259</v>
      </c>
      <c r="AF34" s="894">
        <f t="shared" si="10"/>
        <v>417.59406233522623</v>
      </c>
      <c r="AG34" s="894">
        <f t="shared" si="10"/>
        <v>417.06922846269526</v>
      </c>
      <c r="AH34" s="894">
        <f t="shared" si="10"/>
        <v>402.75121856961317</v>
      </c>
      <c r="AI34" s="894">
        <f t="shared" si="10"/>
        <v>374.94352574335409</v>
      </c>
      <c r="AJ34" s="894">
        <f t="shared" si="10"/>
        <v>363.34688762445387</v>
      </c>
      <c r="AK34" s="895">
        <f t="shared" si="10"/>
        <v>341.52916524091609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106.1748989802791</v>
      </c>
      <c r="P35" s="453">
        <f t="shared" si="9"/>
        <v>0.23717256289278038</v>
      </c>
      <c r="Q35" s="328"/>
      <c r="R35" s="13"/>
      <c r="S35" s="323"/>
      <c r="T35" s="334"/>
      <c r="U35" s="246" t="s">
        <v>114</v>
      </c>
      <c r="V35" s="344"/>
      <c r="W35" s="344"/>
      <c r="X35" s="896">
        <f>SUM(X36:X38)</f>
        <v>155.50889590515493</v>
      </c>
      <c r="Y35" s="897">
        <f t="shared" ref="Y35:AK35" si="11">SUM(Y36:Y38)</f>
        <v>159.69249700483044</v>
      </c>
      <c r="Z35" s="897">
        <f t="shared" si="11"/>
        <v>144.94821922845426</v>
      </c>
      <c r="AA35" s="897">
        <f t="shared" si="11"/>
        <v>150.13070747926628</v>
      </c>
      <c r="AB35" s="897">
        <f t="shared" si="11"/>
        <v>141.57412339964318</v>
      </c>
      <c r="AC35" s="897">
        <f t="shared" si="11"/>
        <v>141.61526834784365</v>
      </c>
      <c r="AD35" s="897">
        <f t="shared" si="11"/>
        <v>88.52555338465028</v>
      </c>
      <c r="AE35" s="897">
        <f t="shared" si="11"/>
        <v>134.81648392917711</v>
      </c>
      <c r="AF35" s="897">
        <f t="shared" si="11"/>
        <v>140.50095703395922</v>
      </c>
      <c r="AG35" s="897">
        <f t="shared" si="11"/>
        <v>144.87043411700597</v>
      </c>
      <c r="AH35" s="897">
        <f t="shared" si="11"/>
        <v>136.74763775555604</v>
      </c>
      <c r="AI35" s="897">
        <f t="shared" si="11"/>
        <v>126.94512261641732</v>
      </c>
      <c r="AJ35" s="897">
        <f t="shared" si="11"/>
        <v>107.18323782697084</v>
      </c>
      <c r="AK35" s="898">
        <f t="shared" si="11"/>
        <v>90.469880359147595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76.768879442181415</v>
      </c>
      <c r="P36" s="453">
        <f t="shared" si="9"/>
        <v>0.17148565303641963</v>
      </c>
      <c r="Q36" s="328"/>
      <c r="R36" s="13"/>
      <c r="S36" s="356" t="s">
        <v>184</v>
      </c>
      <c r="T36" s="335"/>
      <c r="U36" s="346"/>
      <c r="V36" s="336" t="s">
        <v>184</v>
      </c>
      <c r="W36" s="357"/>
      <c r="X36" s="899">
        <f>VLOOKUP(年度マスタ!$K$4&amp;"_"&amp;X$33,データシート1!$A:$BT,MATCH("aa_"&amp;$S36,データシート1!$A$1:$BT$1,0),0)</f>
        <v>145.18535946954711</v>
      </c>
      <c r="Y36" s="900">
        <f>VLOOKUP(年度マスタ!$K$4&amp;"_"&amp;Y$33,データシート1!$A:$BT,MATCH("aa_"&amp;$S36,データシート1!$A$1:$BT$1,0),0)</f>
        <v>149.69564593242001</v>
      </c>
      <c r="Z36" s="900">
        <f>VLOOKUP(年度マスタ!$K$4&amp;"_"&amp;Z$33,データシート1!$A:$BT,MATCH("aa_"&amp;$S36,データシート1!$A$1:$BT$1,0),0)</f>
        <v>133.85472180765859</v>
      </c>
      <c r="AA36" s="900">
        <f>VLOOKUP(年度マスタ!$K$4&amp;"_"&amp;AA$33,データシート1!$A:$BT,MATCH("aa_"&amp;$S36,データシート1!$A$1:$BT$1,0),0)</f>
        <v>139.56611896545871</v>
      </c>
      <c r="AB36" s="900">
        <f>VLOOKUP(年度マスタ!$K$4&amp;"_"&amp;AB$33,データシート1!$A:$BT,MATCH("aa_"&amp;$S36,データシート1!$A$1:$BT$1,0),0)</f>
        <v>132.02356355399311</v>
      </c>
      <c r="AC36" s="900">
        <f>VLOOKUP(年度マスタ!$K$4&amp;"_"&amp;AC$33,データシート1!$A:$BT,MATCH("aa_"&amp;$S36,データシート1!$A$1:$BT$1,0),0)</f>
        <v>131.1307894598024</v>
      </c>
      <c r="AD36" s="900">
        <f>VLOOKUP(年度マスタ!$K$4&amp;"_"&amp;AD$33,データシート1!$A:$BT,MATCH("aa_"&amp;$S36,データシート1!$A$1:$BT$1,0),0)</f>
        <v>76.625286743721247</v>
      </c>
      <c r="AE36" s="900">
        <f>VLOOKUP(年度マスタ!$K$4&amp;"_"&amp;AE$33,データシート1!$A:$BT,MATCH("aa_"&amp;$S36,データシート1!$A$1:$BT$1,0),0)</f>
        <v>122.32064539376731</v>
      </c>
      <c r="AF36" s="900">
        <f>VLOOKUP(年度マスタ!$K$4&amp;"_"&amp;AF$33,データシート1!$A:$BT,MATCH("aa_"&amp;$S36,データシート1!$A$1:$BT$1,0),0)</f>
        <v>128.69528130104615</v>
      </c>
      <c r="AG36" s="900">
        <f>VLOOKUP(年度マスタ!$K$4&amp;"_"&amp;AG$33,データシート1!$A:$BT,MATCH("aa_"&amp;$S36,データシート1!$A$1:$BT$1,0),0)</f>
        <v>133.87173667955901</v>
      </c>
      <c r="AH36" s="900">
        <f>VLOOKUP(年度マスタ!$K$4&amp;"_"&amp;AH$33,データシート1!$A:$BT,MATCH("aa_"&amp;$S36,データシート1!$A$1:$BT$1,0),0)</f>
        <v>125.8958287619984</v>
      </c>
      <c r="AI36" s="900">
        <f>VLOOKUP(年度マスタ!$K$4&amp;"_"&amp;AI$33,データシート1!$A:$BT,MATCH("aa_"&amp;$S36,データシート1!$A$1:$BT$1,0),0)</f>
        <v>114.60124775581239</v>
      </c>
      <c r="AJ36" s="900">
        <f>VLOOKUP(年度マスタ!$K$4&amp;"_"&amp;AJ$33,データシート1!$A:$BT,MATCH("aa_"&amp;$S36,データシート1!$A$1:$BT$1,0),0)</f>
        <v>95.066894886061874</v>
      </c>
      <c r="AK36" s="901">
        <f>VLOOKUP(年度マスタ!$K$4&amp;"_"&amp;AK$33,データシート1!$A:$BT,MATCH("aa_"&amp;$S36,データシート1!$A$1:$BT$1,0),0)</f>
        <v>79.21065517286371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113.24293692693776</v>
      </c>
      <c r="P37" s="453">
        <f t="shared" si="9"/>
        <v>0.25296108438451098</v>
      </c>
      <c r="Q37" s="328"/>
      <c r="R37" s="13"/>
      <c r="S37" s="356" t="s">
        <v>187</v>
      </c>
      <c r="T37" s="335"/>
      <c r="U37" s="346"/>
      <c r="V37" s="336" t="s">
        <v>194</v>
      </c>
      <c r="W37" s="357"/>
      <c r="X37" s="899">
        <f>VLOOKUP(年度マスタ!$K$4&amp;"_"&amp;X$33,データシート1!$A:$BT,MATCH("aa_"&amp;$S37,データシート1!$A$1:$BT$1,0),0)</f>
        <v>2.090747848861517</v>
      </c>
      <c r="Y37" s="900">
        <f>VLOOKUP(年度マスタ!$K$4&amp;"_"&amp;Y$33,データシート1!$A:$BT,MATCH("aa_"&amp;$S37,データシート1!$A$1:$BT$1,0),0)</f>
        <v>2.2306049628959781</v>
      </c>
      <c r="Z37" s="900">
        <f>VLOOKUP(年度マスタ!$K$4&amp;"_"&amp;Z$33,データシート1!$A:$BT,MATCH("aa_"&amp;$S37,データシート1!$A$1:$BT$1,0),0)</f>
        <v>3.02907579621065</v>
      </c>
      <c r="AA37" s="900">
        <f>VLOOKUP(年度マスタ!$K$4&amp;"_"&amp;AA$33,データシート1!$A:$BT,MATCH("aa_"&amp;$S37,データシート1!$A$1:$BT$1,0),0)</f>
        <v>2.708897797766328</v>
      </c>
      <c r="AB37" s="900">
        <f>VLOOKUP(年度マスタ!$K$4&amp;"_"&amp;AB$33,データシート1!$A:$BT,MATCH("aa_"&amp;$S37,データシート1!$A$1:$BT$1,0),0)</f>
        <v>2.3019698712120542</v>
      </c>
      <c r="AC37" s="900">
        <f>VLOOKUP(年度マスタ!$K$4&amp;"_"&amp;AC$33,データシート1!$A:$BT,MATCH("aa_"&amp;$S37,データシート1!$A$1:$BT$1,0),0)</f>
        <v>2.047934645575078</v>
      </c>
      <c r="AD37" s="900">
        <f>VLOOKUP(年度マスタ!$K$4&amp;"_"&amp;AD$33,データシート1!$A:$BT,MATCH("aa_"&amp;$S37,データシート1!$A$1:$BT$1,0),0)</f>
        <v>1.985761847557773</v>
      </c>
      <c r="AE37" s="900">
        <f>VLOOKUP(年度マスタ!$K$4&amp;"_"&amp;AE$33,データシート1!$A:$BT,MATCH("aa_"&amp;$S37,データシート1!$A$1:$BT$1,0),0)</f>
        <v>1.9984485519387483</v>
      </c>
      <c r="AF37" s="900">
        <f>VLOOKUP(年度マスタ!$K$4&amp;"_"&amp;AF$33,データシート1!$A:$BT,MATCH("aa_"&amp;$S37,データシート1!$A$1:$BT$1,0),0)</f>
        <v>2.0403307470146705</v>
      </c>
      <c r="AG37" s="900">
        <f>VLOOKUP(年度マスタ!$K$4&amp;"_"&amp;AG$33,データシート1!$A:$BT,MATCH("aa_"&amp;$S37,データシート1!$A$1:$BT$1,0),0)</f>
        <v>1.9048529604526727</v>
      </c>
      <c r="AH37" s="900">
        <f>VLOOKUP(年度マスタ!$K$4&amp;"_"&amp;AH$33,データシート1!$A:$BT,MATCH("aa_"&amp;$S37,データシート1!$A$1:$BT$1,0),0)</f>
        <v>1.7090851032279006</v>
      </c>
      <c r="AI37" s="900">
        <f>VLOOKUP(年度マスタ!$K$4&amp;"_"&amp;AI$33,データシート1!$A:$BT,MATCH("aa_"&amp;$S37,データシート1!$A$1:$BT$1,0),0)</f>
        <v>1.9330149531838576</v>
      </c>
      <c r="AJ37" s="900">
        <f>VLOOKUP(年度マスタ!$K$4&amp;"_"&amp;AJ$33,データシート1!$A:$BT,MATCH("aa_"&amp;$S37,データシート1!$A$1:$BT$1,0),0)</f>
        <v>2.190305494424396</v>
      </c>
      <c r="AK37" s="901">
        <f>VLOOKUP(年度マスタ!$K$4&amp;"_"&amp;AK$33,データシート1!$A:$BT,MATCH("aa_"&amp;$S37,データシート1!$A$1:$BT$1,0),0)</f>
        <v>1.9726928698962694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103.33530745296102</v>
      </c>
      <c r="P38" s="454">
        <f t="shared" si="9"/>
        <v>0.23082950811645567</v>
      </c>
      <c r="Q38" s="328"/>
      <c r="R38" s="13"/>
      <c r="S38" s="356" t="s">
        <v>188</v>
      </c>
      <c r="T38" s="335"/>
      <c r="U38" s="348"/>
      <c r="V38" s="358" t="s">
        <v>197</v>
      </c>
      <c r="W38" s="358"/>
      <c r="X38" s="899">
        <f>VLOOKUP(年度マスタ!$K$4&amp;"_"&amp;X$33,データシート1!$A:$BT,MATCH("aa_"&amp;$S38,データシート1!$A$1:$BT$1,0),0)</f>
        <v>8.2327885867462935</v>
      </c>
      <c r="Y38" s="900">
        <f>VLOOKUP(年度マスタ!$K$4&amp;"_"&amp;Y$33,データシート1!$A:$BT,MATCH("aa_"&amp;$S38,データシート1!$A$1:$BT$1,0),0)</f>
        <v>7.7662461095144817</v>
      </c>
      <c r="Z38" s="900">
        <f>VLOOKUP(年度マスタ!$K$4&amp;"_"&amp;Z$33,データシート1!$A:$BT,MATCH("aa_"&amp;$S38,データシート1!$A$1:$BT$1,0),0)</f>
        <v>8.0644216245850107</v>
      </c>
      <c r="AA38" s="900">
        <f>VLOOKUP(年度マスタ!$K$4&amp;"_"&amp;AA$33,データシート1!$A:$BT,MATCH("aa_"&amp;$S38,データシート1!$A$1:$BT$1,0),0)</f>
        <v>7.8556907160412353</v>
      </c>
      <c r="AB38" s="900">
        <f>VLOOKUP(年度マスタ!$K$4&amp;"_"&amp;AB$33,データシート1!$A:$BT,MATCH("aa_"&amp;$S38,データシート1!$A$1:$BT$1,0),0)</f>
        <v>7.2485899744379996</v>
      </c>
      <c r="AC38" s="900">
        <f>VLOOKUP(年度マスタ!$K$4&amp;"_"&amp;AC$33,データシート1!$A:$BT,MATCH("aa_"&amp;$S38,データシート1!$A$1:$BT$1,0),0)</f>
        <v>8.4365442424661552</v>
      </c>
      <c r="AD38" s="900">
        <f>VLOOKUP(年度マスタ!$K$4&amp;"_"&amp;AD$33,データシート1!$A:$BT,MATCH("aa_"&amp;$S38,データシート1!$A$1:$BT$1,0),0)</f>
        <v>9.9145047933712664</v>
      </c>
      <c r="AE38" s="900">
        <f>VLOOKUP(年度マスタ!$K$4&amp;"_"&amp;AE$33,データシート1!$A:$BT,MATCH("aa_"&amp;$S38,データシート1!$A$1:$BT$1,0),0)</f>
        <v>10.497389983471042</v>
      </c>
      <c r="AF38" s="900">
        <f>VLOOKUP(年度マスタ!$K$4&amp;"_"&amp;AF$33,データシート1!$A:$BT,MATCH("aa_"&amp;$S38,データシート1!$A$1:$BT$1,0),0)</f>
        <v>9.7653449858983912</v>
      </c>
      <c r="AG38" s="900">
        <f>VLOOKUP(年度マスタ!$K$4&amp;"_"&amp;AG$33,データシート1!$A:$BT,MATCH("aa_"&amp;$S38,データシート1!$A$1:$BT$1,0),0)</f>
        <v>9.0938444769943025</v>
      </c>
      <c r="AH38" s="900">
        <f>VLOOKUP(年度マスタ!$K$4&amp;"_"&amp;AH$33,データシート1!$A:$BT,MATCH("aa_"&amp;$S38,データシート1!$A$1:$BT$1,0),0)</f>
        <v>9.1427238903297372</v>
      </c>
      <c r="AI38" s="900">
        <f>VLOOKUP(年度マスタ!$K$4&amp;"_"&amp;AI$33,データシート1!$A:$BT,MATCH("aa_"&amp;$S38,データシート1!$A$1:$BT$1,0),0)</f>
        <v>10.410859907421074</v>
      </c>
      <c r="AJ38" s="900">
        <f>VLOOKUP(年度マスタ!$K$4&amp;"_"&amp;AJ$33,データシート1!$A:$BT,MATCH("aa_"&amp;$S38,データシート1!$A$1:$BT$1,0),0)</f>
        <v>9.9260374464845746</v>
      </c>
      <c r="AK38" s="901">
        <f>VLOOKUP(年度マスタ!$K$4&amp;"_"&amp;AK$33,データシート1!$A:$BT,MATCH("aa_"&amp;$S38,データシート1!$A$1:$BT$1,0),0)</f>
        <v>9.2865323163876283</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59.885632077781025</v>
      </c>
      <c r="P39" s="454">
        <f t="shared" si="9"/>
        <v>0.13377200239182269</v>
      </c>
      <c r="Q39" s="328"/>
      <c r="R39" s="13"/>
      <c r="S39" s="356" t="s">
        <v>189</v>
      </c>
      <c r="T39" s="335"/>
      <c r="U39" s="343" t="s">
        <v>199</v>
      </c>
      <c r="V39" s="344"/>
      <c r="W39" s="344"/>
      <c r="X39" s="896">
        <f>VLOOKUP(年度マスタ!$K$4&amp;"_"&amp;X$33,データシート1!$A:$BT,MATCH("aa_"&amp;$S39,データシート1!$A$1:$BT$1,0),0)</f>
        <v>90.792679297407602</v>
      </c>
      <c r="Y39" s="897">
        <f>VLOOKUP(年度マスタ!$K$4&amp;"_"&amp;Y$33,データシート1!$A:$BT,MATCH("aa_"&amp;$S39,データシート1!$A$1:$BT$1,0),0)</f>
        <v>93.209663426959224</v>
      </c>
      <c r="Z39" s="897">
        <f>VLOOKUP(年度マスタ!$K$4&amp;"_"&amp;Z$33,データシート1!$A:$BT,MATCH("aa_"&amp;$S39,データシート1!$A$1:$BT$1,0),0)</f>
        <v>100.9482080850794</v>
      </c>
      <c r="AA39" s="897">
        <f>VLOOKUP(年度マスタ!$K$4&amp;"_"&amp;AA$33,データシート1!$A:$BT,MATCH("aa_"&amp;$S39,データシート1!$A$1:$BT$1,0),0)</f>
        <v>106.647819591721</v>
      </c>
      <c r="AB39" s="897">
        <f>VLOOKUP(年度マスタ!$K$4&amp;"_"&amp;AB$33,データシート1!$A:$BT,MATCH("aa_"&amp;$S39,データシート1!$A$1:$BT$1,0),0)</f>
        <v>106.1748989802791</v>
      </c>
      <c r="AC39" s="897">
        <f>VLOOKUP(年度マスタ!$K$4&amp;"_"&amp;AC$33,データシート1!$A:$BT,MATCH("aa_"&amp;$S39,データシート1!$A$1:$BT$1,0),0)</f>
        <v>105.66416920702331</v>
      </c>
      <c r="AD39" s="897">
        <f>VLOOKUP(年度マスタ!$K$4&amp;"_"&amp;AD$33,データシート1!$A:$BT,MATCH("aa_"&amp;$S39,データシート1!$A$1:$BT$1,0),0)</f>
        <v>100.7238745605468</v>
      </c>
      <c r="AE39" s="897">
        <f>VLOOKUP(年度マスタ!$K$4&amp;"_"&amp;AE$33,データシート1!$A:$BT,MATCH("aa_"&amp;$S39,データシート1!$A$1:$BT$1,0),0)</f>
        <v>87.382442578322056</v>
      </c>
      <c r="AF39" s="897">
        <f>VLOOKUP(年度マスタ!$K$4&amp;"_"&amp;AF$33,データシート1!$A:$BT,MATCH("aa_"&amp;$S39,データシート1!$A$1:$BT$1,0),0)</f>
        <v>86.598519075297602</v>
      </c>
      <c r="AG39" s="897">
        <f>VLOOKUP(年度マスタ!$K$4&amp;"_"&amp;AG$33,データシート1!$A:$BT,MATCH("aa_"&amp;$S39,データシート1!$A$1:$BT$1,0),0)</f>
        <v>87.945804227901377</v>
      </c>
      <c r="AH39" s="897">
        <f>VLOOKUP(年度マスタ!$K$4&amp;"_"&amp;AH$33,データシート1!$A:$BT,MATCH("aa_"&amp;$S39,データシート1!$A$1:$BT$1,0),0)</f>
        <v>83.835020721896015</v>
      </c>
      <c r="AI39" s="897">
        <f>VLOOKUP(年度マスタ!$K$4&amp;"_"&amp;AI$33,データシート1!$A:$BT,MATCH("aa_"&amp;$S39,データシート1!$A$1:$BT$1,0),0)</f>
        <v>79.849692374124103</v>
      </c>
      <c r="AJ39" s="897">
        <f>VLOOKUP(年度マスタ!$K$4&amp;"_"&amp;AJ$33,データシート1!$A:$BT,MATCH("aa_"&amp;$S39,データシート1!$A$1:$BT$1,0),0)</f>
        <v>90.37359614316081</v>
      </c>
      <c r="AK39" s="898">
        <f>VLOOKUP(年度マスタ!$K$4&amp;"_"&amp;AK$33,データシート1!$A:$BT,MATCH("aa_"&amp;$S39,データシート1!$A$1:$BT$1,0),0)</f>
        <v>85.352463893988968</v>
      </c>
      <c r="AL39" s="330"/>
      <c r="AW39" s="17" t="str">
        <f>年度マスタ!K4</f>
        <v>23216</v>
      </c>
      <c r="AX39" s="17" t="s">
        <v>200</v>
      </c>
      <c r="AY39" s="17">
        <f>VLOOKUP($AW39&amp;"_"&amp;$AY$34,データシート1!$A:$BT,MATCH($AY$31&amp;"_"&amp;AY$36,データシート1!$A$1:$BT$1,0),0)</f>
        <v>79.21065517286371</v>
      </c>
      <c r="AZ39" s="17">
        <f>VLOOKUP($AW39&amp;"_"&amp;$AY$34,データシート1!$A:$BT,MATCH($AY$31&amp;"_"&amp;AZ$36,データシート1!$A$1:$BT$1,0),0)</f>
        <v>1.9726928698962694</v>
      </c>
      <c r="BA39" s="17">
        <f>VLOOKUP($AW39&amp;"_"&amp;$AY$34,データシート1!$A:$BT,MATCH($AY$31&amp;"_"&amp;BA$36,データシート1!$A$1:$BT$1,0),0)</f>
        <v>9.2865323163876283</v>
      </c>
      <c r="BB39" s="17">
        <f>VLOOKUP($AW39&amp;"_"&amp;$AY$34,データシート1!$A:$BT,MATCH($AY$31&amp;"_"&amp;BB$36,データシート1!$A$1:$BT$1,0),0)</f>
        <v>85.352463893988968</v>
      </c>
      <c r="BC39" s="17">
        <f>VLOOKUP($AW39&amp;"_"&amp;$AY$34,データシート1!$A:$BT,MATCH($AY$31&amp;"_"&amp;BC$36,データシート1!$A$1:$BT$1,0),0)</f>
        <v>63.566671415159121</v>
      </c>
      <c r="BD39" s="17">
        <f>VLOOKUP($AW39&amp;"_"&amp;$AY$34,データシート1!$A:$BT,MATCH($AY$31&amp;"_"&amp;BD$36,データシート1!$A$1:$BT$1,0),0)</f>
        <v>52.096193209417549</v>
      </c>
      <c r="BE39" s="17">
        <f>VLOOKUP($AW39&amp;"_"&amp;$AY$34,データシート1!$A:$BT,MATCH($AY$31&amp;"_"&amp;BE$36,データシート1!$A$1:$BT$1,0),0)</f>
        <v>39.813919376221179</v>
      </c>
      <c r="BF39" s="17">
        <f>VLOOKUP($AW39&amp;"_"&amp;$AY$34,データシート1!$A:$BT,MATCH($AY$31&amp;"_"&amp;BF$36,データシート1!$A$1:$BT$1,0),0)</f>
        <v>3.4410600342240896</v>
      </c>
      <c r="BG39" s="17">
        <f>VLOOKUP($AW39&amp;"_"&amp;$AY$34,データシート1!$A:$BT,MATCH($AY$31&amp;"_"&amp;BG$36,データシート1!$A$1:$BT$1,0),0)</f>
        <v>2.6597126678821641</v>
      </c>
      <c r="BH39" s="17">
        <f>VLOOKUP($AW39&amp;"_"&amp;$AY$34,データシート1!$A:$BT,MATCH($AY$31&amp;"_"&amp;BH$36,データシート1!$A$1:$BT$1,0),0)</f>
        <v>4.1292642848753944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43.44967537518</v>
      </c>
      <c r="P40" s="454">
        <f t="shared" si="9"/>
        <v>9.7057505724633009E-2</v>
      </c>
      <c r="Q40" s="328"/>
      <c r="R40" s="13"/>
      <c r="S40" s="356" t="s">
        <v>165</v>
      </c>
      <c r="T40" s="335"/>
      <c r="U40" s="343" t="s">
        <v>165</v>
      </c>
      <c r="V40" s="344"/>
      <c r="W40" s="344"/>
      <c r="X40" s="896">
        <f>VLOOKUP(年度マスタ!$K$4&amp;"_"&amp;X$33,データシート1!$A:$BT,MATCH("aa_"&amp;$S40,データシート1!$A$1:$BT$1,0),0)</f>
        <v>69.415327174906011</v>
      </c>
      <c r="Y40" s="897">
        <f>VLOOKUP(年度マスタ!$K$4&amp;"_"&amp;Y$33,データシート1!$A:$BT,MATCH("aa_"&amp;$S40,データシート1!$A$1:$BT$1,0),0)</f>
        <v>77.198250773947194</v>
      </c>
      <c r="Z40" s="897">
        <f>VLOOKUP(年度マスタ!$K$4&amp;"_"&amp;Z$33,データシート1!$A:$BT,MATCH("aa_"&amp;$S40,データシート1!$A$1:$BT$1,0),0)</f>
        <v>79.411273640904184</v>
      </c>
      <c r="AA40" s="897">
        <f>VLOOKUP(年度マスタ!$K$4&amp;"_"&amp;AA$33,データシート1!$A:$BT,MATCH("aa_"&amp;$S40,データシート1!$A$1:$BT$1,0),0)</f>
        <v>83.691615001255528</v>
      </c>
      <c r="AB40" s="897">
        <f>VLOOKUP(年度マスタ!$K$4&amp;"_"&amp;AB$33,データシート1!$A:$BT,MATCH("aa_"&amp;$S40,データシート1!$A$1:$BT$1,0),0)</f>
        <v>76.768879442181415</v>
      </c>
      <c r="AC40" s="897">
        <f>VLOOKUP(年度マスタ!$K$4&amp;"_"&amp;AC$33,データシート1!$A:$BT,MATCH("aa_"&amp;$S40,データシート1!$A$1:$BT$1,0),0)</f>
        <v>74.826830631830234</v>
      </c>
      <c r="AD40" s="897">
        <f>VLOOKUP(年度マスタ!$K$4&amp;"_"&amp;AD$33,データシート1!$A:$BT,MATCH("aa_"&amp;$S40,データシート1!$A$1:$BT$1,0),0)</f>
        <v>68.577050325623389</v>
      </c>
      <c r="AE40" s="897">
        <f>VLOOKUP(年度マスタ!$K$4&amp;"_"&amp;AE$33,データシート1!$A:$BT,MATCH("aa_"&amp;$S40,データシート1!$A$1:$BT$1,0),0)</f>
        <v>68.672851543105892</v>
      </c>
      <c r="AF40" s="897">
        <f>VLOOKUP(年度マスタ!$K$4&amp;"_"&amp;AF$33,データシート1!$A:$BT,MATCH("aa_"&amp;$S40,データシート1!$A$1:$BT$1,0),0)</f>
        <v>71.472506013771621</v>
      </c>
      <c r="AG40" s="897">
        <f>VLOOKUP(年度マスタ!$K$4&amp;"_"&amp;AG$33,データシート1!$A:$BT,MATCH("aa_"&amp;$S40,データシート1!$A$1:$BT$1,0),0)</f>
        <v>65.728086203685876</v>
      </c>
      <c r="AH40" s="897">
        <f>VLOOKUP(年度マスタ!$K$4&amp;"_"&amp;AH$33,データシート1!$A:$BT,MATCH("aa_"&amp;$S40,データシート1!$A$1:$BT$1,0),0)</f>
        <v>65.207582568448132</v>
      </c>
      <c r="AI40" s="897">
        <f>VLOOKUP(年度マスタ!$K$4&amp;"_"&amp;AI$33,データシート1!$A:$BT,MATCH("aa_"&amp;$S40,データシート1!$A$1:$BT$1,0),0)</f>
        <v>64.82896081633811</v>
      </c>
      <c r="AJ40" s="897">
        <f>VLOOKUP(年度マスタ!$K$4&amp;"_"&amp;AJ$33,データシート1!$A:$BT,MATCH("aa_"&amp;$S40,データシート1!$A$1:$BT$1,0),0)</f>
        <v>63.693154164344868</v>
      </c>
      <c r="AK40" s="898">
        <f>VLOOKUP(年度マスタ!$K$4&amp;"_"&amp;AK$33,データシート1!$A:$BT,MATCH("aa_"&amp;$S40,データシート1!$A$1:$BT$1,0),0)</f>
        <v>63.566671415159121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4.4311977363247097</v>
      </c>
      <c r="P41" s="454">
        <f t="shared" si="9"/>
        <v>9.8983708381396533E-3</v>
      </c>
      <c r="Q41" s="328"/>
      <c r="R41" s="13"/>
      <c r="S41" s="356" t="s">
        <v>201</v>
      </c>
      <c r="T41" s="335"/>
      <c r="U41" s="246" t="s">
        <v>128</v>
      </c>
      <c r="V41" s="344"/>
      <c r="W41" s="344"/>
      <c r="X41" s="896">
        <f>X42+X45+X46</f>
        <v>114.2483724785174</v>
      </c>
      <c r="Y41" s="897">
        <f t="shared" ref="Y41:AH41" si="12">Y42+Y45+Y46</f>
        <v>115.68048864154618</v>
      </c>
      <c r="Z41" s="897">
        <f t="shared" si="12"/>
        <v>113.65787738143132</v>
      </c>
      <c r="AA41" s="897">
        <f t="shared" si="12"/>
        <v>114.34079654614492</v>
      </c>
      <c r="AB41" s="897">
        <f t="shared" si="12"/>
        <v>113.24293692693776</v>
      </c>
      <c r="AC41" s="897">
        <f t="shared" si="12"/>
        <v>110.9742906541469</v>
      </c>
      <c r="AD41" s="897">
        <f t="shared" si="12"/>
        <v>111.59848585606942</v>
      </c>
      <c r="AE41" s="897">
        <f t="shared" si="12"/>
        <v>110.71875166494688</v>
      </c>
      <c r="AF41" s="897">
        <f t="shared" si="12"/>
        <v>110.35781993235774</v>
      </c>
      <c r="AG41" s="897">
        <f t="shared" si="12"/>
        <v>109.50181289873132</v>
      </c>
      <c r="AH41" s="897">
        <f t="shared" si="12"/>
        <v>108.78249775264312</v>
      </c>
      <c r="AI41" s="897">
        <f>AI42+AI45+AI46</f>
        <v>95.519217403222001</v>
      </c>
      <c r="AJ41" s="897">
        <f>AJ42+AJ45+AJ46</f>
        <v>94.811154852924147</v>
      </c>
      <c r="AK41" s="898">
        <f>AK42+AK45+AK46</f>
        <v>98.010885287744983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5.4764317376520308</v>
      </c>
      <c r="P42" s="454">
        <f t="shared" si="9"/>
        <v>1.223320542991564E-2</v>
      </c>
      <c r="Q42" s="328"/>
      <c r="R42" s="13"/>
      <c r="S42" s="356"/>
      <c r="T42" s="335"/>
      <c r="U42" s="346"/>
      <c r="V42" s="564" t="s">
        <v>129</v>
      </c>
      <c r="W42" s="336"/>
      <c r="X42" s="899">
        <f>SUM(X43:X44)</f>
        <v>104.2687733021102</v>
      </c>
      <c r="Y42" s="900">
        <f t="shared" ref="Y42:AK42" si="13">SUM(Y43:Y44)</f>
        <v>105.74070439669703</v>
      </c>
      <c r="Z42" s="900">
        <f t="shared" si="13"/>
        <v>104.15687227746848</v>
      </c>
      <c r="AA42" s="900">
        <f t="shared" si="13"/>
        <v>104.69270714780424</v>
      </c>
      <c r="AB42" s="900">
        <f t="shared" si="13"/>
        <v>103.33530745296102</v>
      </c>
      <c r="AC42" s="900">
        <f t="shared" si="13"/>
        <v>100.95828297373029</v>
      </c>
      <c r="AD42" s="900">
        <f t="shared" si="13"/>
        <v>101.8156093083133</v>
      </c>
      <c r="AE42" s="900">
        <f t="shared" si="13"/>
        <v>100.87870933947406</v>
      </c>
      <c r="AF42" s="900">
        <f t="shared" si="13"/>
        <v>100.5044779807193</v>
      </c>
      <c r="AG42" s="900">
        <f t="shared" si="13"/>
        <v>100.18625625264266</v>
      </c>
      <c r="AH42" s="900">
        <f t="shared" si="13"/>
        <v>99.079821970217566</v>
      </c>
      <c r="AI42" s="900">
        <f t="shared" si="13"/>
        <v>89.327576225928425</v>
      </c>
      <c r="AJ42" s="900">
        <f t="shared" si="13"/>
        <v>89.521773299332807</v>
      </c>
      <c r="AK42" s="901">
        <f t="shared" si="13"/>
        <v>91.910112585638728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9.908561476978937</v>
      </c>
      <c r="P43" s="612">
        <f t="shared" si="9"/>
        <v>2.213365816822923E-2</v>
      </c>
      <c r="Q43" s="328"/>
      <c r="R43" s="13"/>
      <c r="S43" s="356" t="s">
        <v>190</v>
      </c>
      <c r="T43" s="359"/>
      <c r="U43" s="346"/>
      <c r="V43" s="360"/>
      <c r="W43" s="347" t="s">
        <v>190</v>
      </c>
      <c r="X43" s="899">
        <f>VLOOKUP(年度マスタ!$K$4&amp;"_"&amp;X$33,データシート1!$A:$BT,MATCH("aa_"&amp;$S43,データシート1!$A$1:$BT$1,0),0)</f>
        <v>59.627188249875132</v>
      </c>
      <c r="Y43" s="900">
        <f>VLOOKUP(年度マスタ!$K$4&amp;"_"&amp;Y$33,データシート1!$A:$BT,MATCH("aa_"&amp;$S43,データシート1!$A$1:$BT$1,0),0)</f>
        <v>60.511131842763319</v>
      </c>
      <c r="Z43" s="900">
        <f>VLOOKUP(年度マスタ!$K$4&amp;"_"&amp;Z$33,データシート1!$A:$BT,MATCH("aa_"&amp;$S43,データシート1!$A$1:$BT$1,0),0)</f>
        <v>60.669825674226736</v>
      </c>
      <c r="AA43" s="900">
        <f>VLOOKUP(年度マスタ!$K$4&amp;"_"&amp;AA$33,データシート1!$A:$BT,MATCH("aa_"&amp;$S43,データシート1!$A$1:$BT$1,0),0)</f>
        <v>61.391206051019296</v>
      </c>
      <c r="AB43" s="900">
        <f>VLOOKUP(年度マスタ!$K$4&amp;"_"&amp;AB$33,データシート1!$A:$BT,MATCH("aa_"&amp;$S43,データシート1!$A$1:$BT$1,0),0)</f>
        <v>59.885632077781025</v>
      </c>
      <c r="AC43" s="900">
        <f>VLOOKUP(年度マスタ!$K$4&amp;"_"&amp;AC$33,データシート1!$A:$BT,MATCH("aa_"&amp;$S43,データシート1!$A$1:$BT$1,0),0)</f>
        <v>57.71961845007651</v>
      </c>
      <c r="AD43" s="900">
        <f>VLOOKUP(年度マスタ!$K$4&amp;"_"&amp;AD$33,データシート1!$A:$BT,MATCH("aa_"&amp;$S43,データシート1!$A$1:$BT$1,0),0)</f>
        <v>58.412126011731779</v>
      </c>
      <c r="AE43" s="900">
        <f>VLOOKUP(年度マスタ!$K$4&amp;"_"&amp;AE$33,データシート1!$A:$BT,MATCH("aa_"&amp;$S43,データシート1!$A$1:$BT$1,0),0)</f>
        <v>58.685568064090766</v>
      </c>
      <c r="AF43" s="900">
        <f>VLOOKUP(年度マスタ!$K$4&amp;"_"&amp;AF$33,データシート1!$A:$BT,MATCH("aa_"&amp;$S43,データシート1!$A$1:$BT$1,0),0)</f>
        <v>58.902087414284203</v>
      </c>
      <c r="AG43" s="900">
        <f>VLOOKUP(年度マスタ!$K$4&amp;"_"&amp;AG$33,データシート1!$A:$BT,MATCH("aa_"&amp;$S43,データシート1!$A$1:$BT$1,0),0)</f>
        <v>58.711192646416073</v>
      </c>
      <c r="AH43" s="900">
        <f>VLOOKUP(年度マスタ!$K$4&amp;"_"&amp;AH$33,データシート1!$A:$BT,MATCH("aa_"&amp;$S43,データシート1!$A$1:$BT$1,0),0)</f>
        <v>58.052890765220724</v>
      </c>
      <c r="AI43" s="900">
        <f>VLOOKUP(年度マスタ!$K$4&amp;"_"&amp;AI$33,データシート1!$A:$BT,MATCH("aa_"&amp;$S43,データシート1!$A$1:$BT$1,0),0)</f>
        <v>50.764579407082906</v>
      </c>
      <c r="AJ43" s="900">
        <f>VLOOKUP(年度マスタ!$K$4&amp;"_"&amp;AJ$33,データシート1!$A:$BT,MATCH("aa_"&amp;$S43,データシート1!$A$1:$BT$1,0),0)</f>
        <v>49.305364600742926</v>
      </c>
      <c r="AK43" s="901">
        <f>VLOOKUP(年度マスタ!$K$4&amp;"_"&amp;AK$33,データシート1!$A:$BT,MATCH("aa_"&amp;$S43,データシート1!$A$1:$BT$1,0),0)</f>
        <v>52.096193209417549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44.641585052235072</v>
      </c>
      <c r="Y44" s="900">
        <f>VLOOKUP(年度マスタ!$K$4&amp;"_"&amp;Y$33,データシート1!$A:$BT,MATCH("aa_"&amp;$S44,データシート1!$A$1:$BT$1,0),0)</f>
        <v>45.2295725539337</v>
      </c>
      <c r="Z44" s="900">
        <f>VLOOKUP(年度マスタ!$K$4&amp;"_"&amp;Z$33,データシート1!$A:$BT,MATCH("aa_"&amp;$S44,データシート1!$A$1:$BT$1,0),0)</f>
        <v>43.487046603241744</v>
      </c>
      <c r="AA44" s="900">
        <f>VLOOKUP(年度マスタ!$K$4&amp;"_"&amp;AA$33,データシート1!$A:$BT,MATCH("aa_"&amp;$S44,データシート1!$A$1:$BT$1,0),0)</f>
        <v>43.301501096784939</v>
      </c>
      <c r="AB44" s="900">
        <f>VLOOKUP(年度マスタ!$K$4&amp;"_"&amp;AB$33,データシート1!$A:$BT,MATCH("aa_"&amp;$S44,データシート1!$A$1:$BT$1,0),0)</f>
        <v>43.44967537518</v>
      </c>
      <c r="AC44" s="900">
        <f>VLOOKUP(年度マスタ!$K$4&amp;"_"&amp;AC$33,データシート1!$A:$BT,MATCH("aa_"&amp;$S44,データシート1!$A$1:$BT$1,0),0)</f>
        <v>43.238664523653782</v>
      </c>
      <c r="AD44" s="900">
        <f>VLOOKUP(年度マスタ!$K$4&amp;"_"&amp;AD$33,データシート1!$A:$BT,MATCH("aa_"&amp;$S44,データシート1!$A$1:$BT$1,0),0)</f>
        <v>43.403483296581527</v>
      </c>
      <c r="AE44" s="900">
        <f>VLOOKUP(年度マスタ!$K$4&amp;"_"&amp;AE$33,データシート1!$A:$BT,MATCH("aa_"&amp;$S44,データシート1!$A$1:$BT$1,0),0)</f>
        <v>42.193141275383283</v>
      </c>
      <c r="AF44" s="900">
        <f>VLOOKUP(年度マスタ!$K$4&amp;"_"&amp;AF$33,データシート1!$A:$BT,MATCH("aa_"&amp;$S44,データシート1!$A$1:$BT$1,0),0)</f>
        <v>41.602390566435098</v>
      </c>
      <c r="AG44" s="900">
        <f>VLOOKUP(年度マスタ!$K$4&amp;"_"&amp;AG$33,データシート1!$A:$BT,MATCH("aa_"&amp;$S44,データシート1!$A$1:$BT$1,0),0)</f>
        <v>41.475063606226598</v>
      </c>
      <c r="AH44" s="900">
        <f>VLOOKUP(年度マスタ!$K$4&amp;"_"&amp;AH$33,データシート1!$A:$BT,MATCH("aa_"&amp;$S44,データシート1!$A$1:$BT$1,0),0)</f>
        <v>41.026931204996842</v>
      </c>
      <c r="AI44" s="900">
        <f>VLOOKUP(年度マスタ!$K$4&amp;"_"&amp;AI$33,データシート1!$A:$BT,MATCH("aa_"&amp;$S44,データシート1!$A$1:$BT$1,0),0)</f>
        <v>38.562996818845527</v>
      </c>
      <c r="AJ44" s="900">
        <f>VLOOKUP(年度マスタ!$K$4&amp;"_"&amp;AJ$33,データシート1!$A:$BT,MATCH("aa_"&amp;$S44,データシート1!$A$1:$BT$1,0),0)</f>
        <v>40.216408698589873</v>
      </c>
      <c r="AK44" s="901">
        <f>VLOOKUP(年度マスタ!$K$4&amp;"_"&amp;AK$33,データシート1!$A:$BT,MATCH("aa_"&amp;$S44,データシート1!$A$1:$BT$1,0),0)</f>
        <v>39.813919376221179</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3.1876412575802302</v>
      </c>
      <c r="Y45" s="900">
        <f>VLOOKUP(年度マスタ!$K$4&amp;"_"&amp;Y$33,データシート1!$A:$BT,MATCH("aa_"&amp;$S45,データシート1!$A$1:$BT$1,0),0)</f>
        <v>3.3488808945361801</v>
      </c>
      <c r="Z45" s="900">
        <f>VLOOKUP(年度マスタ!$K$4&amp;"_"&amp;Z$33,データシート1!$A:$BT,MATCH("aa_"&amp;$S45,データシート1!$A$1:$BT$1,0),0)</f>
        <v>3.8986855574015098</v>
      </c>
      <c r="AA45" s="900">
        <f>VLOOKUP(年度マスタ!$K$4&amp;"_"&amp;AA$33,データシート1!$A:$BT,MATCH("aa_"&amp;$S45,データシート1!$A$1:$BT$1,0),0)</f>
        <v>4.3327518917391101</v>
      </c>
      <c r="AB45" s="900">
        <f>VLOOKUP(年度マスタ!$K$4&amp;"_"&amp;AB$33,データシート1!$A:$BT,MATCH("aa_"&amp;$S45,データシート1!$A$1:$BT$1,0),0)</f>
        <v>4.4311977363247097</v>
      </c>
      <c r="AC45" s="900">
        <f>VLOOKUP(年度マスタ!$K$4&amp;"_"&amp;AC$33,データシート1!$A:$BT,MATCH("aa_"&amp;$S45,データシート1!$A$1:$BT$1,0),0)</f>
        <v>4.2882821281141901</v>
      </c>
      <c r="AD45" s="900">
        <f>VLOOKUP(年度マスタ!$K$4&amp;"_"&amp;AD$33,データシート1!$A:$BT,MATCH("aa_"&amp;$S45,データシート1!$A$1:$BT$1,0),0)</f>
        <v>4.2313726982034696</v>
      </c>
      <c r="AE45" s="900">
        <f>VLOOKUP(年度マスタ!$K$4&amp;"_"&amp;AE$33,データシート1!$A:$BT,MATCH("aa_"&amp;$S45,データシート1!$A$1:$BT$1,0),0)</f>
        <v>4.1318323652457032</v>
      </c>
      <c r="AF45" s="900">
        <f>VLOOKUP(年度マスタ!$K$4&amp;"_"&amp;AF$33,データシート1!$A:$BT,MATCH("aa_"&amp;$S45,データシート1!$A$1:$BT$1,0),0)</f>
        <v>4.0259685883247798</v>
      </c>
      <c r="AG45" s="900">
        <f>VLOOKUP(年度マスタ!$K$4&amp;"_"&amp;AG$33,データシート1!$A:$BT,MATCH("aa_"&amp;$S45,データシート1!$A$1:$BT$1,0),0)</f>
        <v>3.7418142602668198</v>
      </c>
      <c r="AH45" s="900">
        <f>VLOOKUP(年度マスタ!$K$4&amp;"_"&amp;AH$33,データシート1!$A:$BT,MATCH("aa_"&amp;$S45,データシート1!$A$1:$BT$1,0),0)</f>
        <v>3.6602182518117501</v>
      </c>
      <c r="AI45" s="900">
        <f>VLOOKUP(年度マスタ!$K$4&amp;"_"&amp;AI$33,データシート1!$A:$BT,MATCH("aa_"&amp;$S45,データシート1!$A$1:$BT$1,0),0)</f>
        <v>3.47927228777026</v>
      </c>
      <c r="AJ45" s="900">
        <f>VLOOKUP(年度マスタ!$K$4&amp;"_"&amp;AJ$33,データシート1!$A:$BT,MATCH("aa_"&amp;$S45,データシート1!$A$1:$BT$1,0),0)</f>
        <v>3.4155873956426102</v>
      </c>
      <c r="AK45" s="901">
        <f>VLOOKUP(年度マスタ!$K$4&amp;"_"&amp;AK$33,データシート1!$A:$BT,MATCH("aa_"&amp;$S45,データシート1!$A$1:$BT$1,0),0)</f>
        <v>3.4410600342240896</v>
      </c>
      <c r="AL45" s="330"/>
      <c r="AW45" s="17" t="str">
        <f>AW48</f>
        <v>常滑市</v>
      </c>
      <c r="AX45" s="1010">
        <f t="shared" ref="AX45:BB45" si="15">AX48/$BC48</f>
        <v>0.26489649952831923</v>
      </c>
      <c r="AY45" s="1010">
        <f t="shared" si="15"/>
        <v>0.24991266509781379</v>
      </c>
      <c r="AZ45" s="1010">
        <f t="shared" si="15"/>
        <v>0.18612369860219383</v>
      </c>
      <c r="BA45" s="1010">
        <f t="shared" si="15"/>
        <v>0.28697661945973985</v>
      </c>
      <c r="BB45" s="1010">
        <f t="shared" si="15"/>
        <v>1.2090517311933212E-2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6.7919579188269656</v>
      </c>
      <c r="Y46" s="900">
        <f>VLOOKUP(年度マスタ!$K$4&amp;"_"&amp;Y$33,データシート1!$A:$BT,MATCH("aa_"&amp;$S46,データシート1!$A$1:$BT$1,0),0)</f>
        <v>6.5909033503129706</v>
      </c>
      <c r="Z46" s="900">
        <f>VLOOKUP(年度マスタ!$K$4&amp;"_"&amp;Z$33,データシート1!$A:$BT,MATCH("aa_"&amp;$S46,データシート1!$A$1:$BT$1,0),0)</f>
        <v>5.6023195465613256</v>
      </c>
      <c r="AA46" s="900">
        <f>VLOOKUP(年度マスタ!$K$4&amp;"_"&amp;AA$33,データシート1!$A:$BT,MATCH("aa_"&amp;$S46,データシート1!$A$1:$BT$1,0),0)</f>
        <v>5.3153375066015656</v>
      </c>
      <c r="AB46" s="900">
        <f>VLOOKUP(年度マスタ!$K$4&amp;"_"&amp;AB$33,データシート1!$A:$BT,MATCH("aa_"&amp;$S46,データシート1!$A$1:$BT$1,0),0)</f>
        <v>5.4764317376520308</v>
      </c>
      <c r="AC46" s="900">
        <f>VLOOKUP(年度マスタ!$K$4&amp;"_"&amp;AC$33,データシート1!$A:$BT,MATCH("aa_"&amp;$S46,データシート1!$A$1:$BT$1,0),0)</f>
        <v>5.7277255523024229</v>
      </c>
      <c r="AD46" s="900">
        <f>VLOOKUP(年度マスタ!$K$4&amp;"_"&amp;AD$33,データシート1!$A:$BT,MATCH("aa_"&amp;$S46,データシート1!$A$1:$BT$1,0),0)</f>
        <v>5.5515038495526428</v>
      </c>
      <c r="AE46" s="900">
        <f>VLOOKUP(年度マスタ!$K$4&amp;"_"&amp;AE$33,データシート1!$A:$BT,MATCH("aa_"&amp;$S46,データシート1!$A$1:$BT$1,0),0)</f>
        <v>5.7082099602271263</v>
      </c>
      <c r="AF46" s="900">
        <f>VLOOKUP(年度マスタ!$K$4&amp;"_"&amp;AF$33,データシート1!$A:$BT,MATCH("aa_"&amp;$S46,データシート1!$A$1:$BT$1,0),0)</f>
        <v>5.8273733633136633</v>
      </c>
      <c r="AG46" s="900">
        <f>VLOOKUP(年度マスタ!$K$4&amp;"_"&amp;AG$33,データシート1!$A:$BT,MATCH("aa_"&amp;$S46,データシート1!$A$1:$BT$1,0),0)</f>
        <v>5.5737423858218378</v>
      </c>
      <c r="AH46" s="900">
        <f>VLOOKUP(年度マスタ!$K$4&amp;"_"&amp;AH$33,データシート1!$A:$BT,MATCH("aa_"&amp;$S46,データシート1!$A$1:$BT$1,0),0)</f>
        <v>6.0424575306137971</v>
      </c>
      <c r="AI46" s="900">
        <f>VLOOKUP(年度マスタ!$K$4&amp;"_"&amp;AI$33,データシート1!$A:$BT,MATCH("aa_"&amp;$S46,データシート1!$A$1:$BT$1,0),0)</f>
        <v>2.7123688895233151</v>
      </c>
      <c r="AJ46" s="900">
        <f>VLOOKUP(年度マスタ!$K$4&amp;"_"&amp;AJ$33,データシート1!$A:$BT,MATCH("aa_"&amp;$S46,データシート1!$A$1:$BT$1,0),0)</f>
        <v>1.8737941579487352</v>
      </c>
      <c r="AK46" s="901">
        <f>VLOOKUP(年度マスタ!$K$4&amp;"_"&amp;AK$33,データシート1!$A:$BT,MATCH("aa_"&amp;$S46,データシート1!$A$1:$BT$1,0),0)</f>
        <v>2.6597126678821641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5.4255345843771288</v>
      </c>
      <c r="Y47" s="903">
        <f>VLOOKUP(年度マスタ!$K$4&amp;"_"&amp;Y$33,データシート1!$A:$BT,MATCH("aa_"&amp;$S47,データシート1!$A$1:$BT$1,0),0)</f>
        <v>6.6097752513879744</v>
      </c>
      <c r="Z47" s="903">
        <f>VLOOKUP(年度マスタ!$K$4&amp;"_"&amp;Z$33,データシート1!$A:$BT,MATCH("aa_"&amp;$S47,データシート1!$A$1:$BT$1,0),0)</f>
        <v>5.331787193338883</v>
      </c>
      <c r="AA47" s="903">
        <f>VLOOKUP(年度マスタ!$K$4&amp;"_"&amp;AA$33,データシート1!$A:$BT,MATCH("aa_"&amp;$S47,データシート1!$A$1:$BT$1,0),0)</f>
        <v>7.1702727562515873</v>
      </c>
      <c r="AB47" s="903">
        <f>VLOOKUP(年度マスタ!$K$4&amp;"_"&amp;AB$33,データシート1!$A:$BT,MATCH("aa_"&amp;$S47,データシート1!$A$1:$BT$1,0),0)</f>
        <v>9.908561476978937</v>
      </c>
      <c r="AC47" s="903">
        <f>VLOOKUP(年度マスタ!$K$4&amp;"_"&amp;AC$33,データシート1!$A:$BT,MATCH("aa_"&amp;$S47,データシート1!$A$1:$BT$1,0),0)</f>
        <v>8.09852866251269</v>
      </c>
      <c r="AD47" s="903">
        <f>VLOOKUP(年度マスタ!$K$4&amp;"_"&amp;AD$33,データシート1!$A:$BT,MATCH("aa_"&amp;$S47,データシート1!$A$1:$BT$1,0),0)</f>
        <v>6.9582675294829626</v>
      </c>
      <c r="AE47" s="903">
        <f>VLOOKUP(年度マスタ!$K$4&amp;"_"&amp;AE$33,データシート1!$A:$BT,MATCH("aa_"&amp;$S47,データシート1!$A$1:$BT$1,0),0)</f>
        <v>8.3188028299407062</v>
      </c>
      <c r="AF47" s="903">
        <f>VLOOKUP(年度マスタ!$K$4&amp;"_"&amp;AF$33,データシート1!$A:$BT,MATCH("aa_"&amp;$S47,データシート1!$A$1:$BT$1,0),0)</f>
        <v>8.6642602798399722</v>
      </c>
      <c r="AG47" s="903">
        <f>VLOOKUP(年度マスタ!$K$4&amp;"_"&amp;AG$33,データシート1!$A:$BT,MATCH("aa_"&amp;$S47,データシート1!$A$1:$BT$1,0),0)</f>
        <v>9.023091015370758</v>
      </c>
      <c r="AH47" s="903">
        <f>VLOOKUP(年度マスタ!$K$4&amp;"_"&amp;AH$33,データシート1!$A:$BT,MATCH("aa_"&amp;$S47,データシート1!$A$1:$BT$1,0),0)</f>
        <v>8.17847977106989</v>
      </c>
      <c r="AI47" s="903">
        <f>VLOOKUP(年度マスタ!$K$4&amp;"_"&amp;AI$33,データシート1!$A:$BT,MATCH("aa_"&amp;$S47,データシート1!$A$1:$BT$1,0),0)</f>
        <v>7.8005325332526008</v>
      </c>
      <c r="AJ47" s="903">
        <f>VLOOKUP(年度マスタ!$K$4&amp;"_"&amp;AJ$33,データシート1!$A:$BT,MATCH("aa_"&amp;$S47,データシート1!$A$1:$BT$1,0),0)</f>
        <v>7.2857446370531926</v>
      </c>
      <c r="AK47" s="904">
        <f>VLOOKUP(年度マスタ!$K$4&amp;"_"&amp;AK$33,データシート1!$A:$BT,MATCH("aa_"&amp;$S47,データシート1!$A$1:$BT$1,0),0)</f>
        <v>4.1292642848753944</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常滑市</v>
      </c>
      <c r="AX48" s="1011">
        <f>SUM(AY39:BA39)</f>
        <v>90.469880359147595</v>
      </c>
      <c r="AY48" s="1011">
        <f>BB39</f>
        <v>85.352463893988968</v>
      </c>
      <c r="AZ48" s="1011">
        <f>BC39</f>
        <v>63.566671415159121</v>
      </c>
      <c r="BA48" s="1011">
        <f>SUM(BD39:BG39)</f>
        <v>98.010885287744983</v>
      </c>
      <c r="BB48" s="1011">
        <f>BH39</f>
        <v>4.1292642848753944</v>
      </c>
      <c r="BC48" s="1011">
        <f>SUM(AX48:BB48)</f>
        <v>341.52916524091609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341.52916524091609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90.469880359147595</v>
      </c>
      <c r="P52" s="453">
        <f t="shared" ref="P52:P64" si="18">O52/$O$51</f>
        <v>0.26489649952831923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79.21065517286371</v>
      </c>
      <c r="P53" s="454">
        <f t="shared" si="18"/>
        <v>0.23192940233080295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1.9726928698962694</v>
      </c>
      <c r="P54" s="454">
        <f t="shared" si="18"/>
        <v>5.7760597649243912E-3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9.2865323163876283</v>
      </c>
      <c r="P55" s="454">
        <f t="shared" si="18"/>
        <v>2.7191037432591943E-2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85.352463893988968</v>
      </c>
      <c r="P56" s="453">
        <f t="shared" si="18"/>
        <v>0.24991266509781379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63.566671415159121</v>
      </c>
      <c r="P57" s="453">
        <f t="shared" si="18"/>
        <v>0.18612369860219383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98.010885287744983</v>
      </c>
      <c r="P58" s="453">
        <f t="shared" si="18"/>
        <v>0.28697661945973985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91.910112585638728</v>
      </c>
      <c r="P59" s="454">
        <f t="shared" si="18"/>
        <v>0.26911351046931808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52.096193209417549</v>
      </c>
      <c r="P60" s="454">
        <f t="shared" si="18"/>
        <v>0.15253805095289205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39.813919376221179</v>
      </c>
      <c r="P61" s="454">
        <f t="shared" si="18"/>
        <v>0.11657545951642601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3.4410600342240896</v>
      </c>
      <c r="P62" s="454">
        <f t="shared" si="18"/>
        <v>1.0075450018439132E-2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2.6597126678821641</v>
      </c>
      <c r="P63" s="454">
        <f t="shared" si="18"/>
        <v>7.7876589719826465E-3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4.1292642848753944</v>
      </c>
      <c r="P64" s="612">
        <f t="shared" si="18"/>
        <v>1.2090517311933212E-2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常滑市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1475.4961000000001</v>
      </c>
      <c r="AI7" s="78">
        <f>VLOOKUP(年度マスタ!$K$4&amp;"_"&amp;$AG7,データシート1!$A:$BT,MATCH("ab_"&amp;AI$2,データシート1!$A$1:$BT$1,0),0)</f>
        <v>1286</v>
      </c>
      <c r="AJ7" s="78">
        <f>VLOOKUP(年度マスタ!$K$4&amp;"_"&amp;$AG7,データシート1!$A:$BT,MATCH("ab_"&amp;AJ$2,データシート1!$A$1:$BT$1,0),0)</f>
        <v>178</v>
      </c>
      <c r="AK7" s="78">
        <f>VLOOKUP(年度マスタ!$K$4&amp;"_"&amp;$AG7,データシート1!$A:$BT,MATCH("ab_"&amp;AK$2,データシート1!$A$1:$BT$1,0),0)</f>
        <v>21278</v>
      </c>
      <c r="AL7" s="78">
        <f>VLOOKUP(年度マスタ!$K$4&amp;"_"&amp;$AG7,データシート1!$A:$BT,MATCH("ab_"&amp;AL$2,データシート1!$A$1:$BT$1,0),0)</f>
        <v>20511</v>
      </c>
      <c r="AM7" s="78">
        <f>VLOOKUP(年度マスタ!$K$4&amp;"_"&amp;$AG7,データシート1!$A:$BT,MATCH("ab_"&amp;AM$2,データシート1!$A$1:$BT$1,0),0)</f>
        <v>30143</v>
      </c>
      <c r="AN7" s="78">
        <f>VLOOKUP(年度マスタ!$K$4&amp;"_"&amp;$AG7,データシート1!$A:$BT,MATCH("ab_"&amp;AN$2,データシート1!$A$1:$BT$1,0),0)</f>
        <v>8985</v>
      </c>
      <c r="AO7" s="78">
        <f>VLOOKUP(年度マスタ!$K$4&amp;"_"&amp;$AG7,データシート1!$A:$BT,MATCH("ab_"&amp;AO$2,データシート1!$A$1:$BT$1,0),0)</f>
        <v>54679</v>
      </c>
      <c r="AP7" s="78">
        <f>VLOOKUP(年度マスタ!$K$4&amp;"_"&amp;$AG7,データシート1!$A:$BT,MATCH("ab_"&amp;AP$2,データシート1!$A$1:$BT$1,0),0)</f>
        <v>1251579</v>
      </c>
      <c r="AQ7" s="954">
        <f>VLOOKUP(年度マスタ!$K$4&amp;"_"&amp;$AG7,データシート1!$A:$BT,MATCH("ab_"&amp;AQ$2,データシート1!$A$1:$BT$1,0),0)</f>
        <v>5.4255345843771288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1541.2882</v>
      </c>
      <c r="AI8" s="78">
        <f>VLOOKUP(年度マスタ!$K$4&amp;"_"&amp;$AG8,データシート1!$A:$BT,MATCH("ab_"&amp;AI$2,データシート1!$A$1:$BT$1,0),0)</f>
        <v>1286</v>
      </c>
      <c r="AJ8" s="78">
        <f>VLOOKUP(年度マスタ!$K$4&amp;"_"&amp;$AG8,データシート1!$A:$BT,MATCH("ab_"&amp;AJ$2,データシート1!$A$1:$BT$1,0),0)</f>
        <v>178</v>
      </c>
      <c r="AK8" s="78">
        <f>VLOOKUP(年度マスタ!$K$4&amp;"_"&amp;$AG8,データシート1!$A:$BT,MATCH("ab_"&amp;AK$2,データシート1!$A$1:$BT$1,0),0)</f>
        <v>21278</v>
      </c>
      <c r="AL8" s="78">
        <f>VLOOKUP(年度マスタ!$K$4&amp;"_"&amp;$AG8,データシート1!$A:$BT,MATCH("ab_"&amp;AL$2,データシート1!$A$1:$BT$1,0),0)</f>
        <v>20778</v>
      </c>
      <c r="AM8" s="78">
        <f>VLOOKUP(年度マスタ!$K$4&amp;"_"&amp;$AG8,データシート1!$A:$BT,MATCH("ab_"&amp;AM$2,データシート1!$A$1:$BT$1,0),0)</f>
        <v>30732</v>
      </c>
      <c r="AN8" s="78">
        <f>VLOOKUP(年度マスタ!$K$4&amp;"_"&amp;$AG8,データシート1!$A:$BT,MATCH("ab_"&amp;AN$2,データシート1!$A$1:$BT$1,0),0)</f>
        <v>8876</v>
      </c>
      <c r="AO8" s="78">
        <f>VLOOKUP(年度マスタ!$K$4&amp;"_"&amp;$AG8,データシート1!$A:$BT,MATCH("ab_"&amp;AO$2,データシート1!$A$1:$BT$1,0),0)</f>
        <v>55045</v>
      </c>
      <c r="AP8" s="78">
        <f>VLOOKUP(年度マスタ!$K$4&amp;"_"&amp;$AG8,データシート1!$A:$BT,MATCH("ab_"&amp;AP$2,データシート1!$A$1:$BT$1,0),0)</f>
        <v>1150960</v>
      </c>
      <c r="AQ8" s="954">
        <f>VLOOKUP(年度マスタ!$K$4&amp;"_"&amp;$AG8,データシート1!$A:$BT,MATCH("ab_"&amp;AQ$2,データシート1!$A$1:$BT$1,0),0)</f>
        <v>6.6097752513879744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1356.9637</v>
      </c>
      <c r="AI9" s="78">
        <f>VLOOKUP(年度マスタ!$K$4&amp;"_"&amp;$AG9,データシート1!$A:$BT,MATCH("ab_"&amp;AI$2,データシート1!$A$1:$BT$1,0),0)</f>
        <v>1286</v>
      </c>
      <c r="AJ9" s="78">
        <f>VLOOKUP(年度マスタ!$K$4&amp;"_"&amp;$AG9,データシート1!$A:$BT,MATCH("ab_"&amp;AJ$2,データシート1!$A$1:$BT$1,0),0)</f>
        <v>178</v>
      </c>
      <c r="AK9" s="78">
        <f>VLOOKUP(年度マスタ!$K$4&amp;"_"&amp;$AG9,データシート1!$A:$BT,MATCH("ab_"&amp;AK$2,データシート1!$A$1:$BT$1,0),0)</f>
        <v>21278</v>
      </c>
      <c r="AL9" s="78">
        <f>VLOOKUP(年度マスタ!$K$4&amp;"_"&amp;$AG9,データシート1!$A:$BT,MATCH("ab_"&amp;AL$2,データシート1!$A$1:$BT$1,0),0)</f>
        <v>21220</v>
      </c>
      <c r="AM9" s="78">
        <f>VLOOKUP(年度マスタ!$K$4&amp;"_"&amp;$AG9,データシート1!$A:$BT,MATCH("ab_"&amp;AM$2,データシート1!$A$1:$BT$1,0),0)</f>
        <v>31482</v>
      </c>
      <c r="AN9" s="78">
        <f>VLOOKUP(年度マスタ!$K$4&amp;"_"&amp;$AG9,データシート1!$A:$BT,MATCH("ab_"&amp;AN$2,データシート1!$A$1:$BT$1,0),0)</f>
        <v>8788</v>
      </c>
      <c r="AO9" s="78">
        <f>VLOOKUP(年度マスタ!$K$4&amp;"_"&amp;$AG9,データシート1!$A:$BT,MATCH("ab_"&amp;AO$2,データシート1!$A$1:$BT$1,0),0)</f>
        <v>55555</v>
      </c>
      <c r="AP9" s="78">
        <f>VLOOKUP(年度マスタ!$K$4&amp;"_"&amp;$AG9,データシート1!$A:$BT,MATCH("ab_"&amp;AP$2,データシート1!$A$1:$BT$1,0),0)</f>
        <v>976707</v>
      </c>
      <c r="AQ9" s="954">
        <f>VLOOKUP(年度マスタ!$K$4&amp;"_"&amp;$AG9,データシート1!$A:$BT,MATCH("ab_"&amp;AQ$2,データシート1!$A$1:$BT$1,0),0)</f>
        <v>5.331787193338883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1523.4676999999999</v>
      </c>
      <c r="AI10" s="78">
        <f>VLOOKUP(年度マスタ!$K$4&amp;"_"&amp;$AG10,データシート1!$A:$BT,MATCH("ab_"&amp;AI$2,データシート1!$A$1:$BT$1,0),0)</f>
        <v>1286</v>
      </c>
      <c r="AJ10" s="78">
        <f>VLOOKUP(年度マスタ!$K$4&amp;"_"&amp;$AG10,データシート1!$A:$BT,MATCH("ab_"&amp;AJ$2,データシート1!$A$1:$BT$1,0),0)</f>
        <v>178</v>
      </c>
      <c r="AK10" s="78">
        <f>VLOOKUP(年度マスタ!$K$4&amp;"_"&amp;$AG10,データシート1!$A:$BT,MATCH("ab_"&amp;AK$2,データシート1!$A$1:$BT$1,0),0)</f>
        <v>21278</v>
      </c>
      <c r="AL10" s="78">
        <f>VLOOKUP(年度マスタ!$K$4&amp;"_"&amp;$AG10,データシート1!$A:$BT,MATCH("ab_"&amp;AL$2,データシート1!$A$1:$BT$1,0),0)</f>
        <v>22123</v>
      </c>
      <c r="AM10" s="78">
        <f>VLOOKUP(年度マスタ!$K$4&amp;"_"&amp;$AG10,データシート1!$A:$BT,MATCH("ab_"&amp;AM$2,データシート1!$A$1:$BT$1,0),0)</f>
        <v>32109</v>
      </c>
      <c r="AN10" s="78">
        <f>VLOOKUP(年度マスタ!$K$4&amp;"_"&amp;$AG10,データシート1!$A:$BT,MATCH("ab_"&amp;AN$2,データシート1!$A$1:$BT$1,0),0)</f>
        <v>8701</v>
      </c>
      <c r="AO10" s="78">
        <f>VLOOKUP(年度マスタ!$K$4&amp;"_"&amp;$AG10,データシート1!$A:$BT,MATCH("ab_"&amp;AO$2,データシート1!$A$1:$BT$1,0),0)</f>
        <v>56826</v>
      </c>
      <c r="AP10" s="78">
        <f>VLOOKUP(年度マスタ!$K$4&amp;"_"&amp;$AG10,データシート1!$A:$BT,MATCH("ab_"&amp;AP$2,データシート1!$A$1:$BT$1,0),0)</f>
        <v>902673</v>
      </c>
      <c r="AQ10" s="954">
        <f>VLOOKUP(年度マスタ!$K$4&amp;"_"&amp;$AG10,データシート1!$A:$BT,MATCH("ab_"&amp;AQ$2,データシート1!$A$1:$BT$1,0),0)</f>
        <v>7.1702727562515873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1486.5284999999999</v>
      </c>
      <c r="AI11" s="78">
        <f>VLOOKUP(年度マスタ!$K$4&amp;"_"&amp;$AG11,データシート1!$A:$BT,MATCH("ab_"&amp;AI$2,データシート1!$A$1:$BT$1,0),0)</f>
        <v>1286</v>
      </c>
      <c r="AJ11" s="78">
        <f>VLOOKUP(年度マスタ!$K$4&amp;"_"&amp;$AG11,データシート1!$A:$BT,MATCH("ab_"&amp;AJ$2,データシート1!$A$1:$BT$1,0),0)</f>
        <v>178</v>
      </c>
      <c r="AK11" s="78">
        <f>VLOOKUP(年度マスタ!$K$4&amp;"_"&amp;$AG11,データシート1!$A:$BT,MATCH("ab_"&amp;AK$2,データシート1!$A$1:$BT$1,0),0)</f>
        <v>21278</v>
      </c>
      <c r="AL11" s="78">
        <f>VLOOKUP(年度マスタ!$K$4&amp;"_"&amp;$AG11,データシート1!$A:$BT,MATCH("ab_"&amp;AL$2,データシート1!$A$1:$BT$1,0),0)</f>
        <v>22457</v>
      </c>
      <c r="AM11" s="78">
        <f>VLOOKUP(年度マスタ!$K$4&amp;"_"&amp;$AG11,データシート1!$A:$BT,MATCH("ab_"&amp;AM$2,データシート1!$A$1:$BT$1,0),0)</f>
        <v>32720</v>
      </c>
      <c r="AN11" s="78">
        <f>VLOOKUP(年度マスタ!$K$4&amp;"_"&amp;$AG11,データシート1!$A:$BT,MATCH("ab_"&amp;AN$2,データシート1!$A$1:$BT$1,0),0)</f>
        <v>8698</v>
      </c>
      <c r="AO11" s="78">
        <f>VLOOKUP(年度マスタ!$K$4&amp;"_"&amp;$AG11,データシート1!$A:$BT,MATCH("ab_"&amp;AO$2,データシート1!$A$1:$BT$1,0),0)</f>
        <v>57284</v>
      </c>
      <c r="AP11" s="78">
        <f>VLOOKUP(年度マスタ!$K$4&amp;"_"&amp;$AG11,データシート1!$A:$BT,MATCH("ab_"&amp;AP$2,データシート1!$A$1:$BT$1,0),0)</f>
        <v>907838</v>
      </c>
      <c r="AQ11" s="954">
        <f>VLOOKUP(年度マスタ!$K$4&amp;"_"&amp;$AG11,データシート1!$A:$BT,MATCH("ab_"&amp;AQ$2,データシート1!$A$1:$BT$1,0),0)</f>
        <v>9.908561476978937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1612.2627</v>
      </c>
      <c r="AI12" s="78">
        <f>VLOOKUP(年度マスタ!$K$4&amp;"_"&amp;$AG12,データシート1!$A:$BT,MATCH("ab_"&amp;AI$2,データシート1!$A$1:$BT$1,0),0)</f>
        <v>991</v>
      </c>
      <c r="AJ12" s="78">
        <f>VLOOKUP(年度マスタ!$K$4&amp;"_"&amp;$AG12,データシート1!$A:$BT,MATCH("ab_"&amp;AJ$2,データシート1!$A$1:$BT$1,0),0)</f>
        <v>177</v>
      </c>
      <c r="AK12" s="78">
        <f>VLOOKUP(年度マスタ!$K$4&amp;"_"&amp;$AG12,データシート1!$A:$BT,MATCH("ab_"&amp;AK$2,データシート1!$A$1:$BT$1,0),0)</f>
        <v>22685</v>
      </c>
      <c r="AL12" s="78">
        <f>VLOOKUP(年度マスタ!$K$4&amp;"_"&amp;$AG12,データシート1!$A:$BT,MATCH("ab_"&amp;AL$2,データシート1!$A$1:$BT$1,0),0)</f>
        <v>22827</v>
      </c>
      <c r="AM12" s="78">
        <f>VLOOKUP(年度マスタ!$K$4&amp;"_"&amp;$AG12,データシート1!$A:$BT,MATCH("ab_"&amp;AM$2,データシート1!$A$1:$BT$1,0),0)</f>
        <v>33215</v>
      </c>
      <c r="AN12" s="78">
        <f>VLOOKUP(年度マスタ!$K$4&amp;"_"&amp;$AG12,データシート1!$A:$BT,MATCH("ab_"&amp;AN$2,データシート1!$A$1:$BT$1,0),0)</f>
        <v>8611</v>
      </c>
      <c r="AO12" s="78">
        <f>VLOOKUP(年度マスタ!$K$4&amp;"_"&amp;$AG12,データシート1!$A:$BT,MATCH("ab_"&amp;AO$2,データシート1!$A$1:$BT$1,0),0)</f>
        <v>57780</v>
      </c>
      <c r="AP12" s="78">
        <f>VLOOKUP(年度マスタ!$K$4&amp;"_"&amp;$AG12,データシート1!$A:$BT,MATCH("ab_"&amp;AP$2,データシート1!$A$1:$BT$1,0),0)</f>
        <v>952481</v>
      </c>
      <c r="AQ12" s="954">
        <f>VLOOKUP(年度マスタ!$K$4&amp;"_"&amp;$AG12,データシート1!$A:$BT,MATCH("ab_"&amp;AQ$2,データシート1!$A$1:$BT$1,0),0)</f>
        <v>8.09852866251269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1079.873</v>
      </c>
      <c r="AI13" s="78">
        <f>VLOOKUP(年度マスタ!$K$4&amp;"_"&amp;$AG13,データシート1!$A:$BT,MATCH("ab_"&amp;AI$2,データシート1!$A$1:$BT$1,0),0)</f>
        <v>991</v>
      </c>
      <c r="AJ13" s="78">
        <f>VLOOKUP(年度マスタ!$K$4&amp;"_"&amp;$AG13,データシート1!$A:$BT,MATCH("ab_"&amp;AJ$2,データシート1!$A$1:$BT$1,0),0)</f>
        <v>177</v>
      </c>
      <c r="AK13" s="78">
        <f>VLOOKUP(年度マスタ!$K$4&amp;"_"&amp;$AG13,データシート1!$A:$BT,MATCH("ab_"&amp;AK$2,データシート1!$A$1:$BT$1,0),0)</f>
        <v>22685</v>
      </c>
      <c r="AL13" s="78">
        <f>VLOOKUP(年度マスタ!$K$4&amp;"_"&amp;$AG13,データシート1!$A:$BT,MATCH("ab_"&amp;AL$2,データシート1!$A$1:$BT$1,0),0)</f>
        <v>23264</v>
      </c>
      <c r="AM13" s="78">
        <f>VLOOKUP(年度マスタ!$K$4&amp;"_"&amp;$AG13,データシート1!$A:$BT,MATCH("ab_"&amp;AM$2,データシート1!$A$1:$BT$1,0),0)</f>
        <v>33937</v>
      </c>
      <c r="AN13" s="78">
        <f>VLOOKUP(年度マスタ!$K$4&amp;"_"&amp;$AG13,データシート1!$A:$BT,MATCH("ab_"&amp;AN$2,データシート1!$A$1:$BT$1,0),0)</f>
        <v>8637</v>
      </c>
      <c r="AO13" s="78">
        <f>VLOOKUP(年度マスタ!$K$4&amp;"_"&amp;$AG13,データシート1!$A:$BT,MATCH("ab_"&amp;AO$2,データシート1!$A$1:$BT$1,0),0)</f>
        <v>58240</v>
      </c>
      <c r="AP13" s="78">
        <f>VLOOKUP(年度マスタ!$K$4&amp;"_"&amp;$AG13,データシート1!$A:$BT,MATCH("ab_"&amp;AP$2,データシート1!$A$1:$BT$1,0),0)</f>
        <v>948939</v>
      </c>
      <c r="AQ13" s="954">
        <f>VLOOKUP(年度マスタ!$K$4&amp;"_"&amp;$AG13,データシート1!$A:$BT,MATCH("ab_"&amp;AQ$2,データシート1!$A$1:$BT$1,0),0)</f>
        <v>6.9582675294829626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1598.0214000000001</v>
      </c>
      <c r="AI14" s="78">
        <f>VLOOKUP(年度マスタ!$K$4&amp;"_"&amp;$AG14,データシート1!$A:$BT,MATCH("ab_"&amp;AI$2,データシート1!$A$1:$BT$1,0),0)</f>
        <v>991</v>
      </c>
      <c r="AJ14" s="78">
        <f>VLOOKUP(年度マスタ!$K$4&amp;"_"&amp;$AG14,データシート1!$A:$BT,MATCH("ab_"&amp;AJ$2,データシート1!$A$1:$BT$1,0),0)</f>
        <v>177</v>
      </c>
      <c r="AK14" s="78">
        <f>VLOOKUP(年度マスタ!$K$4&amp;"_"&amp;$AG14,データシート1!$A:$BT,MATCH("ab_"&amp;AK$2,データシート1!$A$1:$BT$1,0),0)</f>
        <v>22685</v>
      </c>
      <c r="AL14" s="78">
        <f>VLOOKUP(年度マスタ!$K$4&amp;"_"&amp;$AG14,データシート1!$A:$BT,MATCH("ab_"&amp;AL$2,データシート1!$A$1:$BT$1,0),0)</f>
        <v>23648</v>
      </c>
      <c r="AM14" s="78">
        <f>VLOOKUP(年度マスタ!$K$4&amp;"_"&amp;$AG14,データシート1!$A:$BT,MATCH("ab_"&amp;AM$2,データシート1!$A$1:$BT$1,0),0)</f>
        <v>34515</v>
      </c>
      <c r="AN14" s="78">
        <f>VLOOKUP(年度マスタ!$K$4&amp;"_"&amp;$AG14,データシート1!$A:$BT,MATCH("ab_"&amp;AN$2,データシート1!$A$1:$BT$1,0),0)</f>
        <v>8684</v>
      </c>
      <c r="AO14" s="78">
        <f>VLOOKUP(年度マスタ!$K$4&amp;"_"&amp;$AG14,データシート1!$A:$BT,MATCH("ab_"&amp;AO$2,データシート1!$A$1:$BT$1,0),0)</f>
        <v>58498</v>
      </c>
      <c r="AP14" s="78">
        <f>VLOOKUP(年度マスタ!$K$4&amp;"_"&amp;$AG14,データシート1!$A:$BT,MATCH("ab_"&amp;AP$2,データシート1!$A$1:$BT$1,0),0)</f>
        <v>974906.07255594328</v>
      </c>
      <c r="AQ14" s="954">
        <f>VLOOKUP(年度マスタ!$K$4&amp;"_"&amp;$AG14,データシート1!$A:$BT,MATCH("ab_"&amp;AQ$2,データシート1!$A$1:$BT$1,0),0)</f>
        <v>8.3188028299407062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1791.3661999999999</v>
      </c>
      <c r="AI15" s="78">
        <f>VLOOKUP(年度マスタ!$K$4&amp;"_"&amp;$AG15,データシート1!$A:$BT,MATCH("ab_"&amp;AI$2,データシート1!$A$1:$BT$1,0),0)</f>
        <v>991</v>
      </c>
      <c r="AJ15" s="78">
        <f>VLOOKUP(年度マスタ!$K$4&amp;"_"&amp;$AG15,データシート1!$A:$BT,MATCH("ab_"&amp;AJ$2,データシート1!$A$1:$BT$1,0),0)</f>
        <v>177</v>
      </c>
      <c r="AK15" s="78">
        <f>VLOOKUP(年度マスタ!$K$4&amp;"_"&amp;$AG15,データシート1!$A:$BT,MATCH("ab_"&amp;AK$2,データシート1!$A$1:$BT$1,0),0)</f>
        <v>22685</v>
      </c>
      <c r="AL15" s="78">
        <f>VLOOKUP(年度マスタ!$K$4&amp;"_"&amp;$AG15,データシート1!$A:$BT,MATCH("ab_"&amp;AL$2,データシート1!$A$1:$BT$1,0),0)</f>
        <v>24060</v>
      </c>
      <c r="AM15" s="78">
        <f>VLOOKUP(年度マスタ!$K$4&amp;"_"&amp;$AG15,データシート1!$A:$BT,MATCH("ab_"&amp;AM$2,データシート1!$A$1:$BT$1,0),0)</f>
        <v>35217</v>
      </c>
      <c r="AN15" s="78">
        <f>VLOOKUP(年度マスタ!$K$4&amp;"_"&amp;$AG15,データシート1!$A:$BT,MATCH("ab_"&amp;AN$2,データシート1!$A$1:$BT$1,0),0)</f>
        <v>8617</v>
      </c>
      <c r="AO15" s="78">
        <f>VLOOKUP(年度マスタ!$K$4&amp;"_"&amp;$AG15,データシート1!$A:$BT,MATCH("ab_"&amp;AO$2,データシート1!$A$1:$BT$1,0),0)</f>
        <v>58943</v>
      </c>
      <c r="AP15" s="78">
        <f>VLOOKUP(年度マスタ!$K$4&amp;"_"&amp;$AG15,データシート1!$A:$BT,MATCH("ab_"&amp;AP$2,データシート1!$A$1:$BT$1,0),0)</f>
        <v>1015006</v>
      </c>
      <c r="AQ15" s="954">
        <f>VLOOKUP(年度マスタ!$K$4&amp;"_"&amp;$AG15,データシート1!$A:$BT,MATCH("ab_"&amp;AQ$2,データシート1!$A$1:$BT$1,0),0)</f>
        <v>8.6642602798399722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1944.6233999999999</v>
      </c>
      <c r="AI16" s="78">
        <f>VLOOKUP(年度マスタ!$K$4&amp;"_"&amp;$AG16,データシート1!$A:$BT,MATCH("ab_"&amp;AI$2,データシート1!$A$1:$BT$1,0),0)</f>
        <v>991</v>
      </c>
      <c r="AJ16" s="78">
        <f>VLOOKUP(年度マスタ!$K$4&amp;"_"&amp;$AG16,データシート1!$A:$BT,MATCH("ab_"&amp;AJ$2,データシート1!$A$1:$BT$1,0),0)</f>
        <v>177</v>
      </c>
      <c r="AK16" s="78">
        <f>VLOOKUP(年度マスタ!$K$4&amp;"_"&amp;$AG16,データシート1!$A:$BT,MATCH("ab_"&amp;AK$2,データシート1!$A$1:$BT$1,0),0)</f>
        <v>22685</v>
      </c>
      <c r="AL16" s="78">
        <f>VLOOKUP(年度マスタ!$K$4&amp;"_"&amp;$AG16,データシート1!$A:$BT,MATCH("ab_"&amp;AL$2,データシート1!$A$1:$BT$1,0),0)</f>
        <v>24392</v>
      </c>
      <c r="AM16" s="78">
        <f>VLOOKUP(年度マスタ!$K$4&amp;"_"&amp;$AG16,データシート1!$A:$BT,MATCH("ab_"&amp;AM$2,データシート1!$A$1:$BT$1,0),0)</f>
        <v>35775</v>
      </c>
      <c r="AN16" s="78">
        <f>VLOOKUP(年度マスタ!$K$4&amp;"_"&amp;$AG16,データシート1!$A:$BT,MATCH("ab_"&amp;AN$2,データシート1!$A$1:$BT$1,0),0)</f>
        <v>8677</v>
      </c>
      <c r="AO16" s="78">
        <f>VLOOKUP(年度マスタ!$K$4&amp;"_"&amp;$AG16,データシート1!$A:$BT,MATCH("ab_"&amp;AO$2,データシート1!$A$1:$BT$1,0),0)</f>
        <v>59037</v>
      </c>
      <c r="AP16" s="78">
        <f>VLOOKUP(年度マスタ!$K$4&amp;"_"&amp;$AG16,データシート1!$A:$BT,MATCH("ab_"&amp;AP$2,データシート1!$A$1:$BT$1,0),0)</f>
        <v>967024.00000000012</v>
      </c>
      <c r="AQ16" s="954">
        <f>VLOOKUP(年度マスタ!$K$4&amp;"_"&amp;$AG16,データシート1!$A:$BT,MATCH("ab_"&amp;AQ$2,データシート1!$A$1:$BT$1,0),0)</f>
        <v>9.023091015370758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1913.7528</v>
      </c>
      <c r="AI17" s="151">
        <f>VLOOKUP(年度マスタ!$K$4&amp;"_"&amp;$AG17,データシート1!$A:$BT,MATCH("ab_"&amp;AI$2,データシート1!$A$1:$BT$1,0),0)</f>
        <v>991</v>
      </c>
      <c r="AJ17" s="151">
        <f>VLOOKUP(年度マスタ!$K$4&amp;"_"&amp;$AG17,データシート1!$A:$BT,MATCH("ab_"&amp;AJ$2,データシート1!$A$1:$BT$1,0),0)</f>
        <v>177</v>
      </c>
      <c r="AK17" s="151">
        <f>VLOOKUP(年度マスタ!$K$4&amp;"_"&amp;$AG17,データシート1!$A:$BT,MATCH("ab_"&amp;AK$2,データシート1!$A$1:$BT$1,0),0)</f>
        <v>22685</v>
      </c>
      <c r="AL17" s="151">
        <f>VLOOKUP(年度マスタ!$K$4&amp;"_"&amp;$AG17,データシート1!$A:$BT,MATCH("ab_"&amp;AL$2,データシート1!$A$1:$BT$1,0),0)</f>
        <v>24931</v>
      </c>
      <c r="AM17" s="151">
        <f>VLOOKUP(年度マスタ!$K$4&amp;"_"&amp;$AG17,データシート1!$A:$BT,MATCH("ab_"&amp;AM$2,データシート1!$A$1:$BT$1,0),0)</f>
        <v>36345</v>
      </c>
      <c r="AN17" s="151">
        <f>VLOOKUP(年度マスタ!$K$4&amp;"_"&amp;$AG17,データシート1!$A:$BT,MATCH("ab_"&amp;AN$2,データシート1!$A$1:$BT$1,0),0)</f>
        <v>8519</v>
      </c>
      <c r="AO17" s="151">
        <f>VLOOKUP(年度マスタ!$K$4&amp;"_"&amp;$AG17,データシート1!$A:$BT,MATCH("ab_"&amp;AO$2,データシート1!$A$1:$BT$1,0),0)</f>
        <v>59313</v>
      </c>
      <c r="AP17" s="151">
        <f>VLOOKUP(年度マスタ!$K$4&amp;"_"&amp;$AG17,データシート1!$A:$BT,MATCH("ab_"&amp;AP$2,データシート1!$A$1:$BT$1,0),0)</f>
        <v>1065515</v>
      </c>
      <c r="AQ17" s="955">
        <f>VLOOKUP(年度マスタ!$K$4&amp;"_"&amp;$AG17,データシート1!$A:$BT,MATCH("ab_"&amp;AQ$2,データシート1!$A$1:$BT$1,0),0)</f>
        <v>8.17847977106989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1707.6958</v>
      </c>
      <c r="AI18" s="78">
        <f>VLOOKUP(年度マスタ!$K$4&amp;"_"&amp;$AG18,データシート1!$A:$BT,MATCH("ab_"&amp;AI$2,データシート1!$A$1:$BT$1,0),0)</f>
        <v>1045</v>
      </c>
      <c r="AJ18" s="78">
        <f>VLOOKUP(年度マスタ!$K$4&amp;"_"&amp;$AG18,データシート1!$A:$BT,MATCH("ab_"&amp;AJ$2,データシート1!$A$1:$BT$1,0),0)</f>
        <v>223</v>
      </c>
      <c r="AK18" s="78">
        <f>VLOOKUP(年度マスタ!$K$4&amp;"_"&amp;$AG18,データシート1!$A:$BT,MATCH("ab_"&amp;AK$2,データシート1!$A$1:$BT$1,0),0)</f>
        <v>24408</v>
      </c>
      <c r="AL18" s="78">
        <f>VLOOKUP(年度マスタ!$K$4&amp;"_"&amp;$AG18,データシート1!$A:$BT,MATCH("ab_"&amp;AL$2,データシート1!$A$1:$BT$1,0),0)</f>
        <v>25028</v>
      </c>
      <c r="AM18" s="78">
        <f>VLOOKUP(年度マスタ!$K$4&amp;"_"&amp;$AG18,データシート1!$A:$BT,MATCH("ab_"&amp;AM$2,データシート1!$A$1:$BT$1,0),0)</f>
        <v>36275</v>
      </c>
      <c r="AN18" s="78">
        <f>VLOOKUP(年度マスタ!$K$4&amp;"_"&amp;$AG18,データシート1!$A:$BT,MATCH("ab_"&amp;AN$2,データシート1!$A$1:$BT$1,0),0)</f>
        <v>8511</v>
      </c>
      <c r="AO18" s="78">
        <f>VLOOKUP(年度マスタ!$K$4&amp;"_"&amp;$AG18,データシート1!$A:$BT,MATCH("ab_"&amp;AO$2,データシート1!$A$1:$BT$1,0),0)</f>
        <v>59010</v>
      </c>
      <c r="AP18" s="78">
        <f>VLOOKUP(年度マスタ!$K$4&amp;"_"&amp;$AG18,データシート1!$A:$BT,MATCH("ab_"&amp;AP$2,データシート1!$A$1:$BT$1,0),0)</f>
        <v>480820.99999999994</v>
      </c>
      <c r="AQ18" s="954">
        <f>VLOOKUP(年度マスタ!$K$4&amp;"_"&amp;$AG18,データシート1!$A:$BT,MATCH("ab_"&amp;AQ$2,データシート1!$A$1:$BT$1,0),0)</f>
        <v>7.8005325332526008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1491.8965000000001</v>
      </c>
      <c r="AI19" s="78">
        <f>VLOOKUP(年度マスタ!$K$4&amp;"_"&amp;$AG19,データシート1!$A:$BT,MATCH("ab_"&amp;AI$2,データシート1!$A$1:$BT$1,0),0)</f>
        <v>1045</v>
      </c>
      <c r="AJ19" s="78">
        <f>VLOOKUP(年度マスタ!$K$4&amp;"_"&amp;$AG19,データシート1!$A:$BT,MATCH("ab_"&amp;AJ$2,データシート1!$A$1:$BT$1,0),0)</f>
        <v>223</v>
      </c>
      <c r="AK19" s="78">
        <f>VLOOKUP(年度マスタ!$K$4&amp;"_"&amp;$AG19,データシート1!$A:$BT,MATCH("ab_"&amp;AK$2,データシート1!$A$1:$BT$1,0),0)</f>
        <v>24408</v>
      </c>
      <c r="AL19" s="78">
        <f>VLOOKUP(年度マスタ!$K$4&amp;"_"&amp;$AG19,データシート1!$A:$BT,MATCH("ab_"&amp;AL$2,データシート1!$A$1:$BT$1,0),0)</f>
        <v>24998</v>
      </c>
      <c r="AM19" s="78">
        <f>VLOOKUP(年度マスタ!$K$4&amp;"_"&amp;$AG19,データシート1!$A:$BT,MATCH("ab_"&amp;AM$2,データシート1!$A$1:$BT$1,0),0)</f>
        <v>36277</v>
      </c>
      <c r="AN19" s="78">
        <f>VLOOKUP(年度マスタ!$K$4&amp;"_"&amp;$AG19,データシート1!$A:$BT,MATCH("ab_"&amp;AN$2,データシート1!$A$1:$BT$1,0),0)</f>
        <v>8655</v>
      </c>
      <c r="AO19" s="78">
        <f>VLOOKUP(年度マスタ!$K$4&amp;"_"&amp;$AG19,データシート1!$A:$BT,MATCH("ab_"&amp;AO$2,データシート1!$A$1:$BT$1,0),0)</f>
        <v>58499</v>
      </c>
      <c r="AP19" s="78">
        <f>VLOOKUP(年度マスタ!$K$4&amp;"_"&amp;$AG19,データシート1!$A:$BT,MATCH("ab_"&amp;AP$2,データシート1!$A$1:$BT$1,0),0)</f>
        <v>322241</v>
      </c>
      <c r="AQ19" s="954">
        <f>VLOOKUP(年度マスタ!$K$4&amp;"_"&amp;$AG19,データシート1!$A:$BT,MATCH("ab_"&amp;AQ$2,データシート1!$A$1:$BT$1,0),0)</f>
        <v>7.2857446370531926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1505.1029000000001</v>
      </c>
      <c r="AI20" s="78">
        <f>VLOOKUP(年度マスタ!$K$4&amp;"_"&amp;$AG20,データシート1!$A:$BT,MATCH("ab_"&amp;AI$2,データシート1!$A$1:$BT$1,0),0)</f>
        <v>1045</v>
      </c>
      <c r="AJ20" s="78">
        <f>VLOOKUP(年度マスタ!$K$4&amp;"_"&amp;$AG20,データシート1!$A:$BT,MATCH("ab_"&amp;AJ$2,データシート1!$A$1:$BT$1,0),0)</f>
        <v>223</v>
      </c>
      <c r="AK20" s="78">
        <f>VLOOKUP(年度マスタ!$K$4&amp;"_"&amp;$AG20,データシート1!$A:$BT,MATCH("ab_"&amp;AK$2,データシート1!$A$1:$BT$1,0),0)</f>
        <v>24408</v>
      </c>
      <c r="AL20" s="78">
        <f>VLOOKUP(年度マスタ!$K$4&amp;"_"&amp;$AG20,データシート1!$A:$BT,MATCH("ab_"&amp;AL$2,データシート1!$A$1:$BT$1,0),0)</f>
        <v>25296</v>
      </c>
      <c r="AM20" s="78">
        <f>VLOOKUP(年度マスタ!$K$4&amp;"_"&amp;$AG20,データシート1!$A:$BT,MATCH("ab_"&amp;AM$2,データシート1!$A$1:$BT$1,0),0)</f>
        <v>36418</v>
      </c>
      <c r="AN20" s="78">
        <f>VLOOKUP(年度マスタ!$K$4&amp;"_"&amp;$AG20,データシート1!$A:$BT,MATCH("ab_"&amp;AN$2,データシート1!$A$1:$BT$1,0),0)</f>
        <v>8699</v>
      </c>
      <c r="AO20" s="78">
        <f>VLOOKUP(年度マスタ!$K$4&amp;"_"&amp;$AG20,データシート1!$A:$BT,MATCH("ab_"&amp;AO$2,データシート1!$A$1:$BT$1,0),0)</f>
        <v>58452</v>
      </c>
      <c r="AP20" s="78">
        <f>VLOOKUP(年度マスタ!$K$4&amp;"_"&amp;$AG20,データシート1!$A:$BT,MATCH("ab_"&amp;AP$2,データシート1!$A$1:$BT$1,0),0)</f>
        <v>463141.99999999994</v>
      </c>
      <c r="AQ20" s="954">
        <f>VLOOKUP(年度マスタ!$K$4&amp;"_"&amp;$AG20,データシート1!$A:$BT,MATCH("ab_"&amp;AQ$2,データシート1!$A$1:$BT$1,0),0)</f>
        <v>4.1292642848753944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常滑市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65.472999999999999</v>
      </c>
      <c r="BE13" s="70" t="str">
        <f>年度マスタ!K4</f>
        <v>23216</v>
      </c>
      <c r="BF13" s="70" t="str">
        <f>年度マスタ!K4</f>
        <v>23216</v>
      </c>
      <c r="BG13" s="70" t="str">
        <f>年度マスタ!K4</f>
        <v>23216</v>
      </c>
      <c r="BH13" s="278" t="s">
        <v>195</v>
      </c>
      <c r="BI13" s="278" t="s">
        <v>195</v>
      </c>
      <c r="BJ13" s="278" t="s">
        <v>195</v>
      </c>
      <c r="BK13" s="278" t="str">
        <f>年度マスタ!K4</f>
        <v>23216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65.472999999999999</v>
      </c>
      <c r="AY14" s="70"/>
      <c r="BE14" s="70" t="str">
        <f>AP2</f>
        <v>常滑市</v>
      </c>
      <c r="BF14" s="70" t="str">
        <f>AP2</f>
        <v>常滑市</v>
      </c>
      <c r="BG14" s="70" t="str">
        <f>AP2</f>
        <v>常滑市</v>
      </c>
      <c r="BH14" s="70" t="s">
        <v>205</v>
      </c>
      <c r="BI14" s="70" t="s">
        <v>205</v>
      </c>
      <c r="BJ14" s="70" t="s">
        <v>205</v>
      </c>
      <c r="BK14" s="70" t="str">
        <f>AP2</f>
        <v>常滑市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23.164999999999999</v>
      </c>
      <c r="AY17" s="165">
        <f>AX17</f>
        <v>23.164999999999999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3.4009999999999998</v>
      </c>
      <c r="AY18" s="165">
        <f>AX18</f>
        <v>3.4009999999999998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34.277999999999999</v>
      </c>
      <c r="BG19" s="952">
        <f t="shared" si="2"/>
        <v>8.5694999999999997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7.4495678547997199E-2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7.7729999999999997</v>
      </c>
      <c r="BG20" s="952">
        <f t="shared" si="2"/>
        <v>7.7729999999999997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2.1470607471518442E-2</v>
      </c>
    </row>
    <row r="21" spans="2:63" ht="15.95" customHeight="1" thickTop="1" thickBot="1">
      <c r="B21" s="283"/>
      <c r="C21" s="407" t="s">
        <v>204</v>
      </c>
      <c r="D21" s="522"/>
      <c r="E21" s="522"/>
      <c r="F21" s="877">
        <f>SUM(F22,F26,F27,F28)</f>
        <v>91.628</v>
      </c>
      <c r="G21" s="877">
        <f t="shared" ref="G21:O21" si="5">SUM(G22,G26,G27,G28)</f>
        <v>122.673</v>
      </c>
      <c r="H21" s="877">
        <f t="shared" si="5"/>
        <v>123.834</v>
      </c>
      <c r="I21" s="877">
        <f t="shared" si="5"/>
        <v>122.04299999999999</v>
      </c>
      <c r="J21" s="877">
        <f t="shared" si="5"/>
        <v>118.99499999999999</v>
      </c>
      <c r="K21" s="877">
        <f t="shared" si="5"/>
        <v>120.33500000000001</v>
      </c>
      <c r="L21" s="877">
        <f t="shared" si="5"/>
        <v>124.13399999999999</v>
      </c>
      <c r="M21" s="877">
        <f t="shared" si="5"/>
        <v>121.541</v>
      </c>
      <c r="N21" s="877">
        <f t="shared" si="5"/>
        <v>125.461</v>
      </c>
      <c r="O21" s="877">
        <f t="shared" si="5"/>
        <v>102.199</v>
      </c>
      <c r="P21" s="878">
        <f>SUM(P22,P26,P27,P28)</f>
        <v>92.039000000000001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52.247999999999998</v>
      </c>
      <c r="G22" s="879">
        <f t="shared" ref="G22:P22" si="6">SUM(G23:G25)</f>
        <v>82.819000000000003</v>
      </c>
      <c r="H22" s="879">
        <f t="shared" si="6"/>
        <v>83.278000000000006</v>
      </c>
      <c r="I22" s="879">
        <f t="shared" si="6"/>
        <v>82.813999999999993</v>
      </c>
      <c r="J22" s="879">
        <f t="shared" si="6"/>
        <v>76.326999999999998</v>
      </c>
      <c r="K22" s="879">
        <f t="shared" si="6"/>
        <v>78.543000000000006</v>
      </c>
      <c r="L22" s="879">
        <f t="shared" si="6"/>
        <v>82.900999999999996</v>
      </c>
      <c r="M22" s="879">
        <f t="shared" si="6"/>
        <v>80.320999999999998</v>
      </c>
      <c r="N22" s="879">
        <f t="shared" si="6"/>
        <v>83.787999999999997</v>
      </c>
      <c r="O22" s="879">
        <f t="shared" si="6"/>
        <v>68.465000000000003</v>
      </c>
      <c r="P22" s="880">
        <f t="shared" si="6"/>
        <v>65.472999999999999</v>
      </c>
      <c r="Z22" s="273"/>
      <c r="AB22" s="272"/>
      <c r="AC22" s="521" t="s">
        <v>286</v>
      </c>
      <c r="AP22" s="16" t="s">
        <v>287</v>
      </c>
      <c r="AQ22" s="273"/>
      <c r="AV22" s="70" t="str">
        <f>AW22</f>
        <v>エネルギー起源CO2</v>
      </c>
      <c r="AW22" s="70" t="str">
        <f>D56</f>
        <v>エネルギー起源CO2</v>
      </c>
      <c r="AX22" s="165">
        <f>P56</f>
        <v>92.039000000000001</v>
      </c>
      <c r="AY22" s="165">
        <f>AX22</f>
        <v>92.039000000000001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52.247999999999998</v>
      </c>
      <c r="G23" s="881">
        <f>IFERROR(VLOOKUP(年度マスタ!$K$4&amp;"_"&amp;G$20,データシート1!$A:$BU,MATCH("ba_"&amp;$E23,データシート1!$A$1:$BU$1,0),0),0)</f>
        <v>82.819000000000003</v>
      </c>
      <c r="H23" s="881">
        <f>IFERROR(VLOOKUP(年度マスタ!$K$4&amp;"_"&amp;H$20,データシート1!$A:$BU,MATCH("ba_"&amp;$E23,データシート1!$A$1:$BU$1,0),0),0)</f>
        <v>83.278000000000006</v>
      </c>
      <c r="I23" s="881">
        <f>IFERROR(VLOOKUP(年度マスタ!$K$4&amp;"_"&amp;I$20,データシート1!$A:$BU,MATCH("ba_"&amp;$E23,データシート1!$A$1:$BU$1,0),0),0)</f>
        <v>82.813999999999993</v>
      </c>
      <c r="J23" s="881">
        <f>IFERROR(VLOOKUP(年度マスタ!$K$4&amp;"_"&amp;J$20,データシート1!$A:$BU,MATCH("ba_"&amp;$E23,データシート1!$A$1:$BU$1,0),0),0)</f>
        <v>76.326999999999998</v>
      </c>
      <c r="K23" s="881">
        <f>IFERROR(VLOOKUP(年度マスタ!$K$4&amp;"_"&amp;K$20,データシート1!$A:$BU,MATCH("ba_"&amp;$E23,データシート1!$A$1:$BU$1,0),0),0)</f>
        <v>78.543000000000006</v>
      </c>
      <c r="L23" s="881">
        <f>IFERROR(VLOOKUP(年度マスタ!$K$4&amp;"_"&amp;L$20,データシート1!$A:$BU,MATCH("ba_"&amp;$E23,データシート1!$A$1:$BU$1,0),0),0)</f>
        <v>82.900999999999996</v>
      </c>
      <c r="M23" s="881">
        <f>IFERROR(VLOOKUP(年度マスタ!$K$4&amp;"_"&amp;M$20,データシート1!$A:$BU,MATCH("ba_"&amp;$E23,データシート1!$A$1:$BU$1,0),0),0)</f>
        <v>80.320999999999998</v>
      </c>
      <c r="N23" s="881">
        <f>IFERROR(VLOOKUP(年度マスタ!$K$4&amp;"_"&amp;N$20,データシート1!$A:$BU,MATCH("ba_"&amp;$E23,データシート1!$A$1:$BU$1,0),0),0)</f>
        <v>83.787999999999997</v>
      </c>
      <c r="O23" s="881">
        <f>IFERROR(VLOOKUP(年度マスタ!$K$4&amp;"_"&amp;O$20,データシート1!$A:$BU,MATCH("ba_"&amp;$E23,データシート1!$A$1:$BU$1,0),0),0)</f>
        <v>68.465000000000003</v>
      </c>
      <c r="P23" s="882">
        <f>IFERROR(VLOOKUP(年度マスタ!$K$4&amp;"_"&amp;P$20,データシート1!$A:$BU,MATCH("ba_"&amp;$E23,データシート1!$A$1:$BU$1,0),0),0)</f>
        <v>65.472999999999999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245.89642731353365</v>
      </c>
      <c r="AG24" s="877">
        <f t="shared" ref="AG24:AP24" si="11">AG25+AG29</f>
        <v>256.77852707098725</v>
      </c>
      <c r="AH24" s="877">
        <f t="shared" si="11"/>
        <v>247.74902237992228</v>
      </c>
      <c r="AI24" s="877">
        <f t="shared" si="11"/>
        <v>247.27943755486694</v>
      </c>
      <c r="AJ24" s="877">
        <f t="shared" si="11"/>
        <v>189.24942794519708</v>
      </c>
      <c r="AK24" s="877">
        <f t="shared" si="11"/>
        <v>222.19892650749915</v>
      </c>
      <c r="AL24" s="877">
        <f t="shared" si="11"/>
        <v>227.09947610925684</v>
      </c>
      <c r="AM24" s="877">
        <f t="shared" si="11"/>
        <v>232.81623834490733</v>
      </c>
      <c r="AN24" s="877">
        <f t="shared" si="11"/>
        <v>220.58265847745207</v>
      </c>
      <c r="AO24" s="877">
        <f t="shared" si="11"/>
        <v>206.79481499054143</v>
      </c>
      <c r="AP24" s="878">
        <f t="shared" si="11"/>
        <v>197.55683397013166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144.94821922845426</v>
      </c>
      <c r="AG25" s="879">
        <f>①CO2排出量の現状把握!AA35</f>
        <v>150.13070747926628</v>
      </c>
      <c r="AH25" s="879">
        <f>①CO2排出量の現状把握!AB35</f>
        <v>141.57412339964318</v>
      </c>
      <c r="AI25" s="879">
        <f>①CO2排出量の現状把握!AC35</f>
        <v>141.61526834784365</v>
      </c>
      <c r="AJ25" s="879">
        <f>①CO2排出量の現状把握!AD35</f>
        <v>88.52555338465028</v>
      </c>
      <c r="AK25" s="879">
        <f>①CO2排出量の現状把握!AE35</f>
        <v>134.81648392917711</v>
      </c>
      <c r="AL25" s="879">
        <f>①CO2排出量の現状把握!AF35</f>
        <v>140.50095703395922</v>
      </c>
      <c r="AM25" s="879">
        <f>①CO2排出量の現状把握!AG35</f>
        <v>144.87043411700597</v>
      </c>
      <c r="AN25" s="879">
        <f>①CO2排出量の現状把握!AH35</f>
        <v>136.74763775555604</v>
      </c>
      <c r="AO25" s="879">
        <f>①CO2排出量の現状把握!AI35</f>
        <v>126.94512261641732</v>
      </c>
      <c r="AP25" s="880">
        <f>①CO2排出量の現状把握!AJ35</f>
        <v>107.18323782697084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4.2670000000000003</v>
      </c>
      <c r="BG25" s="952">
        <f t="shared" si="2"/>
        <v>4.2670000000000003</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0.9174288913773796</v>
      </c>
    </row>
    <row r="26" spans="2:63" ht="15.95" customHeight="1" thickBot="1">
      <c r="B26" s="285"/>
      <c r="C26" s="522"/>
      <c r="D26" s="412" t="s">
        <v>199</v>
      </c>
      <c r="E26" s="409"/>
      <c r="F26" s="879">
        <f>IFERROR(VLOOKUP(年度マスタ!$K$4&amp;"_"&amp;F$20,データシート1!$A:$BU,MATCH("ba_"&amp;$D26,データシート1!$A$1:$BU$1,0),0),0)</f>
        <v>36.621000000000002</v>
      </c>
      <c r="G26" s="879">
        <f>IFERROR(VLOOKUP(年度マスタ!$K$4&amp;"_"&amp;G$20,データシート1!$A:$BU,MATCH("ba_"&amp;$D26,データシート1!$A$1:$BU$1,0),0),0)</f>
        <v>37.137</v>
      </c>
      <c r="H26" s="879">
        <f>IFERROR(VLOOKUP(年度マスタ!$K$4&amp;"_"&amp;H$20,データシート1!$A:$BU,MATCH("ba_"&amp;$D26,データシート1!$A$1:$BU$1,0),0),0)</f>
        <v>37.923999999999999</v>
      </c>
      <c r="I26" s="879">
        <f>IFERROR(VLOOKUP(年度マスタ!$K$4&amp;"_"&amp;I$20,データシート1!$A:$BU,MATCH("ba_"&amp;$D26,データシート1!$A$1:$BU$1,0),0),0)</f>
        <v>36.349999999999994</v>
      </c>
      <c r="J26" s="879">
        <f>IFERROR(VLOOKUP(年度マスタ!$K$4&amp;"_"&amp;J$20,データシート1!$A:$BU,MATCH("ba_"&amp;$D26,データシート1!$A$1:$BU$1,0),0),0)</f>
        <v>39.832999999999998</v>
      </c>
      <c r="K26" s="879">
        <f>IFERROR(VLOOKUP(年度マスタ!$K$4&amp;"_"&amp;K$20,データシート1!$A:$BU,MATCH("ba_"&amp;$D26,データシート1!$A$1:$BU$1,0),0),0)</f>
        <v>38.916000000000004</v>
      </c>
      <c r="L26" s="879">
        <f>IFERROR(VLOOKUP(年度マスタ!$K$4&amp;"_"&amp;L$20,データシート1!$A:$BU,MATCH("ba_"&amp;$D26,データシート1!$A$1:$BU$1,0),0),0)</f>
        <v>38.246000000000002</v>
      </c>
      <c r="M26" s="879">
        <f>IFERROR(VLOOKUP(年度マスタ!$K$4&amp;"_"&amp;M$20,データシート1!$A:$BU,MATCH("ba_"&amp;$D26,データシート1!$A$1:$BU$1,0),0),0)</f>
        <v>37.707000000000001</v>
      </c>
      <c r="N26" s="879">
        <f>IFERROR(VLOOKUP(年度マスタ!$K$4&amp;"_"&amp;N$20,データシート1!$A:$BU,MATCH("ba_"&amp;$D26,データシート1!$A$1:$BU$1,0),0),0)</f>
        <v>38.885000000000005</v>
      </c>
      <c r="O26" s="879">
        <f>IFERROR(VLOOKUP(年度マスタ!$K$4&amp;"_"&amp;O$20,データシート1!$A:$BU,MATCH("ba_"&amp;$D26,データシート1!$A$1:$BU$1,0),0),0)</f>
        <v>30.376999999999999</v>
      </c>
      <c r="P26" s="880">
        <f>IFERROR(VLOOKUP(年度マスタ!$K$4&amp;"_"&amp;P$20,データシート1!$A:$BU,MATCH("ba_"&amp;$D26,データシート1!$A$1:$BU$1,0),0),0)</f>
        <v>23.164999999999999</v>
      </c>
      <c r="Z26" s="273"/>
      <c r="AB26" s="272"/>
      <c r="AC26" s="522"/>
      <c r="AD26" s="410"/>
      <c r="AE26" s="409" t="s">
        <v>184</v>
      </c>
      <c r="AF26" s="881">
        <f>①CO2排出量の現状把握!Z36</f>
        <v>133.85472180765859</v>
      </c>
      <c r="AG26" s="881">
        <f>①CO2排出量の現状把握!AA36</f>
        <v>139.56611896545871</v>
      </c>
      <c r="AH26" s="881">
        <f>①CO2排出量の現状把握!AB36</f>
        <v>132.02356355399311</v>
      </c>
      <c r="AI26" s="881">
        <f>①CO2排出量の現状把握!AC36</f>
        <v>131.1307894598024</v>
      </c>
      <c r="AJ26" s="881">
        <f>①CO2排出量の現状把握!AD36</f>
        <v>76.625286743721247</v>
      </c>
      <c r="AK26" s="881">
        <f>①CO2排出量の現状把握!AE36</f>
        <v>122.32064539376731</v>
      </c>
      <c r="AL26" s="881">
        <f>①CO2排出量の現状把握!AF36</f>
        <v>128.69528130104615</v>
      </c>
      <c r="AM26" s="881">
        <f>①CO2排出量の現状把握!AG36</f>
        <v>133.87173667955901</v>
      </c>
      <c r="AN26" s="881">
        <f>①CO2排出量の現状把握!AH36</f>
        <v>125.8958287619984</v>
      </c>
      <c r="AO26" s="881">
        <f>①CO2排出量の現状把握!AI36</f>
        <v>114.60124775581239</v>
      </c>
      <c r="AP26" s="882">
        <f>①CO2排出量の現状把握!AJ36</f>
        <v>95.066894886061874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2.7589999999999999</v>
      </c>
      <c r="G27" s="879">
        <f>IFERROR(VLOOKUP(年度マスタ!$K$4&amp;"_"&amp;G$20,データシート1!$A:$BU,MATCH("ba_"&amp;$D27,データシート1!$A$1:$BU$1,0),0),0)</f>
        <v>2.7170000000000001</v>
      </c>
      <c r="H27" s="879">
        <f>IFERROR(VLOOKUP(年度マスタ!$K$4&amp;"_"&amp;H$20,データシート1!$A:$BU,MATCH("ba_"&amp;$D27,データシート1!$A$1:$BU$1,0),0),0)</f>
        <v>2.6320000000000001</v>
      </c>
      <c r="I27" s="879">
        <f>IFERROR(VLOOKUP(年度マスタ!$K$4&amp;"_"&amp;I$20,データシート1!$A:$BU,MATCH("ba_"&amp;$D27,データシート1!$A$1:$BU$1,0),0),0)</f>
        <v>2.879</v>
      </c>
      <c r="J27" s="879">
        <f>IFERROR(VLOOKUP(年度マスタ!$K$4&amp;"_"&amp;J$20,データシート1!$A:$BU,MATCH("ba_"&amp;$D27,データシート1!$A$1:$BU$1,0),0),0)</f>
        <v>2.835</v>
      </c>
      <c r="K27" s="879">
        <f>IFERROR(VLOOKUP(年度マスタ!$K$4&amp;"_"&amp;K$20,データシート1!$A:$BU,MATCH("ba_"&amp;$D27,データシート1!$A$1:$BU$1,0),0),0)</f>
        <v>2.8759999999999999</v>
      </c>
      <c r="L27" s="879">
        <f>IFERROR(VLOOKUP(年度マスタ!$K$4&amp;"_"&amp;L$20,データシート1!$A:$BU,MATCH("ba_"&amp;$D27,データシート1!$A$1:$BU$1,0),0),0)</f>
        <v>2.9870000000000001</v>
      </c>
      <c r="M27" s="879">
        <f>IFERROR(VLOOKUP(年度マスタ!$K$4&amp;"_"&amp;M$20,データシート1!$A:$BU,MATCH("ba_"&amp;$D27,データシート1!$A$1:$BU$1,0),0),0)</f>
        <v>3.5129999999999999</v>
      </c>
      <c r="N27" s="879">
        <f>IFERROR(VLOOKUP(年度マスタ!$K$4&amp;"_"&amp;N$20,データシート1!$A:$BU,MATCH("ba_"&amp;$D27,データシート1!$A$1:$BU$1,0),0),0)</f>
        <v>2.7879999999999998</v>
      </c>
      <c r="O27" s="879">
        <f>IFERROR(VLOOKUP(年度マスタ!$K$4&amp;"_"&amp;O$20,データシート1!$A:$BU,MATCH("ba_"&amp;$D27,データシート1!$A$1:$BU$1,0),0),0)</f>
        <v>3.3570000000000002</v>
      </c>
      <c r="P27" s="880">
        <f>IFERROR(VLOOKUP(年度マスタ!$K$4&amp;"_"&amp;P$20,データシート1!$A:$BU,MATCH("ba_"&amp;$D27,データシート1!$A$1:$BU$1,0),0),0)</f>
        <v>3.4009999999999998</v>
      </c>
      <c r="Z27" s="273"/>
      <c r="AB27" s="272"/>
      <c r="AC27" s="522"/>
      <c r="AD27" s="410"/>
      <c r="AE27" s="409" t="s">
        <v>194</v>
      </c>
      <c r="AF27" s="881">
        <f>①CO2排出量の現状把握!Z37</f>
        <v>3.02907579621065</v>
      </c>
      <c r="AG27" s="881">
        <f>①CO2排出量の現状把握!AA37</f>
        <v>2.708897797766328</v>
      </c>
      <c r="AH27" s="881">
        <f>①CO2排出量の現状把握!AB37</f>
        <v>2.3019698712120542</v>
      </c>
      <c r="AI27" s="881">
        <f>①CO2排出量の現状把握!AC37</f>
        <v>2.047934645575078</v>
      </c>
      <c r="AJ27" s="881">
        <f>①CO2排出量の現状把握!AD37</f>
        <v>1.985761847557773</v>
      </c>
      <c r="AK27" s="881">
        <f>①CO2排出量の現状把握!AE37</f>
        <v>1.9984485519387483</v>
      </c>
      <c r="AL27" s="881">
        <f>①CO2排出量の現状把握!AF37</f>
        <v>2.0403307470146705</v>
      </c>
      <c r="AM27" s="881">
        <f>①CO2排出量の現状把握!AG37</f>
        <v>1.9048529604526727</v>
      </c>
      <c r="AN27" s="881">
        <f>①CO2排出量の現状把握!AH37</f>
        <v>1.7090851032279006</v>
      </c>
      <c r="AO27" s="881">
        <f>①CO2排出量の現状把握!AI37</f>
        <v>1.9330149531838576</v>
      </c>
      <c r="AP27" s="882">
        <f>①CO2排出量の現状把握!AJ37</f>
        <v>2.190305494424396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8.0644216245850107</v>
      </c>
      <c r="AG28" s="881">
        <f>①CO2排出量の現状把握!AA38</f>
        <v>7.8556907160412353</v>
      </c>
      <c r="AH28" s="881">
        <f>①CO2排出量の現状把握!AB38</f>
        <v>7.2485899744379996</v>
      </c>
      <c r="AI28" s="881">
        <f>①CO2排出量の現状把握!AC38</f>
        <v>8.4365442424661552</v>
      </c>
      <c r="AJ28" s="881">
        <f>①CO2排出量の現状把握!AD38</f>
        <v>9.9145047933712664</v>
      </c>
      <c r="AK28" s="881">
        <f>①CO2排出量の現状把握!AE38</f>
        <v>10.497389983471042</v>
      </c>
      <c r="AL28" s="881">
        <f>①CO2排出量の現状把握!AF38</f>
        <v>9.7653449858983912</v>
      </c>
      <c r="AM28" s="881">
        <f>①CO2排出量の現状把握!AG38</f>
        <v>9.0938444769943025</v>
      </c>
      <c r="AN28" s="881">
        <f>①CO2排出量の現状把握!AH38</f>
        <v>9.1427238903297372</v>
      </c>
      <c r="AO28" s="881">
        <f>①CO2排出量の現状把握!AI38</f>
        <v>10.410859907421074</v>
      </c>
      <c r="AP28" s="882">
        <f>①CO2排出量の現状把握!AJ38</f>
        <v>9.9260374464845746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100.9482080850794</v>
      </c>
      <c r="AG29" s="883">
        <f>①CO2排出量の現状把握!AA39</f>
        <v>106.647819591721</v>
      </c>
      <c r="AH29" s="883">
        <f>①CO2排出量の現状把握!AB39</f>
        <v>106.1748989802791</v>
      </c>
      <c r="AI29" s="883">
        <f>①CO2排出量の現状把握!AC39</f>
        <v>105.66416920702331</v>
      </c>
      <c r="AJ29" s="883">
        <f>①CO2排出量の現状把握!AD39</f>
        <v>100.7238745605468</v>
      </c>
      <c r="AK29" s="883">
        <f>①CO2排出量の現状把握!AE39</f>
        <v>87.382442578322056</v>
      </c>
      <c r="AL29" s="883">
        <f>①CO2排出量の現状把握!AF39</f>
        <v>86.598519075297602</v>
      </c>
      <c r="AM29" s="883">
        <f>①CO2排出量の現状把握!AG39</f>
        <v>87.945804227901377</v>
      </c>
      <c r="AN29" s="883">
        <f>①CO2排出量の現状把握!AH39</f>
        <v>83.835020721896015</v>
      </c>
      <c r="AO29" s="883">
        <f>①CO2排出量の現状把握!AI39</f>
        <v>79.849692374124103</v>
      </c>
      <c r="AP29" s="884">
        <f>①CO2排出量の現状把握!AJ39</f>
        <v>90.37359614316081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0.36140826026189615</v>
      </c>
      <c r="AG32" s="461">
        <f t="shared" si="16"/>
        <v>0.46715744251791652</v>
      </c>
      <c r="AH32" s="461">
        <f t="shared" si="16"/>
        <v>0.48921282851375752</v>
      </c>
      <c r="AI32" s="461">
        <f t="shared" si="16"/>
        <v>0.48190015788740864</v>
      </c>
      <c r="AJ32" s="461">
        <f t="shared" si="16"/>
        <v>0.61379313671498992</v>
      </c>
      <c r="AK32" s="461">
        <f t="shared" si="16"/>
        <v>0.52862091570922054</v>
      </c>
      <c r="AL32" s="461">
        <f t="shared" si="16"/>
        <v>0.5334534542991044</v>
      </c>
      <c r="AM32" s="461">
        <f t="shared" si="16"/>
        <v>0.50695776565699224</v>
      </c>
      <c r="AN32" s="461">
        <f t="shared" si="16"/>
        <v>0.55613165988086788</v>
      </c>
      <c r="AO32" s="461">
        <f t="shared" si="16"/>
        <v>0.47797136501957715</v>
      </c>
      <c r="AP32" s="461">
        <f t="shared" si="16"/>
        <v>0.44867088735285693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0.36045975782325018</v>
      </c>
      <c r="AG33" s="458">
        <f t="shared" ref="AG33:AP33" si="17">IFERROR(IF(G22/AG25&gt;1,1,G22/AG25),0)</f>
        <v>0.55164597163733264</v>
      </c>
      <c r="AH33" s="458">
        <f t="shared" si="17"/>
        <v>0.58822896444796136</v>
      </c>
      <c r="AI33" s="458">
        <f t="shared" si="17"/>
        <v>0.58478157734085168</v>
      </c>
      <c r="AJ33" s="458">
        <f t="shared" si="17"/>
        <v>0.86220302592578402</v>
      </c>
      <c r="AK33" s="458">
        <f t="shared" si="17"/>
        <v>0.58259196287347814</v>
      </c>
      <c r="AL33" s="458">
        <f t="shared" si="17"/>
        <v>0.59003868550135741</v>
      </c>
      <c r="AM33" s="458">
        <f t="shared" si="17"/>
        <v>0.5544333492859419</v>
      </c>
      <c r="AN33" s="458">
        <f>IFERROR(IF(N22/AN25&gt;1,1,N22/AN25),0)</f>
        <v>0.61271990781863217</v>
      </c>
      <c r="AO33" s="458">
        <f t="shared" si="17"/>
        <v>0.53932753451959481</v>
      </c>
      <c r="AP33" s="458">
        <f t="shared" si="17"/>
        <v>0.61085111186597152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0.39033363406542593</v>
      </c>
      <c r="AG34" s="459">
        <f t="shared" ref="AG34:AP36" si="18">IFERROR(IF(G23/AG26&gt;1,1,G23/AG26),0)</f>
        <v>0.59340333179642912</v>
      </c>
      <c r="AH34" s="459">
        <f t="shared" si="18"/>
        <v>0.63078133749921206</v>
      </c>
      <c r="AI34" s="459">
        <f t="shared" si="18"/>
        <v>0.63153741650725193</v>
      </c>
      <c r="AJ34" s="459">
        <f t="shared" si="18"/>
        <v>0.99610720225140703</v>
      </c>
      <c r="AK34" s="459">
        <f t="shared" si="18"/>
        <v>0.64210746883454606</v>
      </c>
      <c r="AL34" s="459">
        <f t="shared" si="18"/>
        <v>0.64416503201913511</v>
      </c>
      <c r="AM34" s="459">
        <f t="shared" si="18"/>
        <v>0.59998474653585543</v>
      </c>
      <c r="AN34" s="459">
        <f t="shared" si="18"/>
        <v>0.66553436141556555</v>
      </c>
      <c r="AO34" s="459">
        <f t="shared" si="18"/>
        <v>0.59741932431558165</v>
      </c>
      <c r="AP34" s="459">
        <f t="shared" si="18"/>
        <v>0.68870451778686681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0.3627701837870736</v>
      </c>
      <c r="AG37" s="460">
        <f t="shared" ref="AG37:AP37" si="21">IFERROR(IF(G26/AG29&gt;1,1,G26/AG29),0)</f>
        <v>0.34822090261358629</v>
      </c>
      <c r="AH37" s="460">
        <f t="shared" si="21"/>
        <v>0.35718423435508984</v>
      </c>
      <c r="AI37" s="460">
        <f t="shared" si="21"/>
        <v>0.34401444002063736</v>
      </c>
      <c r="AJ37" s="460">
        <f t="shared" si="21"/>
        <v>0.39546731272788477</v>
      </c>
      <c r="AK37" s="460">
        <f t="shared" si="21"/>
        <v>0.44535262292672889</v>
      </c>
      <c r="AL37" s="460">
        <f t="shared" si="21"/>
        <v>0.44164727536212278</v>
      </c>
      <c r="AM37" s="460">
        <f t="shared" si="21"/>
        <v>0.42875268844306286</v>
      </c>
      <c r="AN37" s="460">
        <f t="shared" si="21"/>
        <v>0.46382764225695511</v>
      </c>
      <c r="AO37" s="460">
        <f t="shared" si="21"/>
        <v>0.38042726398585219</v>
      </c>
      <c r="AP37" s="460">
        <f t="shared" si="21"/>
        <v>0.25632486687045541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19.155000000000001</v>
      </c>
      <c r="BG38" s="952">
        <f t="shared" si="2"/>
        <v>9.5775000000000006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0.69589097850357062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20.329000000000001</v>
      </c>
      <c r="BG42" s="952">
        <f t="shared" si="22"/>
        <v>20.329000000000001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3.0482729996777382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2.8359999999999999</v>
      </c>
      <c r="BG43" s="952">
        <f t="shared" si="22"/>
        <v>2.8359999999999999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0.68830972409298619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91.628</v>
      </c>
      <c r="G55" s="885">
        <f t="shared" ref="G55:P55" si="32">SUM(G56,G57,G60,G61,G62,G63,G64,G65,)</f>
        <v>122.673</v>
      </c>
      <c r="H55" s="885">
        <f t="shared" si="32"/>
        <v>123.834</v>
      </c>
      <c r="I55" s="885">
        <f t="shared" si="32"/>
        <v>122.04300000000001</v>
      </c>
      <c r="J55" s="885">
        <f t="shared" si="32"/>
        <v>118.995</v>
      </c>
      <c r="K55" s="885">
        <f t="shared" si="32"/>
        <v>120.33499999999999</v>
      </c>
      <c r="L55" s="885">
        <f t="shared" si="32"/>
        <v>124.134</v>
      </c>
      <c r="M55" s="885">
        <f t="shared" si="32"/>
        <v>121.541</v>
      </c>
      <c r="N55" s="885">
        <f t="shared" si="32"/>
        <v>125.461</v>
      </c>
      <c r="O55" s="885">
        <f t="shared" si="32"/>
        <v>102.199</v>
      </c>
      <c r="P55" s="886">
        <f t="shared" si="32"/>
        <v>92.039000000000001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91.628</v>
      </c>
      <c r="G56" s="887">
        <f>IFERROR(VLOOKUP(年度マスタ!$K$4&amp;"_"&amp;G$54,データシート1!$A:$CE,MATCH("bc_"&amp;$C56,データシート1!$A$1:$CE$1,0),0),0)</f>
        <v>122.673</v>
      </c>
      <c r="H56" s="887">
        <f>IFERROR(VLOOKUP(年度マスタ!$K$4&amp;"_"&amp;H$54,データシート1!$A:$CE,MATCH("bc_"&amp;$C56,データシート1!$A$1:$CE$1,0),0),0)</f>
        <v>123.834</v>
      </c>
      <c r="I56" s="887">
        <f>IFERROR(VLOOKUP(年度マスタ!$K$4&amp;"_"&amp;I$54,データシート1!$A:$CE,MATCH("bc_"&amp;$C56,データシート1!$A$1:$CE$1,0),0),0)</f>
        <v>122.04300000000001</v>
      </c>
      <c r="J56" s="887">
        <f>IFERROR(VLOOKUP(年度マスタ!$K$4&amp;"_"&amp;J$54,データシート1!$A:$CE,MATCH("bc_"&amp;$C56,データシート1!$A$1:$CE$1,0),0),0)</f>
        <v>118.995</v>
      </c>
      <c r="K56" s="887">
        <f>IFERROR(VLOOKUP(年度マスタ!$K$4&amp;"_"&amp;K$54,データシート1!$A:$CE,MATCH("bc_"&amp;$C56,データシート1!$A$1:$CE$1,0),0),0)</f>
        <v>120.33499999999999</v>
      </c>
      <c r="L56" s="887">
        <f>IFERROR(VLOOKUP(年度マスタ!$K$4&amp;"_"&amp;L$54,データシート1!$A:$CE,MATCH("bc_"&amp;$C56,データシート1!$A$1:$CE$1,0),0),0)</f>
        <v>124.134</v>
      </c>
      <c r="M56" s="887">
        <f>IFERROR(VLOOKUP(年度マスタ!$K$4&amp;"_"&amp;M$54,データシート1!$A:$CE,MATCH("bc_"&amp;$C56,データシート1!$A$1:$CE$1,0),0),0)</f>
        <v>121.541</v>
      </c>
      <c r="N56" s="887">
        <f>IFERROR(VLOOKUP(年度マスタ!$K$4&amp;"_"&amp;N$54,データシート1!$A:$CE,MATCH("bc_"&amp;$C56,データシート1!$A$1:$CE$1,0),0),0)</f>
        <v>125.461</v>
      </c>
      <c r="O56" s="887">
        <f>IFERROR(VLOOKUP(年度マスタ!$K$4&amp;"_"&amp;O$54,データシート1!$A:$CE,MATCH("bc_"&amp;$C56,データシート1!$A$1:$CE$1,0),0),0)</f>
        <v>102.199</v>
      </c>
      <c r="P56" s="888">
        <f>IFERROR(VLOOKUP(年度マスタ!$K$4&amp;"_"&amp;P$54,データシート1!$A:$CE,MATCH("bc_"&amp;$C56,データシート1!$A$1:$CE$1,0),0),0)</f>
        <v>92.039000000000001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熱供給業(N=1)</v>
      </c>
      <c r="BE57" s="845">
        <f>BE63</f>
        <v>1</v>
      </c>
      <c r="BF57" s="952">
        <f>BF63</f>
        <v>3.4009999999999998</v>
      </c>
      <c r="BG57" s="952">
        <f t="shared" si="29"/>
        <v>3.4009999999999998</v>
      </c>
      <c r="BH57" s="845">
        <f>BH63</f>
        <v>137</v>
      </c>
      <c r="BI57" s="845">
        <f>BI63</f>
        <v>553.39800000000002</v>
      </c>
      <c r="BJ57" s="845">
        <f t="shared" si="30"/>
        <v>4.0394014598540151</v>
      </c>
      <c r="BK57" s="279">
        <f t="shared" si="31"/>
        <v>0.84195642196032494</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3.4009999999999998</v>
      </c>
      <c r="BG63" s="953">
        <f t="shared" si="29"/>
        <v>3.4009999999999998</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0.84195642196032494</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常滑市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8248.7999999999993</v>
      </c>
      <c r="K6" s="619">
        <f>VLOOKUP(年度マスタ!$K$4&amp;"_"&amp;K$5,データシート1!$A:$BT,MATCH("cb_"&amp;$G6,データシート1!$A$1:$BT$1,0),0)</f>
        <v>8921.2999999999993</v>
      </c>
      <c r="L6" s="619">
        <f>VLOOKUP(年度マスタ!$K$4&amp;"_"&amp;L$5,データシート1!$A:$BT,MATCH("cb_"&amp;$G6,データシート1!$A$1:$BT$1,0),0)</f>
        <v>9490.2999999999993</v>
      </c>
      <c r="M6" s="619">
        <f>VLOOKUP(年度マスタ!$K$4&amp;"_"&amp;M$5,データシート1!$A:$BT,MATCH("cb_"&amp;$G6,データシート1!$A$1:$BT$1,0),0)</f>
        <v>10046</v>
      </c>
      <c r="N6" s="619">
        <f>VLOOKUP(年度マスタ!$K$4&amp;"_"&amp;N$5,データシート1!$A:$BT,MATCH("cb_"&amp;$G6,データシート1!$A$1:$BT$1,0),0)</f>
        <v>10797.799999999979</v>
      </c>
      <c r="O6" s="619">
        <f>VLOOKUP(年度マスタ!$K$4&amp;"_"&amp;O$5,データシート1!$A:$BT,MATCH("cb_"&amp;$G6,データシート1!$A$1:$BT$1,0),0)</f>
        <v>11291.299999999979</v>
      </c>
      <c r="P6" s="619">
        <f>VLOOKUP(年度マスタ!$K$4&amp;"_"&amp;P$5,データシート1!$A:$BT,MATCH("cb_"&amp;$G6,データシート1!$A$1:$BT$1,0),0)</f>
        <v>11873.69999999997</v>
      </c>
      <c r="Q6" s="619">
        <f>VLOOKUP(年度マスタ!$K$4&amp;"_"&amp;Q$5,データシート1!$A:$BT,MATCH("cb_"&amp;$G6,データシート1!$A$1:$BT$1,0),0)</f>
        <v>12772.799999999963</v>
      </c>
      <c r="R6" s="633">
        <f>VLOOKUP(年度マスタ!$K$4&amp;"_"&amp;R$5,データシート1!$A:$BT,MATCH("cb_"&amp;$G6,データシート1!$A$1:$BT$1,0),0)</f>
        <v>13579.099999999951</v>
      </c>
      <c r="S6" s="568"/>
      <c r="T6" s="190"/>
      <c r="U6" s="581"/>
      <c r="V6" s="195"/>
      <c r="W6" s="195"/>
      <c r="X6" s="195"/>
      <c r="Y6" s="196" t="s">
        <v>372</v>
      </c>
      <c r="Z6" s="663" t="s">
        <v>373</v>
      </c>
      <c r="AA6" s="663"/>
      <c r="AB6" s="663"/>
      <c r="AC6" s="664">
        <f>SUM(AC7:AC8)</f>
        <v>577643</v>
      </c>
      <c r="AD6" s="664">
        <f>SUM(AD7:AD8)</f>
        <v>792652.83499999996</v>
      </c>
      <c r="AE6" s="665">
        <f>$AD6*3600/100000000</f>
        <v>28.535502059999999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22159.5</v>
      </c>
      <c r="K7" s="617">
        <f>VLOOKUP(年度マスタ!$K$4&amp;"_"&amp;K$5,データシート1!$A:$BT,MATCH("cb_"&amp;$G7,データシート1!$A$1:$BT$1,0),0)</f>
        <v>29619.8</v>
      </c>
      <c r="L7" s="617">
        <f>VLOOKUP(年度マスタ!$K$4&amp;"_"&amp;L$5,データシート1!$A:$BT,MATCH("cb_"&amp;$G7,データシート1!$A$1:$BT$1,0),0)</f>
        <v>33371.800000000003</v>
      </c>
      <c r="M7" s="617">
        <f>VLOOKUP(年度マスタ!$K$4&amp;"_"&amp;M$5,データシート1!$A:$BT,MATCH("cb_"&amp;$G7,データシート1!$A$1:$BT$1,0),0)</f>
        <v>38568</v>
      </c>
      <c r="N7" s="617">
        <f>VLOOKUP(年度マスタ!$K$4&amp;"_"&amp;N$5,データシート1!$A:$BT,MATCH("cb_"&amp;$G7,データシート1!$A$1:$BT$1,0),0)</f>
        <v>42960.800000000003</v>
      </c>
      <c r="O7" s="617">
        <f>VLOOKUP(年度マスタ!$K$4&amp;"_"&amp;O$5,データシート1!$A:$BT,MATCH("cb_"&amp;$G7,データシート1!$A$1:$BT$1,0),0)</f>
        <v>49477.900000000067</v>
      </c>
      <c r="P7" s="617">
        <f>VLOOKUP(年度マスタ!$K$4&amp;"_"&amp;P$5,データシート1!$A:$BT,MATCH("cb_"&amp;$G7,データシート1!$A$1:$BT$1,0),0)</f>
        <v>53305.100000000057</v>
      </c>
      <c r="Q7" s="617">
        <f>VLOOKUP(年度マスタ!$K$4&amp;"_"&amp;Q$5,データシート1!$A:$BT,MATCH("cb_"&amp;$G7,データシート1!$A$1:$BT$1,0),0)</f>
        <v>56210.700000000063</v>
      </c>
      <c r="R7" s="634">
        <f>VLOOKUP(年度マスタ!$K$4&amp;"_"&amp;R$5,データシート1!$A:$BT,MATCH("cb_"&amp;$G7,データシート1!$A$1:$BT$1,0),0)</f>
        <v>56443.300000000061</v>
      </c>
      <c r="S7" s="568"/>
      <c r="T7" s="190"/>
      <c r="U7" s="581"/>
      <c r="V7" s="195"/>
      <c r="W7" s="195"/>
      <c r="X7" s="195"/>
      <c r="Y7" s="196" t="s">
        <v>375</v>
      </c>
      <c r="Z7" s="212" t="s">
        <v>376</v>
      </c>
      <c r="AA7" s="212"/>
      <c r="AB7" s="212"/>
      <c r="AC7" s="1022">
        <f>VLOOKUP(年度マスタ!$K$4&amp;"_"&amp;年度マスタ!$K$9,データシート3!A:AB,MATCH("ea_"&amp;$Y7&amp;"_設備",データシート3!$A$1:$AB$1,0),0)</f>
        <v>277159</v>
      </c>
      <c r="AD7" s="1022">
        <f>VLOOKUP(年度マスタ!$K$4&amp;"_"&amp;年度マスタ!$K$9,データシート3!A:AB,MATCH("ea_"&amp;$Y7&amp;"_年間発電",データシート3!$A$1:$AB$1,0),0)/10^3</f>
        <v>381341.06300000002</v>
      </c>
      <c r="AE7" s="554">
        <f t="shared" ref="AE7:AE16" si="0">$AD7*3600/100000000</f>
        <v>13.728278268000002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300484</v>
      </c>
      <c r="AD8" s="1022">
        <f>VLOOKUP(年度マスタ!$K$4&amp;"_"&amp;年度マスタ!$K$9,データシート3!A:AB,MATCH("ea_"&amp;$Y8&amp;"_年間発電",データシート3!$A$1:$AB$1,0),0)/10^3</f>
        <v>411311.772</v>
      </c>
      <c r="AE8" s="554">
        <f t="shared" si="0"/>
        <v>14.807223792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3700</v>
      </c>
      <c r="AD9" s="666">
        <f>VLOOKUP(年度マスタ!$K$4&amp;"_"&amp;年度マスタ!$K$9,データシート3!A:AB,MATCH("ea_"&amp;$Y9&amp;"_年間発電",データシート3!$A$1:$AB$1,0),0)/10^3</f>
        <v>7250.9700000000012</v>
      </c>
      <c r="AE9" s="667">
        <f t="shared" si="0"/>
        <v>0.26103492000000006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v>
      </c>
      <c r="AD10" s="666">
        <f>SUM(AD11:AD12)</f>
        <v>578.78899999999999</v>
      </c>
      <c r="AE10" s="667">
        <f t="shared" si="0"/>
        <v>2.0836403999999999E-2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30408.3</v>
      </c>
      <c r="K12" s="651">
        <f t="shared" ref="K12:Q12" si="1">SUM(K6:K11)</f>
        <v>38541.1</v>
      </c>
      <c r="L12" s="651">
        <f t="shared" si="1"/>
        <v>42862.100000000006</v>
      </c>
      <c r="M12" s="651">
        <f t="shared" si="1"/>
        <v>48614</v>
      </c>
      <c r="N12" s="651">
        <f t="shared" si="1"/>
        <v>53758.599999999984</v>
      </c>
      <c r="O12" s="651">
        <f t="shared" si="1"/>
        <v>60769.200000000048</v>
      </c>
      <c r="P12" s="651">
        <f t="shared" si="1"/>
        <v>65178.800000000025</v>
      </c>
      <c r="Q12" s="651">
        <f t="shared" si="1"/>
        <v>68983.500000000029</v>
      </c>
      <c r="R12" s="652">
        <f t="shared" ref="R12" si="2">SUM(R6:R11)</f>
        <v>70022.400000000009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69</v>
      </c>
      <c r="AD12" s="1022">
        <f>VLOOKUP(年度マスタ!$K$4&amp;"_"&amp;年度マスタ!$K$9,データシート3!A:AB,MATCH("ea_"&amp;$Y12&amp;"_年間発電",データシート3!$A$1:$AB$1,0),0)/10^3</f>
        <v>578.78899999999999</v>
      </c>
      <c r="AE12" s="554">
        <f t="shared" si="0"/>
        <v>2.0836403999999999E-2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3.1890000000000001</v>
      </c>
      <c r="AE13" s="667">
        <f t="shared" si="0"/>
        <v>1.1480399999999999E-4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3.1890000000000001</v>
      </c>
      <c r="AE16" s="554">
        <f t="shared" si="0"/>
        <v>1.1480399999999999E-4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8.0990296100000005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27.460055359999998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9899.5498559999996</v>
      </c>
      <c r="K19" s="615">
        <f>K6*別紙!$C5/100*別紙!$E5/10^3</f>
        <v>10706.630555999998</v>
      </c>
      <c r="L19" s="615">
        <f>L6*別紙!$C5/100*別紙!$E5/10^3</f>
        <v>11389.498835999997</v>
      </c>
      <c r="M19" s="615">
        <f>M6*別紙!$C5/100*別紙!$E5/10^3</f>
        <v>12056.40552</v>
      </c>
      <c r="N19" s="615">
        <f>N6*別紙!$C5/100*別紙!$E5/10^3</f>
        <v>12958.655735999973</v>
      </c>
      <c r="O19" s="615">
        <f>O6*別紙!$C5/100*別紙!$E5/10^3</f>
        <v>13550.914955999975</v>
      </c>
      <c r="P19" s="615">
        <f>P6*別紙!$C5/100*別紙!$E5/10^3</f>
        <v>14249.864843999962</v>
      </c>
      <c r="Q19" s="615">
        <f>Q6*別紙!$C5/100*別紙!$E5/10^3</f>
        <v>15328.892735999954</v>
      </c>
      <c r="R19" s="639">
        <f>R6*別紙!$C5/100*別紙!$E5/10^3</f>
        <v>16296.54949199994</v>
      </c>
      <c r="S19" s="572"/>
      <c r="T19" s="191"/>
      <c r="U19" s="588"/>
      <c r="W19" s="201"/>
      <c r="X19" s="201"/>
      <c r="Y19" s="173"/>
      <c r="Z19" s="628" t="s">
        <v>389</v>
      </c>
      <c r="AA19" s="671"/>
      <c r="AB19" s="672"/>
      <c r="AC19" s="673">
        <f>SUM($AC$6,$AC$9,$AC$10,$AC$13)</f>
        <v>581413</v>
      </c>
      <c r="AD19" s="673">
        <f>SUM($AD$6,$AD$9,$AD$10,$AD$13)</f>
        <v>800485.78299999994</v>
      </c>
      <c r="AE19" s="674">
        <f>SUM($AE$6,$AE$9,$AE$10,$AE$13,$AE$17,$AE$18)</f>
        <v>64.376573157999999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29311.700219999999</v>
      </c>
      <c r="K20" s="617">
        <f>K7*別紙!$C6/100*別紙!$E6/10^3</f>
        <v>39179.886647999992</v>
      </c>
      <c r="L20" s="617">
        <f>L7*別紙!$C6/100*別紙!$E6/10^3</f>
        <v>44142.882168000004</v>
      </c>
      <c r="M20" s="617">
        <f>M7*別紙!$C6/100*別紙!$E6/10^3</f>
        <v>51016.207679999992</v>
      </c>
      <c r="N20" s="617">
        <f>N7*別紙!$C6/100*別紙!$E6/10^3</f>
        <v>56826.827808000009</v>
      </c>
      <c r="O20" s="617">
        <f>O7*別紙!$C6/100*別紙!$E6/10^3</f>
        <v>65447.387004000084</v>
      </c>
      <c r="P20" s="617">
        <f>P7*別紙!$C6/100*別紙!$E6/10^3</f>
        <v>70509.854076000061</v>
      </c>
      <c r="Q20" s="617">
        <f>Q7*別紙!$C6/100*別紙!$E6/10^3</f>
        <v>74353.265532000078</v>
      </c>
      <c r="R20" s="634">
        <f>R7*別紙!$C6/100*別紙!$E6/10^3</f>
        <v>74660.939508000069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39211.250075999997</v>
      </c>
      <c r="K25" s="657">
        <f t="shared" si="3"/>
        <v>49886.517203999989</v>
      </c>
      <c r="L25" s="657">
        <f t="shared" si="3"/>
        <v>55532.381004000003</v>
      </c>
      <c r="M25" s="657">
        <f t="shared" si="3"/>
        <v>63072.613199999993</v>
      </c>
      <c r="N25" s="657">
        <f t="shared" si="3"/>
        <v>69785.483543999988</v>
      </c>
      <c r="O25" s="657">
        <f t="shared" si="3"/>
        <v>78998.301960000055</v>
      </c>
      <c r="P25" s="657">
        <f t="shared" si="3"/>
        <v>84759.718920000028</v>
      </c>
      <c r="Q25" s="657">
        <f t="shared" si="3"/>
        <v>89682.158268000028</v>
      </c>
      <c r="R25" s="658">
        <f t="shared" ref="R25" si="4">SUM(R19:R24)</f>
        <v>90957.489000000001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306776.98214725225</v>
      </c>
      <c r="K26" s="654">
        <f>(VLOOKUP(年度マスタ!$K$4&amp;"_"&amp;K$18,データシート1!$A:$BT,MATCH("da_合計",データシート1!$A$1:$BT$1,0),0))/10^3</f>
        <v>330959.45444503939</v>
      </c>
      <c r="L26" s="654">
        <f>(VLOOKUP(年度マスタ!$K$4&amp;"_"&amp;L$18,データシート1!$A:$BT,MATCH("da_合計",データシート1!$A$1:$BT$1,0),0))/10^3</f>
        <v>351541.50688043638</v>
      </c>
      <c r="M26" s="654">
        <f>(VLOOKUP(年度マスタ!$K$4&amp;"_"&amp;M$18,データシート1!$A:$BT,MATCH("da_合計",データシート1!$A$1:$BT$1,0),0))/10^3</f>
        <v>341241.48966743733</v>
      </c>
      <c r="N26" s="654">
        <f>(VLOOKUP(年度マスタ!$K$4&amp;"_"&amp;N$18,データシート1!$A:$BT,MATCH("da_合計",データシート1!$A$1:$BT$1,0),0))/10^3</f>
        <v>351319.12611235597</v>
      </c>
      <c r="O26" s="654">
        <f>(VLOOKUP(年度マスタ!$K$4&amp;"_"&amp;O$18,データシート1!$A:$BT,MATCH("da_合計",データシート1!$A$1:$BT$1,0),0))/10^3</f>
        <v>346856.91112178296</v>
      </c>
      <c r="P26" s="654">
        <f>(VLOOKUP(年度マスタ!$K$4&amp;"_"&amp;P$18,データシート1!$A:$BT,MATCH("da_合計",データシート1!$A$1:$BT$1,0),0))/10^3</f>
        <v>330059.60209714546</v>
      </c>
      <c r="Q26" s="654">
        <f>(VLOOKUP(年度マスタ!$K$4&amp;"_"&amp;Q$18,データシート1!$A:$BT,MATCH("da_合計",データシート1!$A$1:$BT$1,0),0))/10^3</f>
        <v>321098.71500819322</v>
      </c>
      <c r="R26" s="655">
        <f>Q26</f>
        <v>321098.71500819322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0.1278167931685914</v>
      </c>
      <c r="K27" s="839">
        <f t="shared" ref="K27:P27" si="5">K25/K26</f>
        <v>0.15073301739529055</v>
      </c>
      <c r="L27" s="839">
        <f t="shared" si="5"/>
        <v>0.15796820550947702</v>
      </c>
      <c r="M27" s="839">
        <f t="shared" si="5"/>
        <v>0.18483278003934539</v>
      </c>
      <c r="N27" s="839">
        <f t="shared" si="5"/>
        <v>0.19863844111260193</v>
      </c>
      <c r="O27" s="839">
        <f t="shared" si="5"/>
        <v>0.22775472947766467</v>
      </c>
      <c r="P27" s="839">
        <f t="shared" si="5"/>
        <v>0.25680125159653122</v>
      </c>
      <c r="Q27" s="839">
        <f>Q25/Q26</f>
        <v>0.27929778001668953</v>
      </c>
      <c r="R27" s="840">
        <f>R25/R26</f>
        <v>0.2832695515386261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0.2832695515386261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2.4929585376247134</v>
      </c>
      <c r="AA52" s="173"/>
      <c r="AB52" s="678" t="s">
        <v>413</v>
      </c>
      <c r="AC52" s="679">
        <f>$AD6</f>
        <v>792652.83499999996</v>
      </c>
      <c r="AD52" s="680">
        <f>R19+R20</f>
        <v>90957.489000000001</v>
      </c>
      <c r="AE52" s="681">
        <f t="shared" ref="AE52:AE54" si="6">IFERROR(AD52/AC52,"-")</f>
        <v>0.11475072690555634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479387.06799180672</v>
      </c>
      <c r="Z53" s="1130"/>
      <c r="AA53" s="173"/>
      <c r="AB53" s="678" t="s">
        <v>377</v>
      </c>
      <c r="AC53" s="679">
        <f>$AD9</f>
        <v>7250.9700000000012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578.78899999999999</v>
      </c>
      <c r="AD54" s="679">
        <f>R22</f>
        <v>0</v>
      </c>
      <c r="AE54" s="681">
        <f t="shared" si="6"/>
        <v>0</v>
      </c>
      <c r="AF54" s="473"/>
      <c r="AG54" s="41"/>
      <c r="AH54" s="420"/>
      <c r="AI54" s="442" t="s">
        <v>440</v>
      </c>
      <c r="AJ54" s="443">
        <f>VLOOKUP(年度マスタ!$K$4&amp;"_"&amp;AJ$53,データシート1!$A$1:$BT$2000,MATCH("ca_太陽光発電（10kW未満）",データシート1!$A$1:$BT$1,0),0)</f>
        <v>1978</v>
      </c>
      <c r="AK54" s="443">
        <f>VLOOKUP(年度マスタ!$K$4&amp;"_"&amp;AK$53,データシート1!$A$1:$BT$2000,MATCH("ca_太陽光発電（10kW未満）",データシート1!$A$1:$BT$1,0),0)</f>
        <v>2115</v>
      </c>
      <c r="AL54" s="443">
        <f>VLOOKUP(年度マスタ!$K$4&amp;"_"&amp;AL$53,データシート1!$A$1:$BT$2000,MATCH("ca_太陽光発電（10kW未満）",データシート1!$A$1:$BT$1,0),0)</f>
        <v>2231</v>
      </c>
      <c r="AM54" s="443">
        <f>VLOOKUP(年度マスタ!$K$4&amp;"_"&amp;AM$53,データシート1!$A$1:$BT$2000,MATCH("ca_太陽光発電（10kW未満）",データシート1!$A$1:$BT$1,0),0)</f>
        <v>2339</v>
      </c>
      <c r="AN54" s="443">
        <f>VLOOKUP(年度マスタ!$K$4&amp;"_"&amp;AN$53,データシート1!$A$1:$BT$2000,MATCH("ca_太陽光発電（10kW未満）",データシート1!$A$1:$BT$1,0),0)</f>
        <v>2499</v>
      </c>
      <c r="AO54" s="443">
        <f>VLOOKUP(年度マスタ!$K$4&amp;"_"&amp;AO$53,データシート1!$A$1:$BT$2000,MATCH("ca_太陽光発電（10kW未満）",データシート1!$A$1:$BT$1,0),0)</f>
        <v>2605</v>
      </c>
      <c r="AP54" s="443">
        <f>VLOOKUP(年度マスタ!$K$4&amp;"_"&amp;AP$53,データシート1!$A$1:$BT$2000,MATCH("ca_太陽光発電（10kW未満）",データシート1!$A$1:$BT$1,0),0)</f>
        <v>2702</v>
      </c>
      <c r="AQ54" s="443">
        <f>VLOOKUP(年度マスタ!$K$4&amp;"_"&amp;AQ$53,データシート1!$A$1:$BT$2000,MATCH("ca_太陽光発電（10kW未満）",データシート1!$A$1:$BT$1,0),0)</f>
        <v>2853</v>
      </c>
      <c r="AR54" s="443">
        <f>VLOOKUP(年度マスタ!$K$4&amp;"_"&amp;AR$53,データシート1!$A$1:$BT$2000,MATCH("ca_太陽光発電（10kW未満）",データシート1!$A$1:$BT$1,0),0)</f>
        <v>2996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3.1890000000000001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常滑市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常滑市</v>
      </c>
      <c r="AZ12" s="1023" t="str">
        <f>年度マスタ!$K4</f>
        <v>23216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常滑市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常滑市</v>
      </c>
      <c r="AZ4" s="1038" t="str">
        <f>年度マスタ!$K4</f>
        <v>23216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常滑市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12</v>
      </c>
      <c r="I7" s="701">
        <f t="shared" si="0"/>
        <v>12</v>
      </c>
      <c r="J7" s="701">
        <f t="shared" si="0"/>
        <v>12</v>
      </c>
      <c r="K7" s="702">
        <f t="shared" si="0"/>
        <v>12</v>
      </c>
      <c r="L7" s="702">
        <f t="shared" si="0"/>
        <v>12</v>
      </c>
      <c r="M7" s="702">
        <f t="shared" si="0"/>
        <v>12</v>
      </c>
      <c r="N7" s="702">
        <f t="shared" si="0"/>
        <v>12</v>
      </c>
      <c r="O7" s="702">
        <f>SUM(O8:O13)</f>
        <v>12</v>
      </c>
      <c r="P7" s="702">
        <f t="shared" si="0"/>
        <v>11</v>
      </c>
      <c r="Q7" s="703">
        <f>SUM(Q8:Q13)</f>
        <v>11</v>
      </c>
      <c r="R7" s="909">
        <f t="shared" si="0"/>
        <v>91.628</v>
      </c>
      <c r="S7" s="910">
        <f t="shared" si="0"/>
        <v>122.673</v>
      </c>
      <c r="T7" s="910">
        <f t="shared" si="0"/>
        <v>123.834</v>
      </c>
      <c r="U7" s="910">
        <f t="shared" si="0"/>
        <v>122.04299999999999</v>
      </c>
      <c r="V7" s="910">
        <f t="shared" si="0"/>
        <v>118.99499999999999</v>
      </c>
      <c r="W7" s="910">
        <f t="shared" si="0"/>
        <v>120.33500000000001</v>
      </c>
      <c r="X7" s="910">
        <f t="shared" si="0"/>
        <v>124.13399999999999</v>
      </c>
      <c r="Y7" s="910">
        <f t="shared" si="0"/>
        <v>121.541</v>
      </c>
      <c r="Z7" s="910">
        <f>SUM(Z8:Z13)</f>
        <v>125.461</v>
      </c>
      <c r="AA7" s="910">
        <f>SUM(AA8:AA13)</f>
        <v>102.199</v>
      </c>
      <c r="AB7" s="911">
        <f t="shared" si="0"/>
        <v>92.039000000000001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52.247999999999998</v>
      </c>
      <c r="S10" s="916">
        <f>VLOOKUP($D$3&amp;"_"&amp;S$3,データシート1!$A:$BU,MATCH($R$2&amp;"_"&amp;$C10,データシート1!$A$1:$BU$1,0),0)</f>
        <v>82.819000000000003</v>
      </c>
      <c r="T10" s="916">
        <f>VLOOKUP($D$3&amp;"_"&amp;T$3,データシート1!$A:$BU,MATCH($R$2&amp;"_"&amp;$C10,データシート1!$A$1:$BU$1,0),0)</f>
        <v>83.278000000000006</v>
      </c>
      <c r="U10" s="916">
        <f>VLOOKUP($D$3&amp;"_"&amp;U$3,データシート1!$A:$BU,MATCH($R$2&amp;"_"&amp;$C10,データシート1!$A$1:$BU$1,0),0)</f>
        <v>82.813999999999993</v>
      </c>
      <c r="V10" s="916">
        <f>VLOOKUP($D$3&amp;"_"&amp;V$3,データシート1!$A:$BU,MATCH($R$2&amp;"_"&amp;$C10,データシート1!$A$1:$BU$1,0),0)</f>
        <v>76.326999999999998</v>
      </c>
      <c r="W10" s="916">
        <f>VLOOKUP($D$3&amp;"_"&amp;W$3,データシート1!$A:$BU,MATCH($R$2&amp;"_"&amp;$C10,データシート1!$A$1:$BU$1,0),0)</f>
        <v>78.543000000000006</v>
      </c>
      <c r="X10" s="916">
        <f>VLOOKUP($D$3&amp;"_"&amp;X$3,データシート1!$A:$BU,MATCH($R$2&amp;"_"&amp;$C10,データシート1!$A$1:$BU$1,0),0)</f>
        <v>82.900999999999996</v>
      </c>
      <c r="Y10" s="916">
        <f>VLOOKUP($D$3&amp;"_"&amp;Y$3,データシート1!$A:$BU,MATCH($R$2&amp;"_"&amp;$C10,データシート1!$A$1:$BU$1,0),0)</f>
        <v>80.320999999999998</v>
      </c>
      <c r="Z10" s="916">
        <f>VLOOKUP($D$3&amp;"_"&amp;Z$3,データシート1!$A:$BU,MATCH($R$2&amp;"_"&amp;$C10,データシート1!$A$1:$BU$1,0),0)</f>
        <v>83.787999999999997</v>
      </c>
      <c r="AA10" s="916">
        <f>VLOOKUP($D$3&amp;"_"&amp;AA$3,データシート1!$A:$BU,MATCH($R$2&amp;"_"&amp;$C10,データシート1!$A$1:$BU$1,0),0)</f>
        <v>68.465000000000003</v>
      </c>
      <c r="AB10" s="917">
        <f>VLOOKUP($D$3&amp;"_"&amp;AB$3,データシート1!$A:$BU,MATCH($R$2&amp;"_"&amp;$C10,データシート1!$A$1:$BU$1,0),0)</f>
        <v>65.472999999999999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36.621000000000002</v>
      </c>
      <c r="S11" s="916">
        <f>VLOOKUP($D$3&amp;"_"&amp;S$3,データシート1!$A:$BU,MATCH($R$2&amp;"_"&amp;$C11,データシート1!$A$1:$BU$1,0),0)</f>
        <v>37.137</v>
      </c>
      <c r="T11" s="916">
        <f>VLOOKUP($D$3&amp;"_"&amp;T$3,データシート1!$A:$BU,MATCH($R$2&amp;"_"&amp;$C11,データシート1!$A$1:$BU$1,0),0)</f>
        <v>37.923999999999999</v>
      </c>
      <c r="U11" s="916">
        <f>VLOOKUP($D$3&amp;"_"&amp;U$3,データシート1!$A:$BU,MATCH($R$2&amp;"_"&amp;$C11,データシート1!$A$1:$BU$1,0),0)</f>
        <v>36.349999999999994</v>
      </c>
      <c r="V11" s="916">
        <f>VLOOKUP($D$3&amp;"_"&amp;V$3,データシート1!$A:$BU,MATCH($R$2&amp;"_"&amp;$C11,データシート1!$A$1:$BU$1,0),0)</f>
        <v>39.832999999999998</v>
      </c>
      <c r="W11" s="916">
        <f>VLOOKUP($D$3&amp;"_"&amp;W$3,データシート1!$A:$BU,MATCH($R$2&amp;"_"&amp;$C11,データシート1!$A$1:$BU$1,0),0)</f>
        <v>38.916000000000004</v>
      </c>
      <c r="X11" s="916">
        <f>VLOOKUP($D$3&amp;"_"&amp;X$3,データシート1!$A:$BU,MATCH($R$2&amp;"_"&amp;$C11,データシート1!$A$1:$BU$1,0),0)</f>
        <v>38.246000000000002</v>
      </c>
      <c r="Y11" s="916">
        <f>VLOOKUP($D$3&amp;"_"&amp;Y$3,データシート1!$A:$BU,MATCH($R$2&amp;"_"&amp;$C11,データシート1!$A$1:$BU$1,0),0)</f>
        <v>37.707000000000001</v>
      </c>
      <c r="Z11" s="916">
        <f>VLOOKUP($D$3&amp;"_"&amp;Z$3,データシート1!$A:$BU,MATCH($R$2&amp;"_"&amp;$C11,データシート1!$A$1:$BU$1,0),0)</f>
        <v>38.885000000000005</v>
      </c>
      <c r="AA11" s="916">
        <f>VLOOKUP($D$3&amp;"_"&amp;AA$3,データシート1!$A:$BU,MATCH($R$2&amp;"_"&amp;$C11,データシート1!$A$1:$BU$1,0),0)</f>
        <v>30.376999999999999</v>
      </c>
      <c r="AB11" s="917">
        <f>VLOOKUP($D$3&amp;"_"&amp;AB$3,データシート1!$A:$BU,MATCH($R$2&amp;"_"&amp;$C11,データシート1!$A$1:$BU$1,0),0)</f>
        <v>23.164999999999999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2.7589999999999999</v>
      </c>
      <c r="S12" s="919">
        <f>VLOOKUP($D$3&amp;"_"&amp;S$3,データシート1!$A:$BU,MATCH($R$2&amp;"_"&amp;$C12,データシート1!$A$1:$BU$1,0),0)</f>
        <v>2.7170000000000001</v>
      </c>
      <c r="T12" s="919">
        <f>VLOOKUP($D$3&amp;"_"&amp;T$3,データシート1!$A:$BU,MATCH($R$2&amp;"_"&amp;$C12,データシート1!$A$1:$BU$1,0),0)</f>
        <v>2.6320000000000001</v>
      </c>
      <c r="U12" s="919">
        <f>VLOOKUP($D$3&amp;"_"&amp;U$3,データシート1!$A:$BU,MATCH($R$2&amp;"_"&amp;$C12,データシート1!$A$1:$BU$1,0),0)</f>
        <v>2.879</v>
      </c>
      <c r="V12" s="919">
        <f>VLOOKUP($D$3&amp;"_"&amp;V$3,データシート1!$A:$BU,MATCH($R$2&amp;"_"&amp;$C12,データシート1!$A$1:$BU$1,0),0)</f>
        <v>2.835</v>
      </c>
      <c r="W12" s="919">
        <f>VLOOKUP($D$3&amp;"_"&amp;W$3,データシート1!$A:$BU,MATCH($R$2&amp;"_"&amp;$C12,データシート1!$A$1:$BU$1,0),0)</f>
        <v>2.8759999999999999</v>
      </c>
      <c r="X12" s="919">
        <f>VLOOKUP($D$3&amp;"_"&amp;X$3,データシート1!$A:$BU,MATCH($R$2&amp;"_"&amp;$C12,データシート1!$A$1:$BU$1,0),0)</f>
        <v>2.9870000000000001</v>
      </c>
      <c r="Y12" s="919">
        <f>VLOOKUP($D$3&amp;"_"&amp;Y$3,データシート1!$A:$BU,MATCH($R$2&amp;"_"&amp;$C12,データシート1!$A$1:$BU$1,0),0)</f>
        <v>3.5129999999999999</v>
      </c>
      <c r="Z12" s="919">
        <f>VLOOKUP($D$3&amp;"_"&amp;Z$3,データシート1!$A:$BU,MATCH($R$2&amp;"_"&amp;$C12,データシート1!$A$1:$BU$1,0),0)</f>
        <v>2.7879999999999998</v>
      </c>
      <c r="AA12" s="919">
        <f>VLOOKUP($D$3&amp;"_"&amp;AA$3,データシート1!$A:$BU,MATCH($R$2&amp;"_"&amp;$C12,データシート1!$A$1:$BU$1,0),0)</f>
        <v>3.3570000000000002</v>
      </c>
      <c r="AB12" s="920">
        <f>VLOOKUP($D$3&amp;"_"&amp;AB$3,データシート1!$A:$BU,MATCH($R$2&amp;"_"&amp;$C12,データシート1!$A$1:$BU$1,0),0)</f>
        <v>3.4009999999999998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52.247999999999998</v>
      </c>
      <c r="S26" s="925">
        <f>VLOOKUP($D$3&amp;"_"&amp;S$3,データシート2!$A:$SI,MATCH($R$2&amp;"_"&amp;$B26,データシート2!$A$1:$SI$1,0),0)</f>
        <v>82.819000000000003</v>
      </c>
      <c r="T26" s="925">
        <f>VLOOKUP($D$3&amp;"_"&amp;T$3,データシート2!$A:$SI,MATCH($R$2&amp;"_"&amp;$B26,データシート2!$A$1:$SI$1,0),0)</f>
        <v>83.278000000000006</v>
      </c>
      <c r="U26" s="925">
        <f>VLOOKUP($D$3&amp;"_"&amp;U$3,データシート2!$A:$SI,MATCH($R$2&amp;"_"&amp;$B26,データシート2!$A$1:$SI$1,0),0)</f>
        <v>82.813999999999993</v>
      </c>
      <c r="V26" s="925">
        <f>VLOOKUP($D$3&amp;"_"&amp;V$3,データシート2!$A:$SI,MATCH($R$2&amp;"_"&amp;$B26,データシート2!$A$1:$SI$1,0),0)</f>
        <v>76.326999999999998</v>
      </c>
      <c r="W26" s="925">
        <f>VLOOKUP($D$3&amp;"_"&amp;W$3,データシート2!$A:$SI,MATCH($R$2&amp;"_"&amp;$B26,データシート2!$A$1:$SI$1,0),0)</f>
        <v>78.543000000000006</v>
      </c>
      <c r="X26" s="925">
        <f>VLOOKUP($D$3&amp;"_"&amp;X$3,データシート2!$A:$SI,MATCH($R$2&amp;"_"&amp;$B26,データシート2!$A$1:$SI$1,0),0)</f>
        <v>82.900999999999996</v>
      </c>
      <c r="Y26" s="925">
        <f>VLOOKUP($D$3&amp;"_"&amp;Y$3,データシート2!$A:$SI,MATCH($R$2&amp;"_"&amp;$B26,データシート2!$A$1:$SI$1,0),0)</f>
        <v>80.320999999999998</v>
      </c>
      <c r="Z26" s="925">
        <f>VLOOKUP($D$3&amp;"_"&amp;Z$3,データシート2!$A:$SI,MATCH($R$2&amp;"_"&amp;$B26,データシート2!$A$1:$SI$1,0),0)</f>
        <v>83.787999999999997</v>
      </c>
      <c r="AA26" s="925">
        <f>VLOOKUP($D$3&amp;"_"&amp;AA$3,データシート2!$A:$SI,MATCH($R$2&amp;"_"&amp;$B26,データシート2!$A$1:$SI$1,0),0)</f>
        <v>68.465000000000003</v>
      </c>
      <c r="AB26" s="926">
        <f>VLOOKUP($D$3&amp;"_"&amp;AB$3,データシート2!$A:$SI,MATCH($R$2&amp;"_"&amp;$B26,データシート2!$A$1:$SI$1,0),0)</f>
        <v>65.472999999999999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2.798</v>
      </c>
      <c r="S27" s="928">
        <f>VLOOKUP($D$3&amp;"_"&amp;S$3,データシート2!$A:$SI,MATCH($R$2&amp;"_"&amp;$C27,データシート2!$A$1:$SI$1,0),0)</f>
        <v>2.8940000000000001</v>
      </c>
      <c r="T27" s="928">
        <f>VLOOKUP($D$3&amp;"_"&amp;T$3,データシート2!$A:$SI,MATCH($R$2&amp;"_"&amp;$C27,データシート2!$A$1:$SI$1,0),0)</f>
        <v>2.8929999999999998</v>
      </c>
      <c r="U27" s="928">
        <f>VLOOKUP($D$3&amp;"_"&amp;U$3,データシート2!$A:$SI,MATCH($R$2&amp;"_"&amp;$C27,データシート2!$A$1:$SI$1,0),0)</f>
        <v>2.6739999999999999</v>
      </c>
      <c r="V27" s="928">
        <f>VLOOKUP($D$3&amp;"_"&amp;V$3,データシート2!$A:$SI,MATCH($R$2&amp;"_"&amp;$C27,データシート2!$A$1:$SI$1,0),0)</f>
        <v>2.5619999999999998</v>
      </c>
      <c r="W27" s="928">
        <f>VLOOKUP($D$3&amp;"_"&amp;W$3,データシート2!$A:$SI,MATCH($R$2&amp;"_"&amp;$C27,データシート2!$A$1:$SI$1,0),0)</f>
        <v>2.581</v>
      </c>
      <c r="X27" s="928">
        <f>VLOOKUP($D$3&amp;"_"&amp;X$3,データシート2!$A:$SI,MATCH($R$2&amp;"_"&amp;$C27,データシート2!$A$1:$SI$1,0),0)</f>
        <v>2.6440000000000001</v>
      </c>
      <c r="Y27" s="928">
        <f>VLOOKUP($D$3&amp;"_"&amp;Y$3,データシート2!$A:$SI,MATCH($R$2&amp;"_"&amp;$C27,データシート2!$A$1:$SI$1,0),0)</f>
        <v>2.6920000000000002</v>
      </c>
      <c r="Z27" s="928">
        <f>VLOOKUP($D$3&amp;"_"&amp;Z$3,データシート2!$A:$SI,MATCH($R$2&amp;"_"&amp;$C27,データシート2!$A$1:$SI$1,0),0)</f>
        <v>2.726</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0</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0</v>
      </c>
      <c r="S31" s="938">
        <f>VLOOKUP($D$3&amp;"_"&amp;S$3,データシート2!$A:$SI,MATCH($R$2&amp;"_"&amp;$C31,データシート2!$A$1:$SI$1,0),0)</f>
        <v>6.1390000000000002</v>
      </c>
      <c r="T31" s="938">
        <f>VLOOKUP($D$3&amp;"_"&amp;T$3,データシート2!$A:$SI,MATCH($R$2&amp;"_"&amp;$C31,データシート2!$A$1:$SI$1,0),0)</f>
        <v>6.2469999999999999</v>
      </c>
      <c r="U31" s="938">
        <f>VLOOKUP($D$3&amp;"_"&amp;U$3,データシート2!$A:$SI,MATCH($R$2&amp;"_"&amp;$C31,データシート2!$A$1:$SI$1,0),0)</f>
        <v>5.8029999999999999</v>
      </c>
      <c r="V31" s="938">
        <f>VLOOKUP($D$3&amp;"_"&amp;V$3,データシート2!$A:$SI,MATCH($R$2&amp;"_"&amp;$C31,データシート2!$A$1:$SI$1,0),0)</f>
        <v>6.1420000000000003</v>
      </c>
      <c r="W31" s="938">
        <f>VLOOKUP($D$3&amp;"_"&amp;W$3,データシート2!$A:$SI,MATCH($R$2&amp;"_"&amp;$C31,データシート2!$A$1:$SI$1,0),0)</f>
        <v>6.1619999999999999</v>
      </c>
      <c r="X31" s="938">
        <f>VLOOKUP($D$3&amp;"_"&amp;X$3,データシート2!$A:$SI,MATCH($R$2&amp;"_"&amp;$C31,データシート2!$A$1:$SI$1,0),0)</f>
        <v>5.4379999999999997</v>
      </c>
      <c r="Y31" s="938">
        <f>VLOOKUP($D$3&amp;"_"&amp;Y$3,データシート2!$A:$SI,MATCH($R$2&amp;"_"&amp;$C31,データシート2!$A$1:$SI$1,0),0)</f>
        <v>5.0819999999999999</v>
      </c>
      <c r="Z31" s="938">
        <f>VLOOKUP($D$3&amp;"_"&amp;Z$3,データシート2!$A:$SI,MATCH($R$2&amp;"_"&amp;$C31,データシート2!$A$1:$SI$1,0),0)</f>
        <v>0</v>
      </c>
      <c r="AA31" s="938">
        <f>VLOOKUP($D$3&amp;"_"&amp;AA$3,データシート2!$A:$SI,MATCH($R$2&amp;"_"&amp;$C31,データシート2!$A$1:$SI$1,0),0)</f>
        <v>4.5620000000000003</v>
      </c>
      <c r="AB31" s="939">
        <f>VLOOKUP($D$3&amp;"_"&amp;AB$3,データシート2!$A:$SI,MATCH($R$2&amp;"_"&amp;$C31,データシート2!$A$1:$SI$1,0),0)</f>
        <v>4.2670000000000003</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5</v>
      </c>
      <c r="O41" s="767">
        <f>VLOOKUP($D$3&amp;"_"&amp;O$3,データシート2!$A:$SI,MATCH($G$2&amp;"_"&amp;$C41,データシート2!$A$1:$SI$1,0),0)</f>
        <v>3</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28.972999999999999</v>
      </c>
      <c r="S41" s="938">
        <f>VLOOKUP($D$3&amp;"_"&amp;S$3,データシート2!$A:$SI,MATCH($R$2&amp;"_"&amp;$C41,データシート2!$A$1:$SI$1,0),0)</f>
        <v>49.74</v>
      </c>
      <c r="T41" s="938">
        <f>VLOOKUP($D$3&amp;"_"&amp;T$3,データシート2!$A:$SI,MATCH($R$2&amp;"_"&amp;$C41,データシート2!$A$1:$SI$1,0),0)</f>
        <v>48.164000000000001</v>
      </c>
      <c r="U41" s="938">
        <f>VLOOKUP($D$3&amp;"_"&amp;U$3,データシート2!$A:$SI,MATCH($R$2&amp;"_"&amp;$C41,データシート2!$A$1:$SI$1,0),0)</f>
        <v>49.03</v>
      </c>
      <c r="V41" s="938">
        <f>VLOOKUP($D$3&amp;"_"&amp;V$3,データシート2!$A:$SI,MATCH($R$2&amp;"_"&amp;$C41,データシート2!$A$1:$SI$1,0),0)</f>
        <v>44.234999999999999</v>
      </c>
      <c r="W41" s="938">
        <f>VLOOKUP($D$3&amp;"_"&amp;W$3,データシート2!$A:$SI,MATCH($R$2&amp;"_"&amp;$C41,データシート2!$A$1:$SI$1,0),0)</f>
        <v>45.546999999999997</v>
      </c>
      <c r="X41" s="938">
        <f>VLOOKUP($D$3&amp;"_"&amp;X$3,データシート2!$A:$SI,MATCH($R$2&amp;"_"&amp;$C41,データシート2!$A$1:$SI$1,0),0)</f>
        <v>46.941000000000003</v>
      </c>
      <c r="Y41" s="938">
        <f>VLOOKUP($D$3&amp;"_"&amp;Y$3,データシート2!$A:$SI,MATCH($R$2&amp;"_"&amp;$C41,データシート2!$A$1:$SI$1,0),0)</f>
        <v>44.462000000000003</v>
      </c>
      <c r="Z41" s="938">
        <f>VLOOKUP($D$3&amp;"_"&amp;Z$3,データシート2!$A:$SI,MATCH($R$2&amp;"_"&amp;$C41,データシート2!$A$1:$SI$1,0),0)</f>
        <v>22.052</v>
      </c>
      <c r="AA41" s="938">
        <f>VLOOKUP($D$3&amp;"_"&amp;AA$3,データシート2!$A:$SI,MATCH($R$2&amp;"_"&amp;$C41,データシート2!$A$1:$SI$1,0),0)</f>
        <v>37.566000000000003</v>
      </c>
      <c r="AB41" s="939">
        <f>VLOOKUP($D$3&amp;"_"&amp;AB$3,データシート2!$A:$SI,MATCH($R$2&amp;"_"&amp;$C41,データシート2!$A$1:$SI$1,0),0)</f>
        <v>34.277999999999999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9.0510000000000002</v>
      </c>
      <c r="S42" s="938">
        <f>VLOOKUP($D$3&amp;"_"&amp;S$3,データシート2!$A:$SI,MATCH($R$2&amp;"_"&amp;$C42,データシート2!$A$1:$SI$1,0),0)</f>
        <v>10.047000000000001</v>
      </c>
      <c r="T42" s="938">
        <f>VLOOKUP($D$3&amp;"_"&amp;T$3,データシート2!$A:$SI,MATCH($R$2&amp;"_"&amp;$C42,データシート2!$A$1:$SI$1,0),0)</f>
        <v>9.5730000000000004</v>
      </c>
      <c r="U42" s="938">
        <f>VLOOKUP($D$3&amp;"_"&amp;U$3,データシート2!$A:$SI,MATCH($R$2&amp;"_"&amp;$C42,データシート2!$A$1:$SI$1,0),0)</f>
        <v>8.3460000000000001</v>
      </c>
      <c r="V42" s="938">
        <f>VLOOKUP($D$3&amp;"_"&amp;V$3,データシート2!$A:$SI,MATCH($R$2&amp;"_"&amp;$C42,データシート2!$A$1:$SI$1,0),0)</f>
        <v>7.5359999999999996</v>
      </c>
      <c r="W42" s="938">
        <f>VLOOKUP($D$3&amp;"_"&amp;W$3,データシート2!$A:$SI,MATCH($R$2&amp;"_"&amp;$C42,データシート2!$A$1:$SI$1,0),0)</f>
        <v>6.6760000000000002</v>
      </c>
      <c r="X42" s="938">
        <f>VLOOKUP($D$3&amp;"_"&amp;X$3,データシート2!$A:$SI,MATCH($R$2&amp;"_"&amp;$C42,データシート2!$A$1:$SI$1,0),0)</f>
        <v>6.6239999999999997</v>
      </c>
      <c r="Y42" s="938">
        <f>VLOOKUP($D$3&amp;"_"&amp;Y$3,データシート2!$A:$SI,MATCH($R$2&amp;"_"&amp;$C42,データシート2!$A$1:$SI$1,0),0)</f>
        <v>7.3120000000000003</v>
      </c>
      <c r="Z42" s="938">
        <f>VLOOKUP($D$3&amp;"_"&amp;Z$3,データシート2!$A:$SI,MATCH($R$2&amp;"_"&amp;$C42,データシート2!$A$1:$SI$1,0),0)</f>
        <v>6.641</v>
      </c>
      <c r="AA42" s="938">
        <f>VLOOKUP($D$3&amp;"_"&amp;AA$3,データシート2!$A:$SI,MATCH($R$2&amp;"_"&amp;$C42,データシート2!$A$1:$SI$1,0),0)</f>
        <v>6.5679999999999996</v>
      </c>
      <c r="AB42" s="939">
        <f>VLOOKUP($D$3&amp;"_"&amp;AB$3,データシート2!$A:$SI,MATCH($R$2&amp;"_"&amp;$C42,データシート2!$A$1:$SI$1,0),0)</f>
        <v>7.7729999999999997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2</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23.585000000000001</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11.426</v>
      </c>
      <c r="S51" s="938">
        <f>VLOOKUP($D$3&amp;"_"&amp;S$3,データシート2!$A:$SI,MATCH($R$2&amp;"_"&amp;$C51,データシート2!$A$1:$SI$1,0),0)</f>
        <v>13.999000000000001</v>
      </c>
      <c r="T51" s="938">
        <f>VLOOKUP($D$3&amp;"_"&amp;T$3,データシート2!$A:$SI,MATCH($R$2&amp;"_"&amp;$C51,データシート2!$A$1:$SI$1,0),0)</f>
        <v>16.401</v>
      </c>
      <c r="U51" s="938">
        <f>VLOOKUP($D$3&amp;"_"&amp;U$3,データシート2!$A:$SI,MATCH($R$2&amp;"_"&amp;$C51,データシート2!$A$1:$SI$1,0),0)</f>
        <v>16.960999999999999</v>
      </c>
      <c r="V51" s="938">
        <f>VLOOKUP($D$3&amp;"_"&amp;V$3,データシート2!$A:$SI,MATCH($R$2&amp;"_"&amp;$C51,データシート2!$A$1:$SI$1,0),0)</f>
        <v>15.852</v>
      </c>
      <c r="W51" s="938">
        <f>VLOOKUP($D$3&amp;"_"&amp;W$3,データシート2!$A:$SI,MATCH($R$2&amp;"_"&amp;$C51,データシート2!$A$1:$SI$1,0),0)</f>
        <v>17.577000000000002</v>
      </c>
      <c r="X51" s="938">
        <f>VLOOKUP($D$3&amp;"_"&amp;X$3,データシート2!$A:$SI,MATCH($R$2&amp;"_"&amp;$C51,データシート2!$A$1:$SI$1,0),0)</f>
        <v>21.254000000000001</v>
      </c>
      <c r="Y51" s="938">
        <f>VLOOKUP($D$3&amp;"_"&amp;Y$3,データシート2!$A:$SI,MATCH($R$2&amp;"_"&amp;$C51,データシート2!$A$1:$SI$1,0),0)</f>
        <v>20.773</v>
      </c>
      <c r="Z51" s="938">
        <f>VLOOKUP($D$3&amp;"_"&amp;Z$3,データシート2!$A:$SI,MATCH($R$2&amp;"_"&amp;$C51,データシート2!$A$1:$SI$1,0),0)</f>
        <v>28.783999999999999</v>
      </c>
      <c r="AA51" s="938">
        <f>VLOOKUP($D$3&amp;"_"&amp;AA$3,データシート2!$A:$SI,MATCH($R$2&amp;"_"&amp;$C51,データシート2!$A$1:$SI$1,0),0)</f>
        <v>19.768999999999998</v>
      </c>
      <c r="AB51" s="939">
        <f>VLOOKUP($D$3&amp;"_"&amp;AB$3,データシート2!$A:$SI,MATCH($R$2&amp;"_"&amp;$C51,データシート2!$A$1:$SI$1,0),0)</f>
        <v>19.155000000000001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2.7589999999999999</v>
      </c>
      <c r="S53" s="925">
        <f>VLOOKUP($D$3&amp;"_"&amp;S$3,データシート2!$A:$SI,MATCH($R$2&amp;"_"&amp;$B53,データシート2!$A$1:$SI$1,0),0)</f>
        <v>2.7170000000000001</v>
      </c>
      <c r="T53" s="925">
        <f>VLOOKUP($D$3&amp;"_"&amp;T$3,データシート2!$A:$SI,MATCH($R$2&amp;"_"&amp;$B53,データシート2!$A$1:$SI$1,0),0)</f>
        <v>2.6320000000000001</v>
      </c>
      <c r="U53" s="925">
        <f>VLOOKUP($D$3&amp;"_"&amp;U$3,データシート2!$A:$SI,MATCH($R$2&amp;"_"&amp;$B53,データシート2!$A$1:$SI$1,0),0)</f>
        <v>2.879</v>
      </c>
      <c r="V53" s="925">
        <f>VLOOKUP($D$3&amp;"_"&amp;V$3,データシート2!$A:$SI,MATCH($R$2&amp;"_"&amp;$B53,データシート2!$A$1:$SI$1,0),0)</f>
        <v>2.835</v>
      </c>
      <c r="W53" s="925">
        <f>VLOOKUP($D$3&amp;"_"&amp;W$3,データシート2!$A:$SI,MATCH($R$2&amp;"_"&amp;$B53,データシート2!$A$1:$SI$1,0),0)</f>
        <v>2.8759999999999999</v>
      </c>
      <c r="X53" s="925">
        <f>VLOOKUP($D$3&amp;"_"&amp;X$3,データシート2!$A:$SI,MATCH($R$2&amp;"_"&amp;$B53,データシート2!$A$1:$SI$1,0),0)</f>
        <v>2.9870000000000001</v>
      </c>
      <c r="Y53" s="925">
        <f>VLOOKUP($D$3&amp;"_"&amp;Y$3,データシート2!$A:$SI,MATCH($R$2&amp;"_"&amp;$B53,データシート2!$A$1:$SI$1,0),0)</f>
        <v>3.5129999999999999</v>
      </c>
      <c r="Z53" s="925">
        <f>VLOOKUP($D$3&amp;"_"&amp;Z$3,データシート2!$A:$SI,MATCH($R$2&amp;"_"&amp;$B53,データシート2!$A$1:$SI$1,0),0)</f>
        <v>2.7879999999999998</v>
      </c>
      <c r="AA53" s="925">
        <f>VLOOKUP($D$3&amp;"_"&amp;AA$3,データシート2!$A:$SI,MATCH($R$2&amp;"_"&amp;$B53,データシート2!$A$1:$SI$1,0),0)</f>
        <v>3.3570000000000002</v>
      </c>
      <c r="AB53" s="926">
        <f>VLOOKUP($D$3&amp;"_"&amp;AB$3,データシート2!$A:$SI,MATCH($R$2&amp;"_"&amp;$B53,データシート2!$A$1:$SI$1,0),0)</f>
        <v>3.4009999999999998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2.7589999999999999</v>
      </c>
      <c r="S59" s="938">
        <f>VLOOKUP($D$3&amp;"_"&amp;S$3,データシート2!$A:$SI,MATCH($R$2&amp;"_"&amp;$C59,データシート2!$A$1:$SI$1,0),0)</f>
        <v>2.7170000000000001</v>
      </c>
      <c r="T59" s="938">
        <f>VLOOKUP($D$3&amp;"_"&amp;T$3,データシート2!$A:$SI,MATCH($R$2&amp;"_"&amp;$C59,データシート2!$A$1:$SI$1,0),0)</f>
        <v>2.6320000000000001</v>
      </c>
      <c r="U59" s="938">
        <f>VLOOKUP($D$3&amp;"_"&amp;U$3,データシート2!$A:$SI,MATCH($R$2&amp;"_"&amp;$C59,データシート2!$A$1:$SI$1,0),0)</f>
        <v>2.879</v>
      </c>
      <c r="V59" s="938">
        <f>VLOOKUP($D$3&amp;"_"&amp;V$3,データシート2!$A:$SI,MATCH($R$2&amp;"_"&amp;$C59,データシート2!$A$1:$SI$1,0),0)</f>
        <v>2.835</v>
      </c>
      <c r="W59" s="938">
        <f>VLOOKUP($D$3&amp;"_"&amp;W$3,データシート2!$A:$SI,MATCH($R$2&amp;"_"&amp;$C59,データシート2!$A$1:$SI$1,0),0)</f>
        <v>2.8759999999999999</v>
      </c>
      <c r="X59" s="938">
        <f>VLOOKUP($D$3&amp;"_"&amp;X$3,データシート2!$A:$SI,MATCH($R$2&amp;"_"&amp;$C59,データシート2!$A$1:$SI$1,0),0)</f>
        <v>2.9870000000000001</v>
      </c>
      <c r="Y59" s="938">
        <f>VLOOKUP($D$3&amp;"_"&amp;Y$3,データシート2!$A:$SI,MATCH($R$2&amp;"_"&amp;$C59,データシート2!$A$1:$SI$1,0),0)</f>
        <v>3.5129999999999999</v>
      </c>
      <c r="Z59" s="938">
        <f>VLOOKUP($D$3&amp;"_"&amp;Z$3,データシート2!$A:$SI,MATCH($R$2&amp;"_"&amp;$C59,データシート2!$A$1:$SI$1,0),0)</f>
        <v>2.7879999999999998</v>
      </c>
      <c r="AA59" s="938">
        <f>VLOOKUP($D$3&amp;"_"&amp;AA$3,データシート2!$A:$SI,MATCH($R$2&amp;"_"&amp;$C59,データシート2!$A$1:$SI$1,0),0)</f>
        <v>3.3570000000000002</v>
      </c>
      <c r="AB59" s="939">
        <f>VLOOKUP($D$3&amp;"_"&amp;AB$3,データシート2!$A:$SI,MATCH($R$2&amp;"_"&amp;$C59,データシート2!$A$1:$SI$1,0),0)</f>
        <v>3.4009999999999998</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2.7589999999999999</v>
      </c>
      <c r="S60" s="972">
        <f>VLOOKUP($D$3&amp;"_"&amp;S$3,データシート2!$A:$SI,MATCH($R$2&amp;"_"&amp;$E60,データシート2!$A$1:$SI$1,0),0)</f>
        <v>2.7170000000000001</v>
      </c>
      <c r="T60" s="972">
        <f>VLOOKUP($D$3&amp;"_"&amp;T$3,データシート2!$A:$SI,MATCH($R$2&amp;"_"&amp;$E60,データシート2!$A$1:$SI$1,0),0)</f>
        <v>2.6320000000000001</v>
      </c>
      <c r="U60" s="972">
        <f>VLOOKUP($D$3&amp;"_"&amp;U$3,データシート2!$A:$SI,MATCH($R$2&amp;"_"&amp;$E60,データシート2!$A$1:$SI$1,0),0)</f>
        <v>2.879</v>
      </c>
      <c r="V60" s="972">
        <f>VLOOKUP($D$3&amp;"_"&amp;V$3,データシート2!$A:$SI,MATCH($R$2&amp;"_"&amp;$E60,データシート2!$A$1:$SI$1,0),0)</f>
        <v>2.835</v>
      </c>
      <c r="W60" s="972">
        <f>VLOOKUP($D$3&amp;"_"&amp;W$3,データシート2!$A:$SI,MATCH($R$2&amp;"_"&amp;$E60,データシート2!$A$1:$SI$1,0),0)</f>
        <v>2.8759999999999999</v>
      </c>
      <c r="X60" s="972">
        <f>VLOOKUP($D$3&amp;"_"&amp;X$3,データシート2!$A:$SI,MATCH($R$2&amp;"_"&amp;$E60,データシート2!$A$1:$SI$1,0),0)</f>
        <v>2.9870000000000001</v>
      </c>
      <c r="Y60" s="972">
        <f>VLOOKUP($D$3&amp;"_"&amp;Y$3,データシート2!$A:$SI,MATCH($R$2&amp;"_"&amp;$E60,データシート2!$A$1:$SI$1,0),0)</f>
        <v>3.5129999999999999</v>
      </c>
      <c r="Z60" s="972">
        <f>VLOOKUP($D$3&amp;"_"&amp;Z$3,データシート2!$A:$SI,MATCH($R$2&amp;"_"&amp;$E60,データシート2!$A$1:$SI$1,0),0)</f>
        <v>2.7879999999999998</v>
      </c>
      <c r="AA60" s="972">
        <f>VLOOKUP($D$3&amp;"_"&amp;AA$3,データシート2!$A:$SI,MATCH($R$2&amp;"_"&amp;$E60,データシート2!$A$1:$SI$1,0),0)</f>
        <v>3.3570000000000002</v>
      </c>
      <c r="AB60" s="973">
        <f>VLOOKUP($D$3&amp;"_"&amp;AB$3,データシート2!$A:$SI,MATCH($R$2&amp;"_"&amp;$E60,データシート2!$A$1:$SI$1,0),0)</f>
        <v>3.4009999999999998</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33.933</v>
      </c>
      <c r="S68" s="925">
        <f>VLOOKUP($D$3&amp;"_"&amp;S$3,データシート2!$A:$SI,MATCH($R$2&amp;"_"&amp;$B68,データシート2!$A$1:$SI$1,0),0)</f>
        <v>34.247999999999998</v>
      </c>
      <c r="T68" s="925">
        <f>VLOOKUP($D$3&amp;"_"&amp;T$3,データシート2!$A:$SI,MATCH($R$2&amp;"_"&amp;$B68,データシート2!$A$1:$SI$1,0),0)</f>
        <v>35.268999999999998</v>
      </c>
      <c r="U68" s="925">
        <f>VLOOKUP($D$3&amp;"_"&amp;U$3,データシート2!$A:$SI,MATCH($R$2&amp;"_"&amp;$B68,データシート2!$A$1:$SI$1,0),0)</f>
        <v>34.323999999999998</v>
      </c>
      <c r="V68" s="925">
        <f>VLOOKUP($D$3&amp;"_"&amp;V$3,データシート2!$A:$SI,MATCH($R$2&amp;"_"&amp;$B68,データシート2!$A$1:$SI$1,0),0)</f>
        <v>36.497</v>
      </c>
      <c r="W68" s="925">
        <f>VLOOKUP($D$3&amp;"_"&amp;W$3,データシート2!$A:$SI,MATCH($R$2&amp;"_"&amp;$B68,データシート2!$A$1:$SI$1,0),0)</f>
        <v>35.71</v>
      </c>
      <c r="X68" s="925">
        <f>VLOOKUP($D$3&amp;"_"&amp;X$3,データシート2!$A:$SI,MATCH($R$2&amp;"_"&amp;$B68,データシート2!$A$1:$SI$1,0),0)</f>
        <v>35.024000000000001</v>
      </c>
      <c r="Y68" s="925">
        <f>VLOOKUP($D$3&amp;"_"&amp;Y$3,データシート2!$A:$SI,MATCH($R$2&amp;"_"&amp;$B68,データシート2!$A$1:$SI$1,0),0)</f>
        <v>34.585999999999999</v>
      </c>
      <c r="Z68" s="925">
        <f>VLOOKUP($D$3&amp;"_"&amp;Z$3,データシート2!$A:$SI,MATCH($R$2&amp;"_"&amp;$B68,データシート2!$A$1:$SI$1,0),0)</f>
        <v>35.843000000000004</v>
      </c>
      <c r="AA68" s="925">
        <f>VLOOKUP($D$3&amp;"_"&amp;AA$3,データシート2!$A:$SI,MATCH($R$2&amp;"_"&amp;$B68,データシート2!$A$1:$SI$1,0),0)</f>
        <v>27.495999999999999</v>
      </c>
      <c r="AB68" s="926">
        <f>VLOOKUP($D$3&amp;"_"&amp;AB$3,データシート2!$A:$SI,MATCH($R$2&amp;"_"&amp;$B68,データシート2!$A$1:$SI$1,0),0)</f>
        <v>20.329000000000001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33.933</v>
      </c>
      <c r="S75" s="938">
        <f>VLOOKUP($D$3&amp;"_"&amp;S$3,データシート2!$A:$SI,MATCH($R$2&amp;"_"&amp;$C75,データシート2!$A$1:$SI$1,0),0)</f>
        <v>34.247999999999998</v>
      </c>
      <c r="T75" s="938">
        <f>VLOOKUP($D$3&amp;"_"&amp;T$3,データシート2!$A:$SI,MATCH($R$2&amp;"_"&amp;$C75,データシート2!$A$1:$SI$1,0),0)</f>
        <v>35.268999999999998</v>
      </c>
      <c r="U75" s="938">
        <f>VLOOKUP($D$3&amp;"_"&amp;U$3,データシート2!$A:$SI,MATCH($R$2&amp;"_"&amp;$C75,データシート2!$A$1:$SI$1,0),0)</f>
        <v>34.323999999999998</v>
      </c>
      <c r="V75" s="938">
        <f>VLOOKUP($D$3&amp;"_"&amp;V$3,データシート2!$A:$SI,MATCH($R$2&amp;"_"&amp;$C75,データシート2!$A$1:$SI$1,0),0)</f>
        <v>36.497</v>
      </c>
      <c r="W75" s="938">
        <f>VLOOKUP($D$3&amp;"_"&amp;W$3,データシート2!$A:$SI,MATCH($R$2&amp;"_"&amp;$C75,データシート2!$A$1:$SI$1,0),0)</f>
        <v>35.71</v>
      </c>
      <c r="X75" s="938">
        <f>VLOOKUP($D$3&amp;"_"&amp;X$3,データシート2!$A:$SI,MATCH($R$2&amp;"_"&amp;$C75,データシート2!$A$1:$SI$1,0),0)</f>
        <v>35.024000000000001</v>
      </c>
      <c r="Y75" s="938">
        <f>VLOOKUP($D$3&amp;"_"&amp;Y$3,データシート2!$A:$SI,MATCH($R$2&amp;"_"&amp;$C75,データシート2!$A$1:$SI$1,0),0)</f>
        <v>34.585999999999999</v>
      </c>
      <c r="Z75" s="938">
        <f>VLOOKUP($D$3&amp;"_"&amp;Z$3,データシート2!$A:$SI,MATCH($R$2&amp;"_"&amp;$C75,データシート2!$A$1:$SI$1,0),0)</f>
        <v>35.843000000000004</v>
      </c>
      <c r="AA75" s="938">
        <f>VLOOKUP($D$3&amp;"_"&amp;AA$3,データシート2!$A:$SI,MATCH($R$2&amp;"_"&amp;$C75,データシート2!$A$1:$SI$1,0),0)</f>
        <v>27.495999999999999</v>
      </c>
      <c r="AB75" s="939">
        <f>VLOOKUP($D$3&amp;"_"&amp;AB$3,データシート2!$A:$SI,MATCH($R$2&amp;"_"&amp;$C75,データシート2!$A$1:$SI$1,0),0)</f>
        <v>20.329000000000001</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3.3359999999999999</v>
      </c>
      <c r="W77" s="925">
        <f>VLOOKUP($D$3&amp;"_"&amp;W$3,データシート2!$A:$SI,MATCH($R$2&amp;"_"&amp;$B77,データシート2!$A$1:$SI$1,0),0)</f>
        <v>3.206</v>
      </c>
      <c r="X77" s="925">
        <f>VLOOKUP($D$3&amp;"_"&amp;X$3,データシート2!$A:$SI,MATCH($R$2&amp;"_"&amp;$B77,データシート2!$A$1:$SI$1,0),0)</f>
        <v>3.222</v>
      </c>
      <c r="Y77" s="925">
        <f>VLOOKUP($D$3&amp;"_"&amp;Y$3,データシート2!$A:$SI,MATCH($R$2&amp;"_"&amp;$B77,データシート2!$A$1:$SI$1,0),0)</f>
        <v>3.121</v>
      </c>
      <c r="Z77" s="925">
        <f>VLOOKUP($D$3&amp;"_"&amp;Z$3,データシート2!$A:$SI,MATCH($R$2&amp;"_"&amp;$B77,データシート2!$A$1:$SI$1,0),0)</f>
        <v>3.0419999999999998</v>
      </c>
      <c r="AA77" s="925">
        <f>VLOOKUP($D$3&amp;"_"&amp;AA$3,データシート2!$A:$SI,MATCH($R$2&amp;"_"&amp;$B77,データシート2!$A$1:$SI$1,0),0)</f>
        <v>2.8809999999999998</v>
      </c>
      <c r="AB77" s="926">
        <f>VLOOKUP($D$3&amp;"_"&amp;AB$3,データシート2!$A:$SI,MATCH($R$2&amp;"_"&amp;$B77,データシート2!$A$1:$SI$1,0),0)</f>
        <v>2.8359999999999999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3.3359999999999999</v>
      </c>
      <c r="W84" s="938">
        <f>VLOOKUP($D$3&amp;"_"&amp;W$3,データシート2!$A:$SI,MATCH($R$2&amp;"_"&amp;$C84,データシート2!$A$1:$SI$1,0),0)</f>
        <v>3.206</v>
      </c>
      <c r="X84" s="938">
        <f>VLOOKUP($D$3&amp;"_"&amp;X$3,データシート2!$A:$SI,MATCH($R$2&amp;"_"&amp;$C84,データシート2!$A$1:$SI$1,0),0)</f>
        <v>3.222</v>
      </c>
      <c r="Y84" s="938">
        <f>VLOOKUP($D$3&amp;"_"&amp;Y$3,データシート2!$A:$SI,MATCH($R$2&amp;"_"&amp;$C84,データシート2!$A$1:$SI$1,0),0)</f>
        <v>3.121</v>
      </c>
      <c r="Z84" s="938">
        <f>VLOOKUP($D$3&amp;"_"&amp;Z$3,データシート2!$A:$SI,MATCH($R$2&amp;"_"&amp;$C84,データシート2!$A$1:$SI$1,0),0)</f>
        <v>3.0419999999999998</v>
      </c>
      <c r="AA84" s="938">
        <f>VLOOKUP($D$3&amp;"_"&amp;AA$3,データシート2!$A:$SI,MATCH($R$2&amp;"_"&amp;$C84,データシート2!$A$1:$SI$1,0),0)</f>
        <v>2.8809999999999998</v>
      </c>
      <c r="AB84" s="939">
        <f>VLOOKUP($D$3&amp;"_"&amp;AB$3,データシート2!$A:$SI,MATCH($R$2&amp;"_"&amp;$C84,データシート2!$A$1:$SI$1,0),0)</f>
        <v>2.8359999999999999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2.6880000000000002</v>
      </c>
      <c r="S110" s="925">
        <f>VLOOKUP($D$3&amp;"_"&amp;S$3,データシート2!$A:$SI,MATCH($R$2&amp;"_"&amp;$B110,データシート2!$A$1:$SI$1,0),0)</f>
        <v>2.8889999999999998</v>
      </c>
      <c r="T110" s="925">
        <f>VLOOKUP($D$3&amp;"_"&amp;T$3,データシート2!$A:$SI,MATCH($R$2&amp;"_"&amp;$B110,データシート2!$A$1:$SI$1,0),0)</f>
        <v>2.6549999999999998</v>
      </c>
      <c r="U110" s="925">
        <f>VLOOKUP($D$3&amp;"_"&amp;U$3,データシート2!$A:$SI,MATCH($R$2&amp;"_"&amp;$B110,データシート2!$A$1:$SI$1,0),0)</f>
        <v>2.0259999999999998</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2.6880000000000002</v>
      </c>
      <c r="S113" s="931">
        <f>VLOOKUP($D$3&amp;"_"&amp;S$3,データシート2!$A:$SI,MATCH($R$2&amp;"_"&amp;$C113,データシート2!$A$1:$SI$1,0),0)</f>
        <v>2.8889999999999998</v>
      </c>
      <c r="T113" s="931">
        <f>VLOOKUP($D$3&amp;"_"&amp;T$3,データシート2!$A:$SI,MATCH($R$2&amp;"_"&amp;$C113,データシート2!$A$1:$SI$1,0),0)</f>
        <v>2.6549999999999998</v>
      </c>
      <c r="U113" s="931">
        <f>VLOOKUP($D$3&amp;"_"&amp;U$3,データシート2!$A:$SI,MATCH($R$2&amp;"_"&amp;$C113,データシート2!$A$1:$SI$1,0),0)</f>
        <v>2.0259999999999998</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2025-03-04T09:43:40Z</dcterms:created>
  <dcterms:modified xsi:type="dcterms:W3CDTF">2025-03-04T09:43:40Z</dcterms:modified>
  <cp:category/>
  <cp:contentStatus/>
</cp:coreProperties>
</file>