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7E77F72-74FA-49CE-80B3-94361B39B35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<sst xmlns="http://schemas.openxmlformats.org/spreadsheetml/2006/main" count="16781" uniqueCount="2536">
  <si>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</si>
  <si>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</si>
  <si>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</si>
  <si>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</si>
  <si>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</si>
  <si>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</si>
  <si>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</si>
  <si>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</si>
  <si>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</si>
  <si>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</si>
  <si>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</si>
  <si>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</si>
  <si>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</si>
  <si>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</si>
  <si>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</si>
  <si>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</si>
  <si>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</si>
  <si>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</si>
  <si>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</si>
  <si>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</si>
  <si>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</si>
  <si>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</si>
  <si>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</si>
  <si>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</si>
  <si>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</si>
  <si>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</si>
  <si>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</si>
  <si>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</si>
  <si>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</si>
  <si>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</si>
  <si>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</si>
  <si>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</si>
  <si>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</si>
  <si>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</si>
  <si>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</si>
  <si>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</si>
  <si>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</si>
  <si>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</si>
  <si>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</si>
  <si>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</si>
  <si>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</si>
  <si>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</si>
  <si>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</si>
  <si>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</si>
  <si>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</si>
  <si>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</si>
  <si>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</si>
  <si>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</si>
  <si>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</si>
  <si>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</si>
  <si>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</si>
  <si>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</si>
  <si>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</si>
  <si>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</si>
  <si>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</si>
  <si>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</si>
  <si>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</si>
  <si>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</si>
  <si>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</si>
  <si>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</si>
  <si>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</si>
  <si>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</si>
  <si>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</si>
  <si>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</si>
  <si>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</si>
  <si>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</si>
  <si>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</si>
  <si>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</si>
  <si>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</si>
  <si>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</si>
  <si>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</si>
  <si>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</si>
  <si>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</si>
  <si>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</si>
  <si>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</si>
  <si>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</si>
  <si>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</si>
  <si>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</si>
  <si>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</si>
  <si>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</si>
  <si>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</si>
  <si>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</si>
  <si>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</si>
  <si>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</si>
  <si>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</si>
  <si>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</si>
  <si>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</si>
  <si>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</si>
  <si>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</si>
  <si>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</si>
  <si>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</si>
  <si>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</si>
  <si>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</si>
  <si>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</si>
  <si>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</si>
  <si>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</si>
  <si>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</si>
  <si>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</si>
  <si>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</si>
  <si>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</si>
  <si>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</si>
  <si>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</si>
  <si>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</si>
  <si>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</si>
  <si>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</si>
  <si>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</si>
  <si>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</si>
  <si>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</si>
  <si>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</si>
  <si>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</si>
  <si>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</si>
  <si>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</si>
  <si>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</si>
  <si>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</si>
  <si>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</si>
  <si>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</si>
  <si>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</si>
  <si>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</si>
  <si>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</si>
  <si>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</si>
  <si>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</si>
  <si>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</si>
  <si>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</si>
  <si>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</si>
  <si>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</si>
  <si>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</si>
  <si>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</si>
  <si>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</si>
  <si>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</si>
  <si>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</si>
  <si>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</si>
  <si>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</si>
  <si>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</si>
  <si>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</si>
  <si>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</si>
  <si>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</si>
  <si>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</si>
  <si>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</si>
  <si>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</si>
  <si>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</si>
  <si>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</si>
  <si>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</si>
  <si>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</si>
  <si>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</si>
  <si>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</si>
  <si>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</si>
  <si>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</si>
  <si>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</si>
  <si>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</si>
  <si>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</si>
  <si>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</si>
  <si>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</si>
  <si>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</si>
  <si>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</si>
  <si>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</si>
  <si>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</si>
  <si>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</si>
  <si>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</si>
  <si>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</si>
  <si>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</si>
  <si>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</si>
  <si>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</si>
  <si>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</si>
  <si>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</si>
  <si>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</si>
  <si>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</si>
  <si>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</si>
  <si>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</si>
  <si>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</si>
  <si>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</si>
  <si>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</si>
  <si>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</si>
  <si>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</si>
  <si>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</si>
  <si>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</si>
  <si>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</si>
  <si>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</si>
  <si>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</si>
  <si>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</si>
  <si>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</si>
  <si>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</si>
  <si>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</si>
  <si>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</si>
  <si>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</si>
  <si>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</si>
  <si>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</si>
  <si>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</si>
  <si>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</si>
  <si>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</si>
  <si>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</si>
  <si>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</si>
  <si>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</si>
  <si>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</si>
  <si>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</si>
  <si>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</si>
  <si>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</si>
  <si>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</si>
  <si>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</si>
  <si>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</si>
  <si>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</si>
  <si>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</si>
  <si>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</si>
  <si>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</si>
  <si>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</si>
  <si>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</si>
  <si>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</si>
  <si>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</si>
  <si>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</si>
  <si>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</si>
  <si>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</si>
  <si>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</si>
  <si>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</si>
  <si>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</si>
  <si>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</si>
  <si>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</si>
  <si>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</si>
  <si>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</si>
  <si>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</si>
  <si>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</si>
  <si>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</si>
  <si>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</si>
  <si>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</si>
  <si>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</si>
  <si>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</si>
  <si>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</si>
  <si>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</si>
  <si>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</si>
  <si>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</si>
  <si>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</si>
  <si>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</si>
  <si>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</si>
  <si>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</si>
  <si>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</si>
  <si>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</si>
  <si>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</si>
  <si>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</si>
  <si>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</si>
  <si>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</si>
  <si>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</si>
  <si>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</si>
  <si>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</si>
  <si>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</si>
  <si>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</si>
  <si>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</si>
  <si>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</si>
  <si>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</si>
  <si>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</si>
  <si>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</si>
  <si>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</si>
  <si>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</si>
  <si>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</si>
  <si>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</si>
  <si>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</si>
  <si>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</si>
  <si>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</si>
  <si>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</si>
  <si>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</si>
  <si>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</si>
  <si>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</si>
  <si>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</si>
  <si>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</si>
  <si>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</si>
  <si>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</si>
  <si>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</si>
  <si>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</si>
  <si>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</si>
  <si>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</si>
  <si>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</si>
  <si>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</si>
  <si>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</si>
  <si>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</si>
  <si>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</si>
  <si>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</si>
  <si>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</si>
  <si>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</si>
  <si>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</si>
  <si>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</si>
  <si>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</si>
  <si>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</si>
  <si>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</si>
  <si>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</si>
  <si>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</si>
  <si>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</si>
  <si>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</si>
  <si>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</si>
  <si>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</si>
  <si>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</si>
  <si>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</si>
  <si>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</si>
  <si>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</si>
  <si>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</si>
  <si>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</si>
  <si>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</si>
  <si>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</si>
  <si>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</si>
  <si>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</si>
  <si>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</si>
  <si>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</si>
  <si>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</si>
  <si>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</si>
  <si>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</si>
  <si>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</si>
  <si>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</si>
  <si>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</si>
  <si>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</si>
  <si>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</si>
  <si>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</si>
  <si>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</si>
  <si>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</si>
  <si>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</si>
  <si>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</si>
  <si>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</si>
  <si>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</si>
  <si>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</si>
  <si>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</si>
  <si>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</si>
  <si>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</si>
  <si>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</si>
  <si>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</si>
  <si>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</si>
  <si>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</si>
  <si>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</si>
  <si>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</si>
  <si>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</si>
  <si>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</si>
  <si>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</si>
  <si>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</si>
  <si>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</si>
  <si>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</si>
  <si>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</si>
  <si>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</si>
  <si>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</si>
  <si>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</si>
  <si>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</si>
  <si>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</si>
  <si>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</si>
  <si>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</si>
  <si>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</si>
  <si>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</si>
  <si>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</si>
  <si>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</si>
  <si>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</si>
  <si>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</si>
  <si>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</si>
  <si>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</si>
  <si>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</si>
  <si>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</si>
  <si>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</si>
  <si>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</si>
  <si>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</si>
  <si>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</si>
  <si>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</si>
  <si>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</si>
  <si>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</si>
  <si>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</si>
  <si>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</si>
  <si>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</si>
  <si>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</si>
  <si>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</si>
  <si>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</si>
  <si>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</si>
  <si>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</si>
  <si>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</si>
  <si>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</si>
  <si>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</si>
  <si>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</si>
  <si>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</si>
  <si>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</si>
  <si>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</si>
  <si>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</si>
  <si>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</si>
  <si>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</si>
  <si>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</si>
  <si>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</si>
  <si>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</si>
  <si>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</si>
  <si>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</si>
  <si>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</si>
  <si>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</si>
  <si>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</si>
  <si>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</si>
  <si>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</si>
  <si>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</si>
  <si>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</si>
  <si>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</si>
  <si>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</si>
  <si>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</si>
  <si>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</si>
  <si>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</si>
  <si>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</si>
  <si>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</si>
  <si>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</si>
  <si>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</si>
  <si>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</si>
  <si>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</si>
  <si>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</si>
  <si>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</si>
  <si>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</si>
  <si>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</si>
  <si>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</si>
  <si>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</si>
  <si>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</si>
  <si>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</si>
  <si>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</si>
  <si>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</si>
  <si>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</si>
  <si>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</si>
  <si>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</si>
  <si>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</si>
  <si>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</si>
  <si>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</si>
  <si>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</si>
  <si>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</si>
  <si>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</si>
  <si>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</si>
  <si>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</si>
  <si>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</si>
  <si>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</si>
  <si>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</si>
  <si>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</si>
  <si>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</si>
  <si>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</si>
  <si>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</si>
  <si>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</si>
  <si>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</si>
  <si>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</si>
  <si>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</si>
  <si>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</si>
  <si>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</si>
  <si>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</si>
  <si>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</si>
  <si>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</si>
  <si>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</si>
  <si>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</si>
  <si>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</si>
  <si>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</si>
  <si>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</si>
  <si>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</si>
  <si>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</si>
  <si>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</si>
  <si>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</si>
  <si>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</si>
  <si>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</si>
  <si>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</si>
  <si>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</si>
  <si>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</si>
  <si>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</si>
  <si>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</si>
  <si>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</si>
  <si>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</si>
  <si>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</si>
  <si>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</si>
  <si>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</si>
  <si>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</si>
  <si>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</si>
  <si>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</si>
  <si>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</si>
  <si>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</si>
  <si>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</si>
  <si>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</si>
  <si>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</si>
  <si>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</si>
  <si>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</si>
  <si>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</si>
  <si>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</si>
  <si>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</si>
  <si>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</si>
  <si>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</si>
  <si>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</si>
  <si>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</si>
  <si>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</si>
  <si>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</si>
  <si>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</si>
  <si>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</si>
  <si>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</si>
  <si>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</si>
  <si>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</si>
  <si>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</si>
  <si>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</si>
  <si>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</si>
  <si>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</si>
  <si>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</si>
  <si>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</si>
  <si>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</si>
  <si>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</si>
  <si>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</si>
  <si>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</si>
  <si>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</si>
  <si>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</si>
  <si>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</si>
  <si>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</si>
  <si>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</si>
  <si>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</si>
  <si>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</si>
  <si>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</si>
  <si>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</si>
  <si>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</si>
  <si>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</si>
  <si>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</si>
  <si>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</si>
  <si>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</si>
  <si>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</si>
  <si>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</si>
  <si>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</si>
  <si>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</si>
  <si>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</si>
  <si>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</si>
  <si>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</si>
  <si>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</si>
  <si>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</si>
  <si>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</si>
  <si>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</si>
  <si>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</si>
  <si>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</si>
  <si>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</si>
  <si>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</si>
  <si>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</si>
  <si>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</si>
  <si>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</si>
  <si>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</si>
  <si>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</si>
  <si>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</si>
  <si>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</si>
  <si>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</si>
  <si>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</si>
  <si>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</si>
  <si>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</si>
  <si>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</si>
  <si>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</si>
  <si>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</si>
  <si>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</si>
  <si>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</si>
  <si>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</si>
  <si>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</si>
  <si>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</si>
  <si>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</si>
  <si>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</si>
  <si>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</si>
  <si>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</si>
  <si>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</si>
  <si>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</si>
  <si>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</si>
  <si>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</si>
  <si>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</si>
  <si>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</si>
  <si>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</si>
  <si>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</si>
  <si>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</si>
  <si>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</si>
  <si>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</si>
  <si>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</si>
  <si>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</si>
  <si>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</si>
  <si>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</si>
  <si>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</si>
  <si>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</si>
  <si>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</si>
  <si>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</si>
  <si>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</si>
  <si>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</si>
  <si>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</si>
  <si>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</si>
  <si>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</si>
  <si>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</si>
  <si>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</si>
  <si>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</si>
  <si>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</si>
  <si>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</si>
  <si>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</si>
  <si>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</si>
  <si>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</si>
  <si>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</si>
  <si>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</si>
  <si>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</si>
  <si>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</si>
  <si>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</si>
  <si>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</si>
  <si>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</si>
  <si>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</si>
  <si>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</si>
  <si>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</si>
  <si>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</si>
  <si>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</si>
  <si>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</si>
  <si>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</si>
  <si>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</si>
  <si>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</si>
  <si>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</si>
  <si>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</si>
  <si>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</si>
  <si>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</si>
  <si>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</si>
  <si>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</si>
  <si>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</si>
  <si>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</si>
  <si>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</si>
  <si>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</si>
  <si>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</si>
  <si>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</si>
  <si>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</si>
  <si>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</si>
  <si>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</si>
  <si>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</si>
  <si>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</si>
  <si>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</si>
  <si>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</si>
  <si>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</si>
  <si>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</si>
  <si>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</si>
  <si>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</si>
  <si>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</si>
  <si>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</si>
  <si>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</si>
  <si>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</si>
  <si>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</si>
  <si>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</si>
  <si>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</si>
  <si>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</si>
  <si>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</si>
  <si>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</si>
  <si>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</si>
  <si>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</si>
  <si>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</si>
  <si>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</si>
  <si>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</si>
  <si>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</si>
  <si>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</si>
  <si>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</si>
  <si>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</si>
  <si>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</si>
  <si>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</si>
  <si>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</si>
  <si>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</si>
  <si>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</si>
  <si>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</si>
  <si>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</si>
  <si>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</si>
  <si>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</si>
  <si>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</si>
  <si>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</si>
  <si>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</si>
  <si>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</si>
  <si>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</si>
  <si>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</si>
  <si>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</si>
  <si>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</si>
  <si>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</si>
  <si>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</si>
  <si>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</si>
  <si>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</si>
  <si>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</si>
  <si>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</si>
  <si>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</si>
  <si>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</si>
  <si>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</si>
  <si>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</si>
  <si>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</si>
  <si>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</si>
  <si>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</si>
  <si>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</si>
  <si>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</si>
  <si>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</si>
  <si>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</si>
  <si>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</si>
  <si>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</si>
  <si>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</si>
  <si>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</si>
  <si>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</si>
  <si>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</si>
  <si>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</si>
  <si>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</si>
  <si>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</si>
  <si>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</si>
  <si>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</si>
  <si>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</si>
  <si>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</si>
  <si>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</si>
  <si>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</si>
  <si>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</si>
  <si>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</si>
  <si>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</si>
  <si>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</si>
  <si>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</si>
  <si>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</si>
  <si>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</si>
  <si>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</si>
  <si>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</si>
  <si>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</si>
  <si>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</si>
  <si>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</si>
  <si>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</si>
  <si>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</si>
  <si>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</si>
  <si>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</si>
  <si>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</si>
  <si>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</si>
  <si>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</si>
  <si>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</si>
  <si>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</si>
  <si>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</si>
  <si>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</si>
  <si>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</si>
  <si>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</si>
  <si>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</si>
  <si>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</si>
  <si>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</si>
  <si>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</si>
  <si>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</si>
  <si>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</si>
  <si>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</si>
  <si>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</si>
  <si>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</si>
  <si>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</si>
  <si>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</si>
  <si>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</si>
  <si>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</si>
  <si>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</si>
  <si>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</si>
  <si>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</si>
  <si>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</si>
  <si>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</si>
  <si>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</si>
  <si>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</si>
  <si>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</si>
  <si>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</si>
  <si>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</si>
  <si>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</si>
  <si>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</si>
  <si>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</si>
  <si>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</si>
  <si>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</si>
  <si>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</si>
  <si>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</si>
  <si>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</si>
  <si>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</si>
  <si>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</si>
  <si>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</si>
  <si>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</si>
  <si>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</si>
  <si>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</si>
  <si>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</si>
  <si>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</si>
  <si>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</si>
  <si>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</si>
  <si>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</si>
  <si>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</si>
  <si>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</si>
  <si>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</si>
  <si>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</si>
  <si>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</si>
  <si>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</si>
  <si>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</si>
  <si>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</si>
  <si>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</si>
  <si>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</si>
  <si>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</si>
  <si>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</si>
  <si>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</si>
  <si>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</si>
  <si>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</si>
  <si>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</si>
  <si>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</si>
  <si>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</si>
  <si>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</si>
  <si>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</si>
  <si>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</si>
  <si>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</si>
  <si>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</si>
  <si>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</si>
  <si>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</si>
  <si>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</si>
  <si>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</si>
  <si>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</si>
  <si>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</si>
  <si>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</si>
  <si>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</si>
  <si>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</si>
  <si>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</si>
  <si>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</si>
  <si>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</si>
  <si>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</si>
  <si>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</si>
  <si>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</si>
  <si>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</si>
  <si>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</si>
  <si>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</si>
  <si>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</si>
  <si>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</si>
  <si>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</si>
  <si>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</si>
  <si>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</si>
  <si>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</si>
  <si>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</si>
  <si>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</si>
  <si>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</si>
  <si>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</si>
  <si>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</si>
  <si>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</si>
  <si>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</si>
  <si>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</si>
  <si>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</si>
  <si>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</si>
  <si>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</si>
  <si>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</si>
  <si>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</si>
  <si>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</si>
  <si>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</si>
  <si>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</si>
  <si>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</si>
  <si>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</si>
  <si>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</si>
  <si>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</si>
  <si>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</si>
  <si>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</si>
  <si>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</si>
  <si>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</si>
  <si>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</si>
  <si>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</si>
  <si>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</si>
  <si>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</si>
  <si>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</si>
  <si>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</si>
  <si>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</si>
  <si>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</si>
  <si>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</si>
  <si>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</si>
  <si>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</si>
  <si>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</si>
  <si>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</si>
  <si>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</si>
  <si>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</si>
  <si>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</si>
  <si>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</si>
  <si>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</si>
  <si>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</si>
  <si>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</si>
  <si>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</si>
  <si>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</si>
  <si>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</si>
  <si>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</si>
  <si>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</si>
  <si>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</si>
  <si>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</si>
  <si>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</si>
  <si>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</si>
  <si>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</si>
  <si>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</si>
  <si>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</si>
  <si>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</si>
  <si>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</si>
  <si>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</si>
  <si>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</si>
  <si>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</si>
  <si>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</si>
  <si>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</si>
  <si>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</si>
  <si>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</si>
  <si>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</si>
  <si>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</si>
  <si>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</si>
  <si>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</si>
  <si>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</si>
  <si>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</si>
  <si>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</si>
  <si>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</si>
  <si>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</si>
  <si>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</si>
  <si>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</si>
  <si>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</si>
  <si>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</si>
  <si>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</si>
  <si>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</si>
  <si>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</si>
  <si>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</si>
  <si>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</si>
  <si>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</si>
  <si>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</si>
  <si>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</si>
  <si>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</si>
  <si>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</si>
  <si>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</si>
  <si>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</si>
  <si>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</si>
  <si>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</si>
  <si>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</si>
  <si>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</si>
  <si>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</si>
  <si>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</si>
  <si>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</si>
  <si>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</si>
  <si>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</si>
  <si>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</si>
  <si>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</si>
  <si>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</si>
  <si>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</si>
  <si>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</si>
  <si>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</si>
  <si>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</si>
  <si>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</si>
  <si>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</si>
  <si>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</si>
  <si>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</si>
  <si>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</si>
  <si>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</si>
  <si>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</si>
  <si>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</si>
  <si>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</si>
  <si>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</si>
  <si>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</si>
  <si>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</si>
  <si>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</si>
  <si>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</si>
  <si>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</si>
  <si>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</si>
  <si>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</si>
  <si>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</si>
  <si>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</si>
  <si>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</si>
  <si>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</si>
  <si>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</si>
  <si>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</si>
  <si>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</si>
  <si>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</si>
  <si>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</si>
  <si>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</si>
  <si>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</si>
  <si>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</si>
  <si>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</si>
  <si>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</si>
  <si>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</si>
  <si>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</si>
  <si>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</si>
  <si>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</si>
  <si>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</si>
  <si>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</si>
  <si>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</si>
  <si>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</si>
  <si>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</si>
  <si>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</si>
  <si>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</si>
  <si>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</si>
  <si>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</si>
  <si>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</si>
  <si>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</si>
  <si>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</si>
  <si>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</si>
  <si>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</si>
  <si>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</si>
  <si>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</si>
  <si>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</si>
  <si>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</si>
  <si>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</si>
  <si>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</si>
  <si>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</si>
  <si>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</si>
  <si>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</si>
  <si>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</si>
  <si>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</si>
  <si>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</si>
  <si>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</si>
  <si>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</si>
  <si>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</si>
  <si>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</si>
  <si>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</si>
  <si>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</si>
  <si>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</si>
  <si>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</si>
  <si>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</si>
  <si>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</si>
  <si>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</si>
  <si>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</si>
  <si>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</si>
  <si>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</si>
  <si>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</si>
  <si>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</si>
  <si>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</si>
  <si>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</si>
  <si>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</si>
  <si>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</si>
  <si>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</si>
  <si>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</si>
  <si>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</si>
  <si>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</si>
  <si>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</si>
  <si>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</si>
  <si>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</si>
  <si>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</si>
  <si>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</si>
  <si>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</si>
  <si>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</si>
  <si>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</si>
  <si>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</si>
  <si>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</si>
  <si>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</si>
  <si>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</si>
  <si>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</si>
  <si>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</si>
  <si>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</si>
  <si>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</si>
  <si>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</si>
  <si>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</si>
  <si>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</si>
  <si>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</si>
  <si>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</si>
  <si>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</si>
  <si>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</si>
  <si>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</si>
  <si>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</si>
  <si>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</si>
  <si>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</si>
  <si>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</si>
  <si>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</si>
  <si>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</si>
  <si>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</si>
  <si>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</si>
  <si>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</si>
  <si>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</si>
  <si>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</si>
  <si>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</si>
  <si>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</si>
  <si>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</si>
  <si>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</si>
  <si>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</si>
  <si>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</si>
  <si>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</si>
  <si>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</si>
  <si>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</si>
  <si>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</si>
  <si>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</si>
  <si>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</si>
  <si>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</si>
  <si>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</si>
  <si>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</si>
  <si>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</si>
  <si>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</si>
  <si>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</si>
  <si>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</si>
  <si>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</si>
  <si>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</si>
  <si>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</si>
  <si>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</si>
  <si>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</si>
  <si>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</si>
  <si>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</si>
  <si>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</si>
  <si>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</si>
  <si>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</si>
  <si>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</si>
  <si>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</si>
  <si>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</si>
  <si>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</si>
  <si>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</si>
  <si>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</si>
  <si>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</si>
  <si>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</si>
  <si>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</si>
  <si>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</si>
  <si>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</si>
  <si>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</si>
  <si>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</si>
  <si>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</si>
  <si>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</si>
  <si>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</si>
  <si>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</si>
  <si>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</si>
  <si>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</si>
  <si>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</si>
  <si>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</si>
  <si>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</si>
  <si>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</si>
  <si>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</si>
  <si>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</si>
  <si>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</si>
  <si>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</si>
  <si>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</si>
  <si>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</si>
  <si>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</si>
  <si>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</si>
  <si>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</si>
  <si>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</si>
  <si>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</si>
  <si>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</si>
  <si>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</si>
  <si>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</si>
  <si>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</si>
  <si>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</si>
  <si>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</si>
  <si>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</si>
  <si>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</si>
  <si>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</si>
  <si>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</si>
  <si>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</si>
  <si>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</si>
  <si>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</si>
  <si>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</si>
  <si>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</si>
  <si>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</si>
  <si>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</si>
  <si>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</si>
  <si>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</si>
  <si>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</si>
  <si>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</si>
  <si>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</si>
  <si>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</si>
  <si>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</si>
  <si>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</si>
  <si>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</si>
  <si>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</si>
  <si>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</si>
  <si>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</si>
  <si>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</si>
  <si>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</si>
  <si>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</si>
  <si>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</si>
  <si>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</si>
  <si>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</si>
  <si>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</si>
  <si>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</si>
  <si>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</si>
  <si>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</si>
  <si>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</si>
  <si>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</si>
  <si>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</si>
  <si>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</si>
  <si>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</si>
  <si>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</si>
  <si>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</si>
  <si>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</si>
  <si>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</si>
  <si>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</si>
  <si>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</si>
  <si>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</si>
  <si>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</si>
  <si>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</si>
  <si>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</si>
  <si>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</si>
  <si>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</si>
  <si>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</si>
  <si>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</si>
  <si>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</si>
  <si>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</si>
  <si>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</si>
  <si>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</si>
  <si>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</si>
  <si>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</si>
  <si>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</si>
  <si>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</si>
  <si>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</si>
  <si>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</si>
  <si>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</si>
  <si>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</si>
  <si>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</si>
  <si>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</si>
  <si>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</si>
  <si>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</si>
  <si>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</si>
  <si>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</si>
  <si>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</si>
  <si>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</si>
  <si>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</si>
  <si>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</si>
  <si>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</si>
  <si>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</si>
  <si>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</si>
  <si>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</si>
  <si>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</si>
  <si>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</si>
  <si>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</si>
  <si>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</si>
  <si>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</si>
  <si>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</si>
  <si>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</si>
  <si>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</si>
  <si>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</si>
  <si>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</si>
  <si>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</si>
  <si>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</si>
  <si>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</si>
  <si>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</si>
  <si>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</si>
  <si>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</si>
  <si>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</si>
  <si>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</si>
  <si>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</si>
  <si>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</si>
  <si>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</si>
  <si>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</si>
  <si>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</si>
  <si>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</si>
  <si>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</si>
  <si>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</si>
  <si>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</si>
  <si>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</si>
  <si>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</si>
  <si>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</si>
  <si>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</si>
  <si>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</si>
  <si>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</si>
  <si>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</si>
  <si>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</si>
  <si>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</si>
  <si>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</si>
  <si>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</si>
  <si>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</si>
  <si>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</si>
  <si>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</si>
  <si>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</si>
  <si>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</si>
  <si>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</si>
  <si>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</si>
  <si>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</si>
  <si>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</si>
  <si>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</si>
  <si>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</si>
  <si>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</si>
  <si>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</si>
  <si>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</si>
  <si>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</si>
  <si>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</si>
  <si>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</si>
  <si>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</si>
  <si>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</si>
  <si>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</si>
  <si>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</si>
  <si>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</si>
  <si>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</si>
  <si>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</si>
  <si>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</si>
  <si>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</si>
  <si>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</si>
  <si>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</si>
  <si>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</si>
  <si>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</si>
  <si>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</si>
  <si>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</si>
  <si>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</si>
  <si>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</si>
  <si>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</si>
  <si>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</si>
  <si>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</si>
  <si>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</si>
  <si>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</si>
  <si>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</si>
  <si>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</si>
  <si>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</si>
  <si>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</si>
  <si>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</si>
  <si>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</si>
  <si>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</si>
  <si>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</si>
  <si>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</si>
  <si>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</si>
  <si>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</si>
  <si>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</si>
  <si>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</si>
  <si>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</si>
  <si>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</si>
  <si>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</si>
  <si>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</si>
  <si>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</si>
  <si>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</si>
  <si>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</si>
  <si>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</si>
  <si>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</si>
  <si>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</si>
  <si>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</si>
  <si>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</si>
  <si>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</si>
  <si>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</si>
  <si>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</si>
  <si>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</si>
  <si>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</si>
  <si>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</si>
  <si>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</si>
  <si>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</si>
  <si>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</si>
  <si>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</si>
  <si>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</si>
  <si>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</si>
  <si>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</si>
  <si>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</si>
  <si>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</si>
  <si>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</si>
  <si>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</si>
  <si>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</si>
  <si>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</si>
  <si>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</si>
  <si>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</si>
  <si>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</si>
  <si>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</si>
  <si>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</si>
  <si>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</si>
  <si>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</si>
  <si>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</si>
  <si>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</si>
  <si>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</si>
  <si>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</si>
  <si>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</si>
  <si>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</si>
  <si>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</si>
  <si>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</si>
  <si>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</si>
  <si>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</si>
  <si>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</si>
  <si>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</si>
  <si>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</si>
  <si>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</si>
  <si>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</si>
  <si>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</si>
  <si>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</si>
  <si>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</si>
  <si>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</si>
  <si>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</si>
  <si>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</si>
  <si>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</si>
  <si>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</si>
  <si>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</si>
  <si>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</si>
  <si>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</si>
  <si>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</si>
  <si>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</si>
  <si>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</si>
  <si>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</si>
  <si>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</si>
  <si>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</si>
  <si>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</si>
  <si>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</si>
  <si>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</si>
  <si>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</si>
  <si>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</si>
  <si>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</si>
  <si>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</si>
  <si>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</si>
  <si>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</si>
  <si>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</si>
  <si>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</si>
  <si>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</si>
  <si>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</si>
  <si>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</si>
  <si>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</si>
  <si>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</si>
  <si>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</si>
  <si>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</si>
  <si>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</si>
  <si>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</si>
  <si>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</si>
  <si>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</si>
  <si>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</si>
  <si>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</si>
  <si>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</si>
  <si>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</si>
  <si>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</si>
  <si>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</si>
  <si>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</si>
  <si>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</si>
  <si>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</si>
  <si>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</si>
  <si>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</si>
  <si>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</si>
  <si>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</si>
  <si>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</si>
  <si>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</si>
  <si>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</si>
  <si>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</si>
  <si>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</si>
  <si>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</si>
  <si>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</si>
  <si>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</si>
  <si>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</si>
  <si>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</si>
  <si>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</si>
  <si>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</si>
  <si>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</si>
  <si>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</si>
  <si>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</si>
  <si>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</si>
  <si>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</si>
  <si>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</si>
  <si>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</si>
  <si>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</si>
  <si>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</si>
  <si>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</si>
  <si>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</si>
  <si>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</si>
  <si>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</si>
  <si>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</si>
  <si>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</si>
  <si>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</si>
  <si>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</si>
  <si>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</si>
  <si>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</si>
  <si>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</si>
  <si>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</si>
  <si>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</si>
  <si>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</si>
  <si>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</si>
  <si>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</si>
  <si>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</si>
  <si>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</si>
  <si>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</si>
  <si>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</si>
  <si>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</si>
  <si>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</si>
  <si>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</si>
  <si>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</si>
  <si>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</si>
  <si>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</si>
  <si>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</si>
  <si>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</si>
  <si>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</si>
  <si>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</si>
  <si>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</si>
  <si>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</si>
  <si>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</si>
  <si>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</si>
  <si>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</si>
  <si>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</si>
  <si>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</si>
  <si>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</si>
  <si>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</si>
  <si>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</si>
  <si>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</si>
  <si>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</si>
  <si>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</si>
  <si>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</si>
  <si>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</si>
  <si>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</si>
  <si>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</si>
  <si>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</si>
  <si>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</si>
  <si>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</si>
  <si>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</si>
  <si>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</si>
  <si>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</si>
  <si>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</si>
  <si>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</si>
  <si>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</si>
  <si>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</si>
  <si>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</si>
  <si>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</si>
  <si>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</si>
  <si>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</si>
  <si>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</si>
  <si>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</si>
  <si>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</si>
  <si>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</si>
  <si>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</si>
  <si>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</si>
  <si>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</si>
  <si>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</si>
  <si>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</si>
  <si>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</si>
  <si>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</si>
  <si>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</si>
  <si>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</si>
  <si>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</si>
  <si>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</si>
  <si>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</si>
  <si>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</si>
  <si>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</si>
  <si>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</si>
  <si>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</si>
  <si>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</si>
  <si>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</si>
  <si>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</si>
  <si>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</si>
  <si>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</si>
  <si>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</si>
  <si>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</si>
  <si>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</si>
  <si>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</si>
  <si>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</si>
  <si>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</si>
  <si>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</si>
  <si>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</si>
  <si>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</si>
  <si>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</si>
  <si>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</si>
  <si>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</si>
  <si>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</si>
  <si>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</si>
  <si>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</si>
  <si>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</si>
  <si>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</si>
  <si>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</si>
  <si>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</si>
  <si>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</si>
  <si>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</si>
  <si>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</si>
  <si>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</si>
  <si>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</si>
  <si>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</si>
  <si>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</si>
  <si>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</si>
  <si>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</si>
  <si>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</si>
  <si>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</si>
  <si>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</si>
  <si>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</si>
  <si>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</si>
  <si>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</si>
  <si>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</si>
  <si>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</si>
  <si>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</si>
  <si>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</si>
  <si>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</si>
  <si>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</si>
  <si>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</si>
  <si>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</si>
  <si>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</si>
  <si>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</si>
  <si>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</si>
  <si>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</si>
  <si>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</si>
  <si>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</si>
  <si>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</si>
  <si>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</si>
  <si>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</si>
  <si>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</si>
  <si>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</si>
  <si>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</si>
  <si>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</si>
  <si>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</si>
  <si>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</si>
  <si>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</si>
  <si>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</si>
  <si>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</si>
  <si>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</si>
  <si>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</si>
  <si>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</si>
  <si>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</si>
  <si>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</si>
  <si>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</si>
  <si>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</si>
  <si>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</si>
  <si>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</si>
  <si>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</si>
  <si>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</si>
  <si>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</si>
  <si>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</si>
  <si>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</si>
  <si>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</si>
  <si>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</si>
  <si>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</si>
  <si>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</si>
  <si>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</si>
  <si>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</si>
  <si>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</si>
  <si>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</si>
  <si>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</si>
  <si>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</si>
  <si>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</si>
  <si>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</si>
  <si>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</si>
  <si>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</si>
  <si>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</si>
  <si>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</si>
  <si>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</si>
  <si>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</si>
  <si>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</si>
  <si>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</si>
  <si>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</si>
  <si>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</si>
  <si>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</si>
  <si>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</si>
  <si>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</si>
  <si>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</si>
  <si>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</si>
  <si>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</si>
  <si>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</si>
  <si>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</si>
  <si>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</si>
  <si>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</si>
  <si>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</si>
  <si>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</si>
  <si>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</si>
  <si>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</si>
  <si>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</si>
  <si>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</si>
  <si>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</si>
  <si>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</si>
  <si>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</si>
  <si>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</si>
  <si>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</si>
  <si>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</si>
  <si>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</si>
  <si>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</si>
  <si>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</si>
  <si>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</si>
  <si>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</si>
  <si>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</si>
  <si>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</si>
  <si>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</si>
  <si>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</si>
  <si>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</si>
  <si>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</si>
  <si>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</si>
  <si>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</si>
  <si>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</si>
  <si>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</si>
  <si>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</si>
  <si>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</si>
  <si>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</si>
  <si>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</si>
  <si>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</si>
  <si>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</si>
  <si>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</si>
  <si>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</si>
  <si>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</si>
  <si>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</si>
  <si>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</si>
  <si>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</si>
  <si>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</si>
  <si>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</si>
  <si>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</si>
  <si>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</si>
  <si>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</si>
  <si>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</si>
  <si>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</si>
  <si>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</si>
  <si>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</si>
  <si>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</si>
  <si>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</si>
  <si>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</si>
  <si>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</si>
  <si>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</si>
  <si>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</si>
  <si>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</si>
  <si>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</si>
  <si>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</si>
  <si>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</si>
  <si>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</si>
  <si>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</si>
  <si>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</si>
  <si>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</si>
  <si>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</si>
  <si>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</si>
  <si>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</si>
  <si>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</si>
  <si>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</si>
  <si>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</si>
  <si>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</si>
  <si>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</si>
  <si>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</si>
  <si>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</si>
  <si>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</si>
  <si>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</si>
  <si>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</si>
  <si>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</si>
  <si>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</si>
  <si>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</si>
  <si>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</si>
  <si>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</si>
  <si>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</si>
  <si>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</si>
  <si>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</si>
  <si>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</si>
  <si>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</si>
  <si>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</si>
  <si>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</si>
  <si>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</si>
  <si>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</si>
  <si>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</si>
  <si>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</si>
  <si>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</si>
  <si>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</si>
  <si>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</si>
  <si>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</si>
  <si>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</si>
  <si>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</si>
  <si>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</si>
  <si>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</si>
  <si>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</si>
  <si>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</si>
  <si>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</si>
  <si>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</si>
  <si>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</si>
  <si>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</si>
  <si>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</si>
  <si>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</si>
  <si>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</si>
  <si>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</si>
  <si>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</si>
  <si>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</si>
  <si>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</si>
  <si>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</si>
  <si>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</si>
  <si>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</si>
  <si>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</si>
  <si>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</si>
  <si>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</si>
  <si>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</si>
  <si>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</si>
  <si>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</si>
  <si>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</si>
  <si>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</si>
  <si>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</si>
  <si>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</si>
  <si>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</si>
  <si>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</si>
  <si>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</si>
  <si>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</si>
  <si>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</si>
  <si>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</si>
  <si>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</si>
  <si>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</si>
  <si>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</si>
  <si>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</si>
  <si>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</si>
  <si>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</si>
  <si>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</si>
  <si>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</si>
  <si>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</si>
  <si>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</si>
  <si>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</si>
  <si>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</si>
  <si>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</si>
  <si>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</si>
  <si>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</si>
  <si>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</si>
  <si>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</si>
  <si>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</si>
  <si>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</si>
  <si>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</si>
  <si>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</si>
  <si>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</si>
  <si>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</si>
  <si>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</si>
  <si>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</si>
  <si>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</si>
  <si>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</si>
  <si>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</si>
  <si>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</si>
  <si>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</si>
  <si>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</si>
  <si>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</si>
  <si>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</si>
  <si>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</si>
  <si>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</si>
  <si>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</si>
  <si>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</si>
  <si>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</si>
  <si>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</si>
  <si>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</si>
  <si>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</si>
  <si>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</si>
  <si>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</si>
  <si>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</si>
  <si>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</si>
  <si>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</si>
  <si>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</si>
  <si>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</si>
  <si>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</si>
  <si>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</si>
  <si>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</si>
  <si>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</si>
  <si>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</si>
  <si>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</si>
  <si>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</si>
  <si>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</si>
  <si>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</si>
  <si>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</si>
  <si>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</si>
  <si>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</si>
  <si>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</si>
  <si>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</si>
  <si>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</si>
  <si>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</si>
  <si>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</si>
  <si>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</si>
  <si>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</si>
  <si>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</si>
  <si>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</si>
  <si>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</si>
  <si>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</si>
  <si>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</si>
  <si>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</si>
  <si>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</si>
  <si>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</si>
  <si>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</si>
  <si>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</si>
  <si>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</si>
  <si>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</si>
  <si>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</si>
  <si>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</si>
  <si>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</si>
  <si>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</si>
  <si>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</si>
  <si>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</si>
  <si>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</si>
  <si>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</si>
  <si>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</si>
  <si>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</si>
  <si>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</si>
  <si>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</si>
  <si>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</si>
  <si>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</si>
  <si>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</si>
  <si>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</si>
  <si>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</si>
  <si>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</si>
  <si>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</si>
  <si>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</si>
  <si>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</si>
  <si>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</si>
  <si>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</si>
  <si>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</si>
  <si>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</si>
  <si>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</si>
  <si>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</si>
  <si>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</si>
  <si>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</si>
  <si>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</si>
  <si>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</si>
  <si>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</si>
  <si>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</si>
  <si>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</si>
  <si>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</si>
  <si>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</si>
  <si>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</si>
  <si>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</si>
  <si>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</si>
  <si>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</si>
  <si>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</si>
  <si>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</si>
  <si>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</si>
  <si>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</si>
  <si>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</si>
  <si>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</si>
  <si>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</si>
  <si>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</si>
  <si>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</si>
  <si>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</si>
  <si>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</si>
  <si>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</si>
  <si>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</si>
  <si>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</si>
  <si>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</si>
  <si>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</si>
  <si>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</si>
  <si>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</si>
  <si>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</si>
  <si>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</si>
  <si>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</si>
  <si>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</si>
  <si>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</si>
  <si>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</si>
  <si>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</si>
  <si>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</si>
  <si>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</si>
  <si>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</si>
  <si>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</si>
  <si>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</si>
  <si>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</si>
  <si>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</si>
  <si>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</si>
  <si>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</si>
  <si>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</si>
  <si>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</si>
  <si>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</si>
  <si>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</si>
  <si>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</si>
  <si>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</si>
  <si>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</si>
  <si>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</si>
  <si>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</si>
  <si>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</si>
  <si>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</si>
  <si>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</si>
  <si>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</si>
  <si>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</si>
  <si>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</si>
  <si>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</si>
  <si>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</si>
  <si>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</si>
  <si>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</si>
  <si>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</si>
  <si>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</si>
  <si>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</si>
  <si>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</si>
  <si>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</si>
  <si>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</si>
  <si>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</si>
  <si>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</si>
  <si>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</si>
  <si>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</si>
  <si>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</si>
  <si>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</si>
  <si>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</si>
  <si>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</si>
  <si>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</si>
  <si>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</si>
  <si>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</si>
  <si>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</si>
  <si>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</si>
  <si>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</si>
  <si>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</si>
  <si>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</si>
  <si>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</si>
  <si>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</si>
  <si>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</si>
  <si>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</si>
  <si>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</si>
  <si>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</si>
  <si>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</si>
  <si>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</si>
  <si>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</si>
  <si>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</si>
  <si>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</si>
  <si>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</si>
  <si>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</si>
  <si>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</si>
  <si>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</si>
  <si>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</si>
  <si>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</si>
  <si>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</si>
  <si>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</si>
  <si>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</si>
  <si>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</si>
  <si>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</si>
  <si>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</si>
  <si>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</si>
  <si>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</si>
  <si>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</si>
  <si>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</si>
  <si>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</si>
  <si>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</si>
  <si>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</si>
  <si>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</si>
  <si>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</si>
  <si>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</si>
  <si>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</si>
  <si>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</si>
  <si>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</si>
  <si>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</si>
  <si>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</si>
  <si>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</si>
  <si>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</si>
  <si>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</si>
  <si>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</si>
  <si>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</si>
  <si>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</si>
  <si>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</si>
  <si>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</si>
  <si>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</si>
  <si>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</si>
  <si>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</si>
  <si>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</si>
  <si>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</si>
  <si>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</si>
  <si>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</si>
  <si>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</si>
  <si>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</si>
  <si>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</si>
  <si>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</si>
  <si>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</si>
  <si>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</si>
  <si>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</si>
  <si>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</si>
  <si>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</si>
  <si>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</si>
  <si>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</si>
  <si>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</si>
  <si>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</si>
  <si>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</si>
  <si>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</si>
  <si>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</si>
  <si>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</si>
  <si>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</si>
  <si>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</si>
  <si>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</si>
  <si>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</si>
  <si>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</si>
  <si>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</si>
  <si>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</si>
  <si>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</si>
  <si>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</si>
  <si>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</si>
  <si>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</si>
  <si>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</si>
  <si>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</si>
  <si>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</si>
  <si>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</si>
  <si>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</si>
  <si>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</si>
  <si>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</si>
  <si>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</si>
  <si>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</si>
  <si>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</si>
  <si>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</si>
  <si>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</si>
  <si>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</si>
  <si>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</si>
  <si>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</si>
  <si>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</si>
  <si>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</si>
  <si>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</si>
  <si>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</si>
  <si>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</si>
  <si>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</si>
  <si>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</si>
  <si>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</si>
  <si>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</si>
  <si>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</si>
  <si>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</si>
  <si>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</si>
  <si>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</si>
  <si>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</si>
  <si>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</si>
  <si>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</si>
  <si>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</si>
  <si>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</si>
  <si>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</si>
  <si>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</si>
  <si>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</si>
  <si>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</si>
  <si>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</si>
  <si>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</si>
  <si>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</si>
  <si>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</si>
  <si>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</si>
  <si>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</si>
  <si>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</si>
  <si>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</si>
  <si>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</si>
  <si>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</si>
  <si>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</si>
  <si>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</si>
  <si>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</si>
  <si>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</si>
  <si>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</si>
  <si>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</si>
  <si>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</si>
  <si>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</si>
  <si>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</si>
  <si>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</si>
  <si>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</si>
  <si>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</si>
  <si>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</si>
  <si>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</si>
  <si>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</si>
  <si>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</si>
  <si>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</si>
  <si>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</si>
  <si>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</si>
  <si>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</si>
  <si>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</si>
  <si>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</si>
  <si>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</si>
  <si>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</si>
  <si>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</si>
  <si>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</si>
  <si>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</si>
  <si>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</si>
  <si>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</si>
  <si>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</si>
  <si>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</si>
  <si>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</si>
  <si>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</si>
  <si>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</si>
  <si>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</si>
  <si>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</si>
  <si>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</si>
  <si>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</si>
  <si>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</si>
  <si>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</si>
  <si>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</si>
  <si>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</si>
  <si>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</si>
  <si>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</si>
  <si>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</si>
  <si>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</si>
  <si>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</si>
  <si>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</si>
  <si>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</si>
  <si>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</si>
  <si>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</si>
  <si>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</si>
  <si>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</si>
  <si>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</si>
  <si>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</si>
  <si>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</si>
  <si>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</si>
  <si>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</si>
  <si>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</si>
  <si>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</si>
  <si>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</si>
  <si>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</si>
  <si>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</si>
  <si>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</si>
  <si>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</si>
  <si>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</si>
  <si>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</si>
  <si>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</si>
  <si>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</si>
  <si>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</si>
  <si>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</si>
  <si>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</si>
  <si>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</si>
  <si>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</si>
  <si>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</si>
  <si>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</si>
  <si>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</si>
  <si>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</si>
  <si>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</si>
  <si>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</si>
  <si>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</si>
  <si>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</si>
  <si>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</si>
  <si>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</si>
  <si>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</si>
  <si>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</si>
  <si>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</si>
  <si>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</si>
  <si>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</si>
  <si>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</si>
  <si>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</si>
  <si>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</si>
  <si>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</si>
  <si>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</si>
  <si>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</si>
  <si>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</si>
  <si>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</si>
  <si>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</si>
  <si>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</si>
  <si>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</si>
  <si>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</si>
  <si>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</si>
  <si>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</si>
  <si>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</si>
  <si>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</si>
  <si>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</si>
  <si>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</si>
  <si>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</si>
  <si>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</si>
  <si>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</si>
  <si>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</si>
  <si>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</si>
  <si>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</si>
  <si>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</si>
  <si>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</si>
  <si>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</si>
  <si>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</si>
  <si>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</si>
  <si>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</si>
  <si>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</si>
  <si>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</si>
  <si>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</si>
  <si>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</si>
  <si>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</si>
  <si>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</si>
  <si>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</si>
  <si>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</si>
  <si>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</si>
  <si>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</si>
  <si>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</si>
  <si>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</si>
  <si>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</si>
  <si>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</si>
  <si>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</si>
  <si>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</si>
  <si>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</si>
  <si>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</si>
  <si>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</si>
  <si>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</si>
  <si>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</si>
  <si>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</si>
  <si>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</si>
  <si>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</si>
  <si>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</si>
  <si>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</si>
  <si>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</si>
  <si>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</si>
  <si>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</si>
  <si>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</si>
  <si>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</si>
  <si>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</si>
  <si>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</si>
  <si>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</si>
  <si>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</si>
  <si>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</si>
  <si>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</si>
  <si>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</si>
  <si>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</si>
  <si>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</si>
  <si>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</si>
  <si>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</si>
  <si>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</si>
  <si>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</si>
  <si>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</si>
  <si>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</si>
  <si>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</si>
  <si>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</si>
  <si>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</si>
  <si>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</si>
  <si>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</si>
  <si>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</si>
  <si>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</si>
  <si>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</si>
  <si>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</si>
  <si>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</si>
  <si>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</si>
  <si>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</si>
  <si>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</si>
  <si>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</si>
  <si>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</si>
  <si>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</si>
  <si>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</si>
  <si>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</si>
  <si>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</si>
  <si>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</si>
  <si>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</si>
  <si>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</si>
  <si>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</si>
  <si>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</si>
  <si>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</si>
  <si>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</si>
  <si>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</si>
  <si>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</si>
  <si>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</si>
  <si>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</si>
  <si>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</si>
  <si>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</si>
  <si>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</si>
  <si>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</si>
  <si>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</si>
  <si>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</si>
  <si>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</si>
  <si>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</si>
  <si>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</si>
  <si>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</si>
  <si>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</si>
  <si>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</si>
  <si>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</si>
  <si>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</si>
  <si>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</si>
  <si>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</si>
  <si>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</si>
  <si>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</si>
  <si>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</si>
  <si>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</si>
  <si>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</si>
  <si>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</si>
  <si>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</si>
  <si>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</si>
  <si>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</si>
  <si>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</si>
  <si>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</si>
  <si>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</si>
  <si>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</si>
  <si>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</si>
  <si>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</si>
  <si>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</si>
  <si>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</si>
  <si>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</si>
  <si>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</si>
  <si>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</si>
  <si>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</si>
  <si>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</si>
  <si>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</si>
  <si>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</si>
  <si>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</si>
  <si>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</si>
  <si>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</si>
  <si>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</si>
  <si>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</si>
  <si>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</si>
  <si>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</si>
  <si>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</si>
  <si>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</si>
  <si>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</si>
  <si>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</si>
  <si>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</si>
  <si>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</si>
  <si>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</si>
  <si>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</si>
  <si>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</si>
  <si>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</si>
  <si>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</si>
  <si>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</si>
  <si>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</si>
  <si>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</si>
  <si>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</si>
  <si>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</si>
  <si>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</si>
  <si>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</si>
  <si>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</si>
  <si>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</si>
  <si>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</si>
  <si>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</si>
  <si>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</si>
  <si>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</si>
  <si>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</si>
  <si>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</si>
  <si>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</si>
  <si>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</si>
  <si>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</si>
  <si>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</si>
  <si>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</si>
  <si>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</si>
  <si>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</si>
  <si>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</si>
  <si>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</si>
  <si>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</si>
  <si>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</si>
  <si>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</si>
  <si>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</si>
  <si>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</si>
  <si>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</si>
  <si>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</si>
  <si>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</si>
  <si>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</si>
  <si>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</si>
  <si>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</si>
  <si>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</si>
  <si>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</si>
  <si>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</si>
  <si>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</si>
  <si>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</si>
  <si>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</si>
  <si>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</si>
  <si>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</si>
  <si>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</si>
  <si>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</si>
  <si>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</si>
  <si>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</si>
  <si>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</si>
  <si>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</si>
  <si>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</si>
  <si>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</si>
  <si>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</si>
  <si>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</si>
  <si>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</si>
  <si>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</si>
  <si>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</si>
  <si>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</si>
  <si>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</si>
  <si>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</si>
  <si>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</si>
  <si>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</si>
  <si>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</si>
  <si>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</si>
  <si>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</si>
  <si>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</si>
  <si>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</si>
  <si>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</si>
  <si>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</si>
  <si>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</si>
  <si>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</si>
  <si>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</si>
  <si>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</si>
  <si>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</si>
  <si>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</si>
  <si>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</si>
  <si>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</si>
  <si>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</si>
  <si>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</si>
  <si>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</si>
  <si>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</si>
  <si>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</si>
  <si>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</si>
  <si>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</si>
  <si>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</si>
  <si>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</si>
  <si>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</si>
  <si>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</si>
  <si>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</si>
  <si>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</si>
  <si>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</si>
  <si>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</si>
  <si>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</si>
  <si>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</si>
  <si>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</si>
  <si>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</si>
  <si>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</si>
  <si>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</si>
  <si>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</si>
  <si>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</si>
  <si>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</si>
  <si>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</si>
  <si>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</si>
  <si>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</si>
  <si>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</si>
  <si>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</si>
  <si>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</si>
  <si>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</si>
  <si>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</si>
  <si>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</si>
  <si>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</si>
  <si>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</si>
  <si>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</si>
  <si>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</si>
  <si>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</si>
  <si>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</si>
  <si>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</si>
  <si>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</si>
  <si>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</si>
  <si>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</si>
  <si>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</si>
  <si>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</si>
  <si>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</si>
  <si>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</si>
  <si>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</si>
  <si>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</si>
  <si>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</si>
  <si>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</si>
  <si>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</si>
  <si>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</si>
  <si>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</si>
  <si>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</si>
  <si>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</si>
  <si>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</si>
  <si>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</si>
  <si>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</si>
  <si>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</si>
  <si>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</si>
  <si>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</si>
  <si>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</si>
  <si>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</si>
  <si>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</si>
  <si>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</si>
  <si>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</si>
  <si>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</si>
  <si>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</si>
  <si>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</si>
  <si>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</si>
  <si>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</si>
  <si>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</si>
  <si>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</si>
  <si>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</si>
  <si>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</si>
  <si>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</si>
  <si>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</si>
  <si>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</si>
  <si>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</si>
  <si>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</si>
  <si>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</si>
  <si>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</si>
  <si>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</si>
  <si>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</si>
  <si>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</si>
  <si>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</si>
  <si>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</si>
  <si>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</si>
  <si>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</si>
  <si>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</si>
  <si>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</si>
  <si>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</si>
  <si>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</si>
  <si>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</si>
  <si>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</si>
  <si>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</si>
  <si>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</si>
  <si>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</si>
  <si>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</si>
  <si>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</si>
  <si>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</si>
  <si>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</si>
  <si>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</si>
  <si>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</si>
  <si>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</si>
  <si>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</si>
  <si>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</si>
  <si>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</si>
  <si>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</si>
  <si>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</si>
  <si>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</si>
  <si>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</si>
  <si>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</si>
  <si>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</si>
  <si>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</si>
  <si>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</si>
  <si>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</si>
  <si>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</si>
  <si>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</si>
  <si>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</si>
  <si>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</si>
  <si>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</si>
  <si>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</si>
  <si>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</si>
  <si>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</si>
  <si>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</si>
  <si>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</si>
  <si>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</si>
  <si>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</si>
  <si>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</si>
  <si>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</si>
  <si>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</si>
  <si>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</si>
  <si>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</si>
  <si>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</si>
  <si>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</si>
  <si>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</si>
  <si>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</si>
  <si>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</si>
  <si>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</si>
  <si>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</si>
  <si>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</si>
  <si>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</si>
  <si>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</si>
  <si>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</si>
  <si>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</si>
  <si>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</si>
  <si>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</si>
  <si>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</si>
  <si>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</si>
  <si>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</si>
  <si>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</si>
  <si>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</si>
  <si>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</si>
  <si>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</si>
  <si>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</si>
  <si>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</si>
  <si>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</si>
  <si>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</si>
  <si>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</si>
  <si>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</si>
  <si>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</si>
  <si>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</si>
  <si>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</si>
  <si>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</si>
  <si>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</si>
  <si>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</si>
  <si>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</si>
  <si>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</si>
  <si>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</si>
  <si>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</si>
  <si>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</si>
  <si>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</si>
  <si>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</si>
  <si>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23100_令和7年度</t>
  </si>
  <si>
    <t>23100_令和8年度</t>
  </si>
  <si>
    <t>23100_令和9年度</t>
  </si>
  <si>
    <t>23100_令和10年度</t>
  </si>
  <si>
    <t>23100_令和11年度</t>
  </si>
  <si>
    <t>23100_令和12年度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</si>
</sst>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101.516764443924</c:v>
                </c:pt>
                <c:pt idx="1">
                  <c:v>132.49864684286351</c:v>
                </c:pt>
                <c:pt idx="2">
                  <c:v>164.36222484563621</c:v>
                </c:pt>
                <c:pt idx="3">
                  <c:v>171.48233002735</c:v>
                </c:pt>
                <c:pt idx="4">
                  <c:v>182.08520348691999</c:v>
                </c:pt>
                <c:pt idx="5">
                  <c:v>165.89119880060781</c:v>
                </c:pt>
                <c:pt idx="6">
                  <c:v>176.72154098554319</c:v>
                </c:pt>
                <c:pt idx="7">
                  <c:v>178.17926516997932</c:v>
                </c:pt>
                <c:pt idx="8">
                  <c:v>194.71818798057018</c:v>
                </c:pt>
                <c:pt idx="9">
                  <c:v>243.90031726132952</c:v>
                </c:pt>
                <c:pt idx="10">
                  <c:v>228.84109416857055</c:v>
                </c:pt>
                <c:pt idx="11">
                  <c:v>271.6137197650317</c:v>
                </c:pt>
                <c:pt idx="12">
                  <c:v>236.05644437961999</c:v>
                </c:pt>
                <c:pt idx="13">
                  <c:v>250.6491656622872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3274.5524652717331</c:v>
                </c:pt>
                <c:pt idx="1">
                  <c:v>3281.5401876597775</c:v>
                </c:pt>
                <c:pt idx="2">
                  <c:v>3239.3544857928605</c:v>
                </c:pt>
                <c:pt idx="3">
                  <c:v>3255.2337261821299</c:v>
                </c:pt>
                <c:pt idx="4">
                  <c:v>3187.8707359598893</c:v>
                </c:pt>
                <c:pt idx="5">
                  <c:v>3095.778851897122</c:v>
                </c:pt>
                <c:pt idx="6">
                  <c:v>3087.4137221031001</c:v>
                </c:pt>
                <c:pt idx="7">
                  <c:v>3067.2142916708417</c:v>
                </c:pt>
                <c:pt idx="8">
                  <c:v>3037.5194040663273</c:v>
                </c:pt>
                <c:pt idx="9">
                  <c:v>2993.4039739811037</c:v>
                </c:pt>
                <c:pt idx="10">
                  <c:v>2923.1322405709066</c:v>
                </c:pt>
                <c:pt idx="11">
                  <c:v>2641.9593055070445</c:v>
                </c:pt>
                <c:pt idx="12">
                  <c:v>2626.2196156911473</c:v>
                </c:pt>
                <c:pt idx="13">
                  <c:v>2703.1350518217141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3323.4817291001391</c:v>
                </c:pt>
                <c:pt idx="1">
                  <c:v>3674.1098953748869</c:v>
                </c:pt>
                <c:pt idx="2">
                  <c:v>3728.1908946452659</c:v>
                </c:pt>
                <c:pt idx="3">
                  <c:v>3927.5552243015641</c:v>
                </c:pt>
                <c:pt idx="4">
                  <c:v>3577.5282343246608</c:v>
                </c:pt>
                <c:pt idx="5">
                  <c:v>3466.5142884070078</c:v>
                </c:pt>
                <c:pt idx="6">
                  <c:v>3156.9261176206601</c:v>
                </c:pt>
                <c:pt idx="7">
                  <c:v>3151.7348298087918</c:v>
                </c:pt>
                <c:pt idx="8">
                  <c:v>3266.8460554244821</c:v>
                </c:pt>
                <c:pt idx="9">
                  <c:v>3000.2936587883955</c:v>
                </c:pt>
                <c:pt idx="10">
                  <c:v>2951.0073226808095</c:v>
                </c:pt>
                <c:pt idx="11">
                  <c:v>2946.2441820445065</c:v>
                </c:pt>
                <c:pt idx="12">
                  <c:v>2910.9616154426308</c:v>
                </c:pt>
                <c:pt idx="13">
                  <c:v>2906.943889405396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5370.8448267847662</c:v>
                </c:pt>
                <c:pt idx="1">
                  <c:v>5513.8216263359809</c:v>
                </c:pt>
                <c:pt idx="2">
                  <c:v>5971.5955665427937</c:v>
                </c:pt>
                <c:pt idx="3">
                  <c:v>6308.7563289744703</c:v>
                </c:pt>
                <c:pt idx="4">
                  <c:v>6280.7806899791467</c:v>
                </c:pt>
                <c:pt idx="5">
                  <c:v>5878.691380699529</c:v>
                </c:pt>
                <c:pt idx="6">
                  <c:v>5603.8350337059201</c:v>
                </c:pt>
                <c:pt idx="7">
                  <c:v>4861.5762170352573</c:v>
                </c:pt>
                <c:pt idx="8">
                  <c:v>4817.9621482838284</c:v>
                </c:pt>
                <c:pt idx="9">
                  <c:v>4892.9191907079112</c:v>
                </c:pt>
                <c:pt idx="10">
                  <c:v>4664.2132088596263</c:v>
                </c:pt>
                <c:pt idx="11">
                  <c:v>4267.8332362927713</c:v>
                </c:pt>
                <c:pt idx="12">
                  <c:v>4830.3183874014612</c:v>
                </c:pt>
                <c:pt idx="13">
                  <c:v>4561.9472207796425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3312.2510177358395</c:v>
                </c:pt>
                <c:pt idx="1">
                  <c:v>3416.317072659665</c:v>
                </c:pt>
                <c:pt idx="2">
                  <c:v>3642.2850962601897</c:v>
                </c:pt>
                <c:pt idx="3">
                  <c:v>3350.6850204484404</c:v>
                </c:pt>
                <c:pt idx="4">
                  <c:v>3286.658609559227</c:v>
                </c:pt>
                <c:pt idx="5">
                  <c:v>3095.9784427634754</c:v>
                </c:pt>
                <c:pt idx="6">
                  <c:v>2724.4934436813205</c:v>
                </c:pt>
                <c:pt idx="7">
                  <c:v>2784.1784198831438</c:v>
                </c:pt>
                <c:pt idx="8">
                  <c:v>2719.202624616807</c:v>
                </c:pt>
                <c:pt idx="9">
                  <c:v>2660.5191059331896</c:v>
                </c:pt>
                <c:pt idx="10">
                  <c:v>2348.4420242731417</c:v>
                </c:pt>
                <c:pt idx="11">
                  <c:v>2206.9046322239101</c:v>
                </c:pt>
                <c:pt idx="12">
                  <c:v>2358.0816112360189</c:v>
                </c:pt>
                <c:pt idx="13">
                  <c:v>2073.6949139904837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1021873</c:v>
                </c:pt>
                <c:pt idx="1">
                  <c:v>1021390</c:v>
                </c:pt>
                <c:pt idx="2">
                  <c:v>1032241</c:v>
                </c:pt>
                <c:pt idx="3">
                  <c:v>1040547</c:v>
                </c:pt>
                <c:pt idx="4">
                  <c:v>1052519</c:v>
                </c:pt>
                <c:pt idx="5">
                  <c:v>1058860</c:v>
                </c:pt>
                <c:pt idx="6">
                  <c:v>1066871</c:v>
                </c:pt>
                <c:pt idx="7">
                  <c:v>1075619</c:v>
                </c:pt>
                <c:pt idx="8">
                  <c:v>1083130</c:v>
                </c:pt>
                <c:pt idx="9">
                  <c:v>1087420</c:v>
                </c:pt>
                <c:pt idx="10">
                  <c:v>1087250</c:v>
                </c:pt>
                <c:pt idx="11">
                  <c:v>1088060</c:v>
                </c:pt>
                <c:pt idx="12">
                  <c:v>1088818</c:v>
                </c:pt>
                <c:pt idx="13">
                  <c:v>1093035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218397</c:v>
                </c:pt>
                <c:pt idx="1">
                  <c:v>214870</c:v>
                </c:pt>
                <c:pt idx="2">
                  <c:v>213113</c:v>
                </c:pt>
                <c:pt idx="3">
                  <c:v>210469</c:v>
                </c:pt>
                <c:pt idx="4">
                  <c:v>208237</c:v>
                </c:pt>
                <c:pt idx="5">
                  <c:v>207231</c:v>
                </c:pt>
                <c:pt idx="6">
                  <c:v>206959</c:v>
                </c:pt>
                <c:pt idx="7">
                  <c:v>212532</c:v>
                </c:pt>
                <c:pt idx="8">
                  <c:v>212366</c:v>
                </c:pt>
                <c:pt idx="9">
                  <c:v>212874</c:v>
                </c:pt>
                <c:pt idx="10">
                  <c:v>207130</c:v>
                </c:pt>
                <c:pt idx="11">
                  <c:v>207488</c:v>
                </c:pt>
                <c:pt idx="12">
                  <c:v>207984</c:v>
                </c:pt>
                <c:pt idx="13">
                  <c:v>209902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982030</c:v>
                </c:pt>
                <c:pt idx="1">
                  <c:v>988891</c:v>
                </c:pt>
                <c:pt idx="2">
                  <c:v>996234</c:v>
                </c:pt>
                <c:pt idx="3">
                  <c:v>1038208</c:v>
                </c:pt>
                <c:pt idx="4">
                  <c:v>1046525</c:v>
                </c:pt>
                <c:pt idx="5">
                  <c:v>1057510</c:v>
                </c:pt>
                <c:pt idx="6">
                  <c:v>1070952</c:v>
                </c:pt>
                <c:pt idx="7">
                  <c:v>1085323</c:v>
                </c:pt>
                <c:pt idx="8">
                  <c:v>1099728</c:v>
                </c:pt>
                <c:pt idx="9">
                  <c:v>1113423</c:v>
                </c:pt>
                <c:pt idx="10">
                  <c:v>1128267</c:v>
                </c:pt>
                <c:pt idx="11">
                  <c:v>1137433</c:v>
                </c:pt>
                <c:pt idx="12">
                  <c:v>1142481</c:v>
                </c:pt>
                <c:pt idx="13">
                  <c:v>1156802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466</c:v>
                </c:pt>
                <c:pt idx="1">
                  <c:v>466</c:v>
                </c:pt>
                <c:pt idx="2">
                  <c:v>466</c:v>
                </c:pt>
                <c:pt idx="3">
                  <c:v>466</c:v>
                </c:pt>
                <c:pt idx="4">
                  <c:v>466</c:v>
                </c:pt>
                <c:pt idx="5">
                  <c:v>426</c:v>
                </c:pt>
                <c:pt idx="6">
                  <c:v>426</c:v>
                </c:pt>
                <c:pt idx="7">
                  <c:v>426</c:v>
                </c:pt>
                <c:pt idx="8">
                  <c:v>426</c:v>
                </c:pt>
                <c:pt idx="9">
                  <c:v>426</c:v>
                </c:pt>
                <c:pt idx="10">
                  <c:v>426</c:v>
                </c:pt>
                <c:pt idx="11">
                  <c:v>551</c:v>
                </c:pt>
                <c:pt idx="12">
                  <c:v>551</c:v>
                </c:pt>
                <c:pt idx="13">
                  <c:v>551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106763</c:v>
                </c:pt>
                <c:pt idx="1">
                  <c:v>106763</c:v>
                </c:pt>
                <c:pt idx="2">
                  <c:v>106763</c:v>
                </c:pt>
                <c:pt idx="3">
                  <c:v>106763</c:v>
                </c:pt>
                <c:pt idx="4">
                  <c:v>106763</c:v>
                </c:pt>
                <c:pt idx="5">
                  <c:v>91381</c:v>
                </c:pt>
                <c:pt idx="6">
                  <c:v>91381</c:v>
                </c:pt>
                <c:pt idx="7">
                  <c:v>91381</c:v>
                </c:pt>
                <c:pt idx="8">
                  <c:v>91381</c:v>
                </c:pt>
                <c:pt idx="9">
                  <c:v>91381</c:v>
                </c:pt>
                <c:pt idx="10">
                  <c:v>91381</c:v>
                </c:pt>
                <c:pt idx="11">
                  <c:v>93256</c:v>
                </c:pt>
                <c:pt idx="12">
                  <c:v>93256</c:v>
                </c:pt>
                <c:pt idx="13">
                  <c:v>93256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31678.854299999999</c:v>
                </c:pt>
                <c:pt idx="1">
                  <c:v>33058.8819</c:v>
                </c:pt>
                <c:pt idx="2">
                  <c:v>34160.626700000001</c:v>
                </c:pt>
                <c:pt idx="3">
                  <c:v>33895.864699999998</c:v>
                </c:pt>
                <c:pt idx="4">
                  <c:v>34640.895799999998</c:v>
                </c:pt>
                <c:pt idx="5">
                  <c:v>35493.807399999998</c:v>
                </c:pt>
                <c:pt idx="6">
                  <c:v>35479.209600000002</c:v>
                </c:pt>
                <c:pt idx="7">
                  <c:v>33635.544199999997</c:v>
                </c:pt>
                <c:pt idx="8">
                  <c:v>34903.814200000001</c:v>
                </c:pt>
                <c:pt idx="9">
                  <c:v>35777.352899999998</c:v>
                </c:pt>
                <c:pt idx="10">
                  <c:v>32968.733099999998</c:v>
                </c:pt>
                <c:pt idx="11">
                  <c:v>29931.711800000001</c:v>
                </c:pt>
                <c:pt idx="12">
                  <c:v>33553.350100000003</c:v>
                </c:pt>
                <c:pt idx="13">
                  <c:v>35621.787199999999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3.9449999999999998</c:v>
                </c:pt>
                <c:pt idx="1">
                  <c:v>3.8959999999999999</c:v>
                </c:pt>
                <c:pt idx="2">
                  <c:v>6.2930000000000001</c:v>
                </c:pt>
                <c:pt idx="3">
                  <c:v>8.3109999999999999</c:v>
                </c:pt>
                <c:pt idx="4">
                  <c:v>8.234</c:v>
                </c:pt>
                <c:pt idx="5">
                  <c:v>9.4819999999999993</c:v>
                </c:pt>
                <c:pt idx="6">
                  <c:v>11.957000000000001</c:v>
                </c:pt>
                <c:pt idx="7">
                  <c:v>19.523</c:v>
                </c:pt>
                <c:pt idx="8">
                  <c:v>20.29</c:v>
                </c:pt>
                <c:pt idx="9">
                  <c:v>24.204999999999998</c:v>
                </c:pt>
                <c:pt idx="10">
                  <c:v>32.536999999999999</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35.347999999999999</c:v>
                </c:pt>
                <c:pt idx="1">
                  <c:v>26.681999999999999</c:v>
                </c:pt>
                <c:pt idx="2">
                  <c:v>29.207000000000001</c:v>
                </c:pt>
                <c:pt idx="3">
                  <c:v>28.876999999999999</c:v>
                </c:pt>
                <c:pt idx="4">
                  <c:v>29.942</c:v>
                </c:pt>
                <c:pt idx="5">
                  <c:v>35.956000000000003</c:v>
                </c:pt>
                <c:pt idx="6">
                  <c:v>40.610999999999997</c:v>
                </c:pt>
                <c:pt idx="7">
                  <c:v>38.116999999999997</c:v>
                </c:pt>
                <c:pt idx="8">
                  <c:v>41.354999999999997</c:v>
                </c:pt>
                <c:pt idx="9">
                  <c:v>33.878</c:v>
                </c:pt>
                <c:pt idx="10">
                  <c:v>68.046000000000006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6.09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169.80199999999999</c:v>
                </c:pt>
                <c:pt idx="1">
                  <c:v>197.27799999999999</c:v>
                </c:pt>
                <c:pt idx="2">
                  <c:v>176.83</c:v>
                </c:pt>
                <c:pt idx="3">
                  <c:v>228.03899999999999</c:v>
                </c:pt>
                <c:pt idx="4">
                  <c:v>189.87200000000001</c:v>
                </c:pt>
                <c:pt idx="5">
                  <c:v>178.47800000000001</c:v>
                </c:pt>
                <c:pt idx="6">
                  <c:v>202.99</c:v>
                </c:pt>
                <c:pt idx="7">
                  <c:v>201.732</c:v>
                </c:pt>
                <c:pt idx="8">
                  <c:v>198.13</c:v>
                </c:pt>
                <c:pt idx="9">
                  <c:v>141.19399999999999</c:v>
                </c:pt>
                <c:pt idx="10">
                  <c:v>150.852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2764.16</c:v>
                </c:pt>
                <c:pt idx="1">
                  <c:v>2868.944</c:v>
                </c:pt>
                <c:pt idx="2">
                  <c:v>2529.8879999999999</c:v>
                </c:pt>
                <c:pt idx="3">
                  <c:v>2791.9859999999999</c:v>
                </c:pt>
                <c:pt idx="4">
                  <c:v>2672.335</c:v>
                </c:pt>
                <c:pt idx="5">
                  <c:v>2677.9414999999999</c:v>
                </c:pt>
                <c:pt idx="6">
                  <c:v>2742.692</c:v>
                </c:pt>
                <c:pt idx="7">
                  <c:v>2724.4369999999999</c:v>
                </c:pt>
                <c:pt idx="8">
                  <c:v>3651.6573671000001</c:v>
                </c:pt>
                <c:pt idx="9">
                  <c:v>2271.0169999999998</c:v>
                </c:pt>
                <c:pt idx="10">
                  <c:v>3580.8969999999999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115.376</c:v>
                </c:pt>
                <c:pt idx="1">
                  <c:v>119.798</c:v>
                </c:pt>
                <c:pt idx="2">
                  <c:v>126.95699999999999</c:v>
                </c:pt>
                <c:pt idx="3">
                  <c:v>125.193</c:v>
                </c:pt>
                <c:pt idx="4">
                  <c:v>124.87</c:v>
                </c:pt>
                <c:pt idx="5">
                  <c:v>122.54600000000001</c:v>
                </c:pt>
                <c:pt idx="6">
                  <c:v>111.59099999999999</c:v>
                </c:pt>
                <c:pt idx="7">
                  <c:v>143.05099999999999</c:v>
                </c:pt>
                <c:pt idx="8">
                  <c:v>1267.934</c:v>
                </c:pt>
                <c:pt idx="9">
                  <c:v>149.16900000000001</c:v>
                </c:pt>
                <c:pt idx="10">
                  <c:v>1421.479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1190.4569999999999</c:v>
                </c:pt>
                <c:pt idx="1">
                  <c:v>1234.806</c:v>
                </c:pt>
                <c:pt idx="2">
                  <c:v>1175.3599999999999</c:v>
                </c:pt>
                <c:pt idx="3">
                  <c:v>1225.6279999999999</c:v>
                </c:pt>
                <c:pt idx="4">
                  <c:v>1150.587</c:v>
                </c:pt>
                <c:pt idx="5">
                  <c:v>1152.7325000000001</c:v>
                </c:pt>
                <c:pt idx="6">
                  <c:v>1208.6909999999998</c:v>
                </c:pt>
                <c:pt idx="7">
                  <c:v>1192.3779999999999</c:v>
                </c:pt>
                <c:pt idx="8">
                  <c:v>1105.374</c:v>
                </c:pt>
                <c:pt idx="9">
                  <c:v>968.06299999999999</c:v>
                </c:pt>
                <c:pt idx="10">
                  <c:v>982.4609999999999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1667.422</c:v>
                </c:pt>
                <c:pt idx="1">
                  <c:v>1742.1959999999999</c:v>
                </c:pt>
                <c:pt idx="2">
                  <c:v>1439.9010000000001</c:v>
                </c:pt>
                <c:pt idx="3">
                  <c:v>1706.3920000000001</c:v>
                </c:pt>
                <c:pt idx="4">
                  <c:v>1624.9259999999999</c:v>
                </c:pt>
                <c:pt idx="5">
                  <c:v>1626.579</c:v>
                </c:pt>
                <c:pt idx="6">
                  <c:v>1677.9680000000001</c:v>
                </c:pt>
                <c:pt idx="7">
                  <c:v>1648.38</c:v>
                </c:pt>
                <c:pt idx="8">
                  <c:v>1538.1243671</c:v>
                </c:pt>
                <c:pt idx="9">
                  <c:v>1353.0619999999999</c:v>
                </c:pt>
                <c:pt idx="10">
                  <c:v>1434.482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5971.5955665427937</c:v>
                </c:pt>
                <c:pt idx="1">
                  <c:v>6308.7563289744703</c:v>
                </c:pt>
                <c:pt idx="2">
                  <c:v>6280.7806899791467</c:v>
                </c:pt>
                <c:pt idx="3">
                  <c:v>5878.691380699529</c:v>
                </c:pt>
                <c:pt idx="4">
                  <c:v>5603.8350337059201</c:v>
                </c:pt>
                <c:pt idx="5">
                  <c:v>4861.5762170352573</c:v>
                </c:pt>
                <c:pt idx="6">
                  <c:v>4817.9621482838284</c:v>
                </c:pt>
                <c:pt idx="7">
                  <c:v>4892.9191907079112</c:v>
                </c:pt>
                <c:pt idx="8">
                  <c:v>4664.2132088596263</c:v>
                </c:pt>
                <c:pt idx="9">
                  <c:v>4267.8332362927713</c:v>
                </c:pt>
                <c:pt idx="10">
                  <c:v>4830.3183874014612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3642.2850962601897</c:v>
                </c:pt>
                <c:pt idx="1">
                  <c:v>3350.6850204484404</c:v>
                </c:pt>
                <c:pt idx="2">
                  <c:v>3286.658609559227</c:v>
                </c:pt>
                <c:pt idx="3">
                  <c:v>3095.9784427634754</c:v>
                </c:pt>
                <c:pt idx="4">
                  <c:v>2724.4934436813205</c:v>
                </c:pt>
                <c:pt idx="5">
                  <c:v>2784.1784198831438</c:v>
                </c:pt>
                <c:pt idx="6">
                  <c:v>2719.202624616807</c:v>
                </c:pt>
                <c:pt idx="7">
                  <c:v>2660.5191059331896</c:v>
                </c:pt>
                <c:pt idx="8">
                  <c:v>2348.4420242731417</c:v>
                </c:pt>
                <c:pt idx="9">
                  <c:v>2206.9046322239101</c:v>
                </c:pt>
                <c:pt idx="10">
                  <c:v>2358.0816112360189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0.45779557501198043</c:v>
                </c:pt>
                <c:pt idx="1">
                  <c:v>0.51995218570763546</c:v>
                </c:pt>
                <c:pt idx="2">
                  <c:v>0.43810482652869898</c:v>
                </c:pt>
                <c:pt idx="3">
                  <c:v>0.55116404443593991</c:v>
                </c:pt>
                <c:pt idx="4">
                  <c:v>0.59641398799051937</c:v>
                </c:pt>
                <c:pt idx="5">
                  <c:v>0.58422225687255702</c:v>
                </c:pt>
                <c:pt idx="6">
                  <c:v>0.61708089894053453</c:v>
                </c:pt>
                <c:pt idx="7">
                  <c:v>0.61957081846319728</c:v>
                </c:pt>
                <c:pt idx="8">
                  <c:v>0.65495522188846012</c:v>
                </c:pt>
                <c:pt idx="9">
                  <c:v>0.61310397388423254</c:v>
                </c:pt>
                <c:pt idx="10">
                  <c:v>0.60832584977756465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0.19935325270013307</c:v>
                </c:pt>
                <c:pt idx="1">
                  <c:v>0.19572891004346746</c:v>
                </c:pt>
                <c:pt idx="2">
                  <c:v>0.18713597210538843</c:v>
                </c:pt>
                <c:pt idx="3">
                  <c:v>0.20848653563000233</c:v>
                </c:pt>
                <c:pt idx="4">
                  <c:v>0.20532135458653847</c:v>
                </c:pt>
                <c:pt idx="5">
                  <c:v>0.237110856343413</c:v>
                </c:pt>
                <c:pt idx="6">
                  <c:v>0.25087183394135609</c:v>
                </c:pt>
                <c:pt idx="7">
                  <c:v>0.24369460306322488</c:v>
                </c:pt>
                <c:pt idx="8">
                  <c:v>0.23699045273066702</c:v>
                </c:pt>
                <c:pt idx="9">
                  <c:v>0.22682774757171681</c:v>
                </c:pt>
                <c:pt idx="10">
                  <c:v>0.20339466701873637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1434.482</c:v>
                </c:pt>
                <c:pt idx="2">
                  <c:v>0</c:v>
                </c:pt>
                <c:pt idx="3">
                  <c:v>0</c:v>
                </c:pt>
                <c:pt idx="4">
                  <c:v>982.4609999999999</c:v>
                </c:pt>
                <c:pt idx="5">
                  <c:v>1421.479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1434.482</c:v>
                </c:pt>
                <c:pt idx="4" formatCode="#,##0">
                  <c:v>982.4609999999999</c:v>
                </c:pt>
                <c:pt idx="5" formatCode="#,##0">
                  <c:v>1421.479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16：化学工業(N=5)</c:v>
                </c:pt>
                <c:pt idx="2">
                  <c:v>17：石油製品・石炭製品製造業(N=2)</c:v>
                </c:pt>
                <c:pt idx="3">
                  <c:v>21：窯業・土石製品製造業(N=3)</c:v>
                </c:pt>
                <c:pt idx="4">
                  <c:v>22：鉄鋼業(N=9)</c:v>
                </c:pt>
                <c:pt idx="5">
                  <c:v>9：食料品製造業(N=6)</c:v>
                </c:pt>
                <c:pt idx="6">
                  <c:v>10：飲料・たばこ・飼料製造業(N=3)</c:v>
                </c:pt>
                <c:pt idx="7">
                  <c:v>11：繊維工業(N=2)</c:v>
                </c:pt>
                <c:pt idx="8">
                  <c:v>12：木材・木製品製造業(N=1)</c:v>
                </c:pt>
                <c:pt idx="9">
                  <c:v>13：家具・装備品製造業(N=0)</c:v>
                </c:pt>
                <c:pt idx="10">
                  <c:v>15：印刷・同関連業(N=2)</c:v>
                </c:pt>
                <c:pt idx="11">
                  <c:v>18：プラスチック製品製造業(N=2)</c:v>
                </c:pt>
                <c:pt idx="12">
                  <c:v>19：ゴム製品製造業(N=0)</c:v>
                </c:pt>
                <c:pt idx="13">
                  <c:v>20：なめし革・同製品・毛皮製造業(N=0)</c:v>
                </c:pt>
                <c:pt idx="14">
                  <c:v>23：非鉄金属製造業(N=2)</c:v>
                </c:pt>
                <c:pt idx="15">
                  <c:v>24：金属製品製造業(N=12)</c:v>
                </c:pt>
                <c:pt idx="16">
                  <c:v>25：はん用機械器具製造業(N=0)</c:v>
                </c:pt>
                <c:pt idx="17">
                  <c:v>26：生産用機械器具製造業(N=0)</c:v>
                </c:pt>
                <c:pt idx="18">
                  <c:v>27：業務用機械器具製造業(N=2)</c:v>
                </c:pt>
                <c:pt idx="19">
                  <c:v>28：電子部品等製造業(N=2)</c:v>
                </c:pt>
                <c:pt idx="20">
                  <c:v>29：電気機械器具製造業(N=2)</c:v>
                </c:pt>
                <c:pt idx="21">
                  <c:v>30：情報通信機械器具製造業(N=0)</c:v>
                </c:pt>
                <c:pt idx="22">
                  <c:v>31：輸送用機械器具製造業(N=7)</c:v>
                </c:pt>
                <c:pt idx="23">
                  <c:v>32：その他の製造業(N=0)</c:v>
                </c:pt>
                <c:pt idx="24">
                  <c:v>F：電気・ガス・熱供給・水道業(N=17)</c:v>
                </c:pt>
                <c:pt idx="25">
                  <c:v>G：情報通信業(N=26)</c:v>
                </c:pt>
                <c:pt idx="26">
                  <c:v>H：運輸業，郵便業(N=2)</c:v>
                </c:pt>
                <c:pt idx="27">
                  <c:v>I：卸売業，小売業(N=14)</c:v>
                </c:pt>
                <c:pt idx="28">
                  <c:v>J：金融業，保険業(N=0)</c:v>
                </c:pt>
                <c:pt idx="29">
                  <c:v>K：不動産業，物品賃貸業(N=19)</c:v>
                </c:pt>
                <c:pt idx="30">
                  <c:v>L：学術研究,専門･技術ｻｰﾋﾞｽ業(N=0)</c:v>
                </c:pt>
                <c:pt idx="31">
                  <c:v>M：宿泊業，飲食サービス業(N=8)</c:v>
                </c:pt>
                <c:pt idx="32">
                  <c:v>N：生活関連ｻｰﾋﾞｽ業,娯楽業(N=9)</c:v>
                </c:pt>
                <c:pt idx="33">
                  <c:v>O：教育，学習支援業(N=12)</c:v>
                </c:pt>
                <c:pt idx="34">
                  <c:v>P：医療，福祉(N=17)</c:v>
                </c:pt>
                <c:pt idx="35">
                  <c:v>Q：複合サービス事業(N=1)</c:v>
                </c:pt>
                <c:pt idx="36">
                  <c:v>R：ｻｰﾋﾞｽ業(他に分類されない)(N=13)</c:v>
                </c:pt>
                <c:pt idx="37">
                  <c:v>S：公務(N=3)</c:v>
                </c:pt>
                <c:pt idx="38">
                  <c:v>石油精製業・コークス製造業(N=0)</c:v>
                </c:pt>
                <c:pt idx="39">
                  <c:v>発電所・変電所(N=1)</c:v>
                </c:pt>
                <c:pt idx="40">
                  <c:v>ガス製造工場(N=0)</c:v>
                </c:pt>
                <c:pt idx="41">
                  <c:v>熱供給業(N=8)</c:v>
                </c:pt>
              </c:strCache>
            </c:strRef>
          </c:cat>
          <c:val>
            <c:numRef>
              <c:f>③特定事業所の現状把握!$BF$16:$BF$57</c:f>
              <c:numCache>
                <c:formatCode>[=0]#,##0;[&lt;1]0.00;#,##0</c:formatCode>
                <c:ptCount val="42"/>
                <c:pt idx="0">
                  <c:v>0</c:v>
                </c:pt>
                <c:pt idx="1">
                  <c:v>130.05000000000001</c:v>
                </c:pt>
                <c:pt idx="2">
                  <c:v>7.99</c:v>
                </c:pt>
                <c:pt idx="3">
                  <c:v>145.035</c:v>
                </c:pt>
                <c:pt idx="4">
                  <c:v>377.69</c:v>
                </c:pt>
                <c:pt idx="5">
                  <c:v>85.406000000000006</c:v>
                </c:pt>
                <c:pt idx="6">
                  <c:v>35.009</c:v>
                </c:pt>
                <c:pt idx="7">
                  <c:v>99.248999999999995</c:v>
                </c:pt>
                <c:pt idx="8">
                  <c:v>7.944</c:v>
                </c:pt>
                <c:pt idx="9">
                  <c:v>0</c:v>
                </c:pt>
                <c:pt idx="10">
                  <c:v>14.170999999999999</c:v>
                </c:pt>
                <c:pt idx="11">
                  <c:v>7.9029999999999996</c:v>
                </c:pt>
                <c:pt idx="12">
                  <c:v>0</c:v>
                </c:pt>
                <c:pt idx="13">
                  <c:v>0</c:v>
                </c:pt>
                <c:pt idx="14">
                  <c:v>298.56700000000001</c:v>
                </c:pt>
                <c:pt idx="15">
                  <c:v>58.817</c:v>
                </c:pt>
                <c:pt idx="16">
                  <c:v>0</c:v>
                </c:pt>
                <c:pt idx="17">
                  <c:v>0</c:v>
                </c:pt>
                <c:pt idx="18">
                  <c:v>8.3070000000000004</c:v>
                </c:pt>
                <c:pt idx="19">
                  <c:v>6.4939999999999998</c:v>
                </c:pt>
                <c:pt idx="20">
                  <c:v>34.825000000000003</c:v>
                </c:pt>
                <c:pt idx="21">
                  <c:v>0</c:v>
                </c:pt>
                <c:pt idx="22">
                  <c:v>117.02500000000001</c:v>
                </c:pt>
                <c:pt idx="23">
                  <c:v>0</c:v>
                </c:pt>
                <c:pt idx="24">
                  <c:v>102.827</c:v>
                </c:pt>
                <c:pt idx="25">
                  <c:v>98.903999999999996</c:v>
                </c:pt>
                <c:pt idx="26">
                  <c:v>4.9800000000000004</c:v>
                </c:pt>
                <c:pt idx="27">
                  <c:v>84.745999999999995</c:v>
                </c:pt>
                <c:pt idx="28">
                  <c:v>0</c:v>
                </c:pt>
                <c:pt idx="29">
                  <c:v>126.72499999999999</c:v>
                </c:pt>
                <c:pt idx="30">
                  <c:v>0</c:v>
                </c:pt>
                <c:pt idx="31">
                  <c:v>33.566000000000003</c:v>
                </c:pt>
                <c:pt idx="32">
                  <c:v>30.952999999999999</c:v>
                </c:pt>
                <c:pt idx="33">
                  <c:v>112.968</c:v>
                </c:pt>
                <c:pt idx="34">
                  <c:v>120.06399999999999</c:v>
                </c:pt>
                <c:pt idx="35">
                  <c:v>6.2030000000000003</c:v>
                </c:pt>
                <c:pt idx="36">
                  <c:v>249.261</c:v>
                </c:pt>
                <c:pt idx="37">
                  <c:v>11.263999999999999</c:v>
                </c:pt>
                <c:pt idx="38">
                  <c:v>0</c:v>
                </c:pt>
                <c:pt idx="39">
                  <c:v>1388.4739999999999</c:v>
                </c:pt>
                <c:pt idx="40">
                  <c:v>0</c:v>
                </c:pt>
                <c:pt idx="41">
                  <c:v>33.005000000000003</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3634.8156982582568</c:v>
                </c:pt>
                <c:pt idx="2">
                  <c:v>235.22284109142481</c:v>
                </c:pt>
                <c:pt idx="3">
                  <c:v>29.503154567179699</c:v>
                </c:pt>
                <c:pt idx="4">
                  <c:v>5034.0278236299191</c:v>
                </c:pt>
                <c:pt idx="5">
                  <c:v>3434.9762803314538</c:v>
                </c:pt>
                <c:pt idx="7">
                  <c:v>3355.4667737149048</c:v>
                </c:pt>
                <c:pt idx="8">
                  <c:v>126.38346401524601</c:v>
                </c:pt>
                <c:pt idx="9">
                  <c:v>45.725677074548663</c:v>
                </c:pt>
                <c:pt idx="10">
                  <c:v>120.87513422825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3899.5416939168613</c:v>
                </c:pt>
                <c:pt idx="4" formatCode="#,##0">
                  <c:v>5034.0278236299191</c:v>
                </c:pt>
                <c:pt idx="5" formatCode="#,##0">
                  <c:v>3434.9762803314538</c:v>
                </c:pt>
                <c:pt idx="6" formatCode="#,##0">
                  <c:v>3527.5759148046991</c:v>
                </c:pt>
                <c:pt idx="10" formatCode="#,##0">
                  <c:v>120.87513422825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3580.8969999999999</c:v>
                </c:pt>
                <c:pt idx="2" formatCode="#,##0_);[Red]\(#,##0\)">
                  <c:v>3.34</c:v>
                </c:pt>
                <c:pt idx="3" formatCode="#,##0_);[Red]\(#,##0\)">
                  <c:v>147.512</c:v>
                </c:pt>
                <c:pt idx="4" formatCode="#,##0_);[Red]\(#,##0\)">
                  <c:v>6.09</c:v>
                </c:pt>
                <c:pt idx="5" formatCode="#,##0_);[Red]\(#,##0\)">
                  <c:v>68.046000000000006</c:v>
                </c:pt>
                <c:pt idx="6" formatCode="#,##0_);[Red]\(#,##0\)">
                  <c:v>32.536999999999999</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3580.8969999999999</c:v>
                </c:pt>
                <c:pt idx="1">
                  <c:v>150.852</c:v>
                </c:pt>
                <c:pt idx="4" formatCode="#,##0_);[Red]\(#,##0\)">
                  <c:v>6.09</c:v>
                </c:pt>
                <c:pt idx="5" formatCode="#,##0_);[Red]\(#,##0\)">
                  <c:v>68.046000000000006</c:v>
                </c:pt>
                <c:pt idx="6" formatCode="#,##0_);[Red]\(#,##0\)">
                  <c:v>32.536999999999999</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名古屋市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10：飲料・たばこ・飼料製造業(N=3)</c:v>
                </c:pt>
                <c:pt idx="2">
                  <c:v>11：繊維工業(N=2)</c:v>
                </c:pt>
                <c:pt idx="3">
                  <c:v>12：木材・木製品製造業(N=1)</c:v>
                </c:pt>
                <c:pt idx="4">
                  <c:v>13：家具・装備品製造業(N=0)</c:v>
                </c:pt>
                <c:pt idx="5">
                  <c:v>15：印刷・同関連業(N=2)</c:v>
                </c:pt>
                <c:pt idx="6">
                  <c:v>18：プラスチック製品製造業(N=2)</c:v>
                </c:pt>
                <c:pt idx="7">
                  <c:v>19：ゴム製品製造業(N=0)</c:v>
                </c:pt>
                <c:pt idx="8">
                  <c:v>20：なめし革・同製品・毛皮製造業(N=0)</c:v>
                </c:pt>
                <c:pt idx="9">
                  <c:v>23：非鉄金属製造業(N=2)</c:v>
                </c:pt>
                <c:pt idx="10">
                  <c:v>24：金属製品製造業(N=12)</c:v>
                </c:pt>
                <c:pt idx="11">
                  <c:v>25：はん用機械器具製造業(N=0)</c:v>
                </c:pt>
                <c:pt idx="12">
                  <c:v>26：生産用機械器具製造業(N=0)</c:v>
                </c:pt>
                <c:pt idx="13">
                  <c:v>27：業務用機械器具製造業(N=2)</c:v>
                </c:pt>
                <c:pt idx="14">
                  <c:v>28：電子部品等製造業(N=2)</c:v>
                </c:pt>
                <c:pt idx="15">
                  <c:v>29：電気機械器具製造業(N=2)</c:v>
                </c:pt>
                <c:pt idx="16">
                  <c:v>30：情報通信機械器具製造業(N=0)</c:v>
                </c:pt>
                <c:pt idx="17">
                  <c:v>31：輸送用機械器具製造業(N=7)</c:v>
                </c:pt>
                <c:pt idx="18">
                  <c:v>32：その他の製造業(N=0)</c:v>
                </c:pt>
              </c:strCache>
            </c:strRef>
          </c:cat>
          <c:val>
            <c:numRef>
              <c:f>③特定事業所の現状把握!$BG$21:$BG$39</c:f>
              <c:numCache>
                <c:formatCode>[=0]#,##0;[&lt;1]0.00;#,##0</c:formatCode>
                <c:ptCount val="19"/>
                <c:pt idx="0">
                  <c:v>14.234333333333334</c:v>
                </c:pt>
                <c:pt idx="1">
                  <c:v>11.669666666666666</c:v>
                </c:pt>
                <c:pt idx="2">
                  <c:v>49.624499999999998</c:v>
                </c:pt>
                <c:pt idx="3">
                  <c:v>7.944</c:v>
                </c:pt>
                <c:pt idx="4">
                  <c:v>0</c:v>
                </c:pt>
                <c:pt idx="5">
                  <c:v>7.0854999999999997</c:v>
                </c:pt>
                <c:pt idx="6">
                  <c:v>3.9514999999999998</c:v>
                </c:pt>
                <c:pt idx="7">
                  <c:v>0</c:v>
                </c:pt>
                <c:pt idx="8">
                  <c:v>0</c:v>
                </c:pt>
                <c:pt idx="9">
                  <c:v>149.2835</c:v>
                </c:pt>
                <c:pt idx="10">
                  <c:v>4.901416666666667</c:v>
                </c:pt>
                <c:pt idx="11">
                  <c:v>0</c:v>
                </c:pt>
                <c:pt idx="12">
                  <c:v>0</c:v>
                </c:pt>
                <c:pt idx="13">
                  <c:v>4.1535000000000002</c:v>
                </c:pt>
                <c:pt idx="14">
                  <c:v>3.2469999999999999</c:v>
                </c:pt>
                <c:pt idx="15">
                  <c:v>17.412500000000001</c:v>
                </c:pt>
                <c:pt idx="16">
                  <c:v>0</c:v>
                </c:pt>
                <c:pt idx="17">
                  <c:v>16.717857142857145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10：飲料・たばこ・飼料製造業(N=3)</c:v>
                </c:pt>
                <c:pt idx="2">
                  <c:v>11：繊維工業(N=2)</c:v>
                </c:pt>
                <c:pt idx="3">
                  <c:v>12：木材・木製品製造業(N=1)</c:v>
                </c:pt>
                <c:pt idx="4">
                  <c:v>13：家具・装備品製造業(N=0)</c:v>
                </c:pt>
                <c:pt idx="5">
                  <c:v>15：印刷・同関連業(N=2)</c:v>
                </c:pt>
                <c:pt idx="6">
                  <c:v>18：プラスチック製品製造業(N=2)</c:v>
                </c:pt>
                <c:pt idx="7">
                  <c:v>19：ゴム製品製造業(N=0)</c:v>
                </c:pt>
                <c:pt idx="8">
                  <c:v>20：なめし革・同製品・毛皮製造業(N=0)</c:v>
                </c:pt>
                <c:pt idx="9">
                  <c:v>23：非鉄金属製造業(N=2)</c:v>
                </c:pt>
                <c:pt idx="10">
                  <c:v>24：金属製品製造業(N=12)</c:v>
                </c:pt>
                <c:pt idx="11">
                  <c:v>25：はん用機械器具製造業(N=0)</c:v>
                </c:pt>
                <c:pt idx="12">
                  <c:v>26：生産用機械器具製造業(N=0)</c:v>
                </c:pt>
                <c:pt idx="13">
                  <c:v>27：業務用機械器具製造業(N=2)</c:v>
                </c:pt>
                <c:pt idx="14">
                  <c:v>28：電子部品等製造業(N=2)</c:v>
                </c:pt>
                <c:pt idx="15">
                  <c:v>29：電気機械器具製造業(N=2)</c:v>
                </c:pt>
                <c:pt idx="16">
                  <c:v>30：情報通信機械器具製造業(N=0)</c:v>
                </c:pt>
                <c:pt idx="17">
                  <c:v>31：輸送用機械器具製造業(N=7)</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名古屋市</c:v>
                </c:pt>
              </c:strCache>
            </c:strRef>
          </c:tx>
          <c:spPr>
            <a:solidFill>
              <a:srgbClr val="FF0066"/>
            </a:solidFill>
            <a:ln>
              <a:noFill/>
            </a:ln>
          </c:spPr>
          <c:invertIfNegative val="0"/>
          <c:cat>
            <c:strRef>
              <c:f>③特定事業所の現状把握!$BD$40:$BD$53</c:f>
              <c:strCache>
                <c:ptCount val="14"/>
                <c:pt idx="0">
                  <c:v>F：電気・ガス・熱供給・水道業(N=17)</c:v>
                </c:pt>
                <c:pt idx="1">
                  <c:v>G：情報通信業(N=26)</c:v>
                </c:pt>
                <c:pt idx="2">
                  <c:v>H：運輸業，郵便業(N=2)</c:v>
                </c:pt>
                <c:pt idx="3">
                  <c:v>I：卸売業，小売業(N=14)</c:v>
                </c:pt>
                <c:pt idx="4">
                  <c:v>J：金融業，保険業(N=0)</c:v>
                </c:pt>
                <c:pt idx="5">
                  <c:v>K：不動産業，物品賃貸業(N=19)</c:v>
                </c:pt>
                <c:pt idx="6">
                  <c:v>L：学術研究,専門･技術ｻｰﾋﾞｽ業(N=0)</c:v>
                </c:pt>
                <c:pt idx="7">
                  <c:v>M：宿泊業，飲食サービス業(N=8)</c:v>
                </c:pt>
                <c:pt idx="8">
                  <c:v>N：生活関連ｻｰﾋﾞｽ業,娯楽業(N=9)</c:v>
                </c:pt>
                <c:pt idx="9">
                  <c:v>O：教育，学習支援業(N=12)</c:v>
                </c:pt>
                <c:pt idx="10">
                  <c:v>P：医療，福祉(N=17)</c:v>
                </c:pt>
                <c:pt idx="11">
                  <c:v>Q：複合サービス事業(N=1)</c:v>
                </c:pt>
                <c:pt idx="12">
                  <c:v>R：ｻｰﾋﾞｽ業(他に分類されない)(N=13)</c:v>
                </c:pt>
                <c:pt idx="13">
                  <c:v>S：公務(N=3)</c:v>
                </c:pt>
              </c:strCache>
            </c:strRef>
          </c:cat>
          <c:val>
            <c:numRef>
              <c:f>③特定事業所の現状把握!$BG$40:$BG$53</c:f>
              <c:numCache>
                <c:formatCode>[=0]#,##0;[&lt;1]0.00;#,##0</c:formatCode>
                <c:ptCount val="14"/>
                <c:pt idx="0">
                  <c:v>6.048647058823529</c:v>
                </c:pt>
                <c:pt idx="1">
                  <c:v>3.8039999999999998</c:v>
                </c:pt>
                <c:pt idx="2">
                  <c:v>2.4900000000000002</c:v>
                </c:pt>
                <c:pt idx="3">
                  <c:v>6.0532857142857139</c:v>
                </c:pt>
                <c:pt idx="4">
                  <c:v>0</c:v>
                </c:pt>
                <c:pt idx="5">
                  <c:v>6.6697368421052632</c:v>
                </c:pt>
                <c:pt idx="6">
                  <c:v>0</c:v>
                </c:pt>
                <c:pt idx="7">
                  <c:v>4.1957500000000003</c:v>
                </c:pt>
                <c:pt idx="8">
                  <c:v>3.439222222222222</c:v>
                </c:pt>
                <c:pt idx="9">
                  <c:v>9.4139999999999997</c:v>
                </c:pt>
                <c:pt idx="10">
                  <c:v>7.0625882352941174</c:v>
                </c:pt>
                <c:pt idx="11">
                  <c:v>6.2030000000000003</c:v>
                </c:pt>
                <c:pt idx="12">
                  <c:v>19.173923076923078</c:v>
                </c:pt>
                <c:pt idx="13">
                  <c:v>3.7546666666666666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F：電気・ガス・熱供給・水道業(N=17)</c:v>
                </c:pt>
                <c:pt idx="1">
                  <c:v>G：情報通信業(N=26)</c:v>
                </c:pt>
                <c:pt idx="2">
                  <c:v>H：運輸業，郵便業(N=2)</c:v>
                </c:pt>
                <c:pt idx="3">
                  <c:v>I：卸売業，小売業(N=14)</c:v>
                </c:pt>
                <c:pt idx="4">
                  <c:v>J：金融業，保険業(N=0)</c:v>
                </c:pt>
                <c:pt idx="5">
                  <c:v>K：不動産業，物品賃貸業(N=19)</c:v>
                </c:pt>
                <c:pt idx="6">
                  <c:v>L：学術研究,専門･技術ｻｰﾋﾞｽ業(N=0)</c:v>
                </c:pt>
                <c:pt idx="7">
                  <c:v>M：宿泊業，飲食サービス業(N=8)</c:v>
                </c:pt>
                <c:pt idx="8">
                  <c:v>N：生活関連ｻｰﾋﾞｽ業,娯楽業(N=9)</c:v>
                </c:pt>
                <c:pt idx="9">
                  <c:v>O：教育，学習支援業(N=12)</c:v>
                </c:pt>
                <c:pt idx="10">
                  <c:v>P：医療，福祉(N=17)</c:v>
                </c:pt>
                <c:pt idx="11">
                  <c:v>Q：複合サービス事業(N=1)</c:v>
                </c:pt>
                <c:pt idx="12">
                  <c:v>R：ｻｰﾋﾞｽ業(他に分類されない)(N=13)</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名古屋市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熱供給業(N=8)</c:v>
                </c:pt>
              </c:strCache>
            </c:strRef>
          </c:cat>
          <c:val>
            <c:numRef>
              <c:f>③特定事業所の現状把握!$BG$54:$BG$57</c:f>
              <c:numCache>
                <c:formatCode>[=0]#,##0;[&lt;1]0.00;#,##0</c:formatCode>
                <c:ptCount val="4"/>
                <c:pt idx="0">
                  <c:v>0</c:v>
                </c:pt>
                <c:pt idx="1">
                  <c:v>1388.4739999999999</c:v>
                </c:pt>
                <c:pt idx="2">
                  <c:v>0</c:v>
                </c:pt>
                <c:pt idx="3">
                  <c:v>4.1256250000000003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熱供給業(N=8)</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名古屋市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16：化学工業(N=5)</c:v>
                </c:pt>
                <c:pt idx="2">
                  <c:v>17：石油製品・石炭製品製造業(N=2)</c:v>
                </c:pt>
                <c:pt idx="3">
                  <c:v>21：窯業・土石製品製造業(N=3)</c:v>
                </c:pt>
                <c:pt idx="4">
                  <c:v>22：鉄鋼業(N=9)</c:v>
                </c:pt>
              </c:strCache>
            </c:strRef>
          </c:cat>
          <c:val>
            <c:numRef>
              <c:f>③特定事業所の現状把握!$BG$16:$BG$20</c:f>
              <c:numCache>
                <c:formatCode>[=0]#,##0;[&lt;1]0.00;#,##0</c:formatCode>
                <c:ptCount val="5"/>
                <c:pt idx="0">
                  <c:v>0</c:v>
                </c:pt>
                <c:pt idx="1">
                  <c:v>26.01</c:v>
                </c:pt>
                <c:pt idx="2">
                  <c:v>3.9950000000000001</c:v>
                </c:pt>
                <c:pt idx="3">
                  <c:v>48.344999999999999</c:v>
                </c:pt>
                <c:pt idx="4">
                  <c:v>41.965555555555554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16：化学工業(N=5)</c:v>
                </c:pt>
                <c:pt idx="2">
                  <c:v>17：石油製品・石炭製品製造業(N=2)</c:v>
                </c:pt>
                <c:pt idx="3">
                  <c:v>21：窯業・土石製品製造業(N=3)</c:v>
                </c:pt>
                <c:pt idx="4">
                  <c:v>22：鉄鋼業(N=9)</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349,947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185852.99999999331</c:v>
                </c:pt>
                <c:pt idx="1">
                  <c:v>117425.30000000013</c:v>
                </c:pt>
                <c:pt idx="2">
                  <c:v>0</c:v>
                </c:pt>
                <c:pt idx="3">
                  <c:v>0</c:v>
                </c:pt>
                <c:pt idx="4">
                  <c:v>0</c:v>
                </c:pt>
                <c:pt idx="5">
                  <c:v>46668.539999999994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705,425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223045.90235999197</c:v>
                </c:pt>
                <c:pt idx="1">
                  <c:v>155325.48982800017</c:v>
                </c:pt>
                <c:pt idx="2">
                  <c:v>0</c:v>
                </c:pt>
                <c:pt idx="3">
                  <c:v>0</c:v>
                </c:pt>
                <c:pt idx="4">
                  <c:v>0</c:v>
                </c:pt>
                <c:pt idx="5">
                  <c:v>327053.12831999996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名古屋市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239.05725274800002</c:v>
                </c:pt>
                <c:pt idx="1">
                  <c:v>0</c:v>
                </c:pt>
                <c:pt idx="2">
                  <c:v>0</c:v>
                </c:pt>
                <c:pt idx="3">
                  <c:v>0</c:v>
                </c:pt>
                <c:pt idx="4">
                  <c:v>146.91418254999999</c:v>
                </c:pt>
                <c:pt idx="5">
                  <c:v>691.75069492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4,846,015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名古屋市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4846015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35615</c:v>
                </c:pt>
                <c:pt idx="1">
                  <c:v>37215</c:v>
                </c:pt>
                <c:pt idx="2">
                  <c:v>37215</c:v>
                </c:pt>
                <c:pt idx="3">
                  <c:v>37215</c:v>
                </c:pt>
                <c:pt idx="4">
                  <c:v>43897.7</c:v>
                </c:pt>
                <c:pt idx="5">
                  <c:v>43897.7</c:v>
                </c:pt>
                <c:pt idx="6">
                  <c:v>45887.7</c:v>
                </c:pt>
                <c:pt idx="7">
                  <c:v>45887.7</c:v>
                </c:pt>
                <c:pt idx="8">
                  <c:v>46668.539999999994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72376.899999999994</c:v>
                </c:pt>
                <c:pt idx="1">
                  <c:v>87198.9</c:v>
                </c:pt>
                <c:pt idx="2">
                  <c:v>96254.900000000285</c:v>
                </c:pt>
                <c:pt idx="3">
                  <c:v>104884.5</c:v>
                </c:pt>
                <c:pt idx="4">
                  <c:v>111760.0999999997</c:v>
                </c:pt>
                <c:pt idx="5">
                  <c:v>114678.2000000002</c:v>
                </c:pt>
                <c:pt idx="6">
                  <c:v>115000.5000000001</c:v>
                </c:pt>
                <c:pt idx="7">
                  <c:v>115780.30000000013</c:v>
                </c:pt>
                <c:pt idx="8">
                  <c:v>117425.30000000013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82772.3</c:v>
                </c:pt>
                <c:pt idx="1">
                  <c:v>93326.5</c:v>
                </c:pt>
                <c:pt idx="2">
                  <c:v>101576.9</c:v>
                </c:pt>
                <c:pt idx="3">
                  <c:v>111311.89999999997</c:v>
                </c:pt>
                <c:pt idx="4">
                  <c:v>122873.1999999999</c:v>
                </c:pt>
                <c:pt idx="5">
                  <c:v>136022.19999999899</c:v>
                </c:pt>
                <c:pt idx="6">
                  <c:v>150176.69999999809</c:v>
                </c:pt>
                <c:pt idx="7">
                  <c:v>167840.09999999544</c:v>
                </c:pt>
                <c:pt idx="8">
                  <c:v>185852.99999999331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3.0430492169544677E-2</c:v>
                </c:pt>
                <c:pt idx="1">
                  <c:v>3.4105868750305975E-2</c:v>
                </c:pt>
                <c:pt idx="2">
                  <c:v>3.4397139162258575E-2</c:v>
                </c:pt>
                <c:pt idx="3">
                  <c:v>3.788558059761888E-2</c:v>
                </c:pt>
                <c:pt idx="4">
                  <c:v>4.149066122928536E-2</c:v>
                </c:pt>
                <c:pt idx="5">
                  <c:v>4.3642740566427064E-2</c:v>
                </c:pt>
                <c:pt idx="6">
                  <c:v>4.5310908938578018E-2</c:v>
                </c:pt>
                <c:pt idx="7">
                  <c:v>4.7265488595851564E-2</c:v>
                </c:pt>
                <c:pt idx="8">
                  <c:v>4.9311247647146492E-2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3076.5737140045098</c:v>
                </c:pt>
                <c:pt idx="2">
                  <c:v>191.1082498913006</c:v>
                </c:pt>
                <c:pt idx="3">
                  <c:v>18.976645663416338</c:v>
                </c:pt>
                <c:pt idx="4">
                  <c:v>6280.7806899791467</c:v>
                </c:pt>
                <c:pt idx="5">
                  <c:v>3577.5282343246608</c:v>
                </c:pt>
                <c:pt idx="7">
                  <c:v>2966.5877380548327</c:v>
                </c:pt>
                <c:pt idx="8">
                  <c:v>174.426853831069</c:v>
                </c:pt>
                <c:pt idx="9">
                  <c:v>46.856144073987529</c:v>
                </c:pt>
                <c:pt idx="10">
                  <c:v>182.08520348691999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3286.658609559227</c:v>
                </c:pt>
                <c:pt idx="4" formatCode="#,##0">
                  <c:v>6280.7806899791467</c:v>
                </c:pt>
                <c:pt idx="5" formatCode="#,##0">
                  <c:v>3577.5282343246608</c:v>
                </c:pt>
                <c:pt idx="6" formatCode="#,##0">
                  <c:v>3187.8707359598893</c:v>
                </c:pt>
                <c:pt idx="10" formatCode="#,##0">
                  <c:v>182.08520348691999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19774</c:v>
                </c:pt>
                <c:pt idx="1">
                  <c:v>21994</c:v>
                </c:pt>
                <c:pt idx="2">
                  <c:v>23744</c:v>
                </c:pt>
                <c:pt idx="3">
                  <c:v>25781</c:v>
                </c:pt>
                <c:pt idx="4">
                  <c:v>28199</c:v>
                </c:pt>
                <c:pt idx="5">
                  <c:v>30756</c:v>
                </c:pt>
                <c:pt idx="6">
                  <c:v>33499</c:v>
                </c:pt>
                <c:pt idx="7">
                  <c:v>36966</c:v>
                </c:pt>
                <c:pt idx="8">
                  <c:v>40879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14305550.035070203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705424.52050799201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6640479.2430000007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6640479.2430000007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378371.39218799211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1874.7057776184806</c:v>
                </c:pt>
                <c:pt idx="2">
                  <c:v>176.04348925841768</c:v>
                </c:pt>
                <c:pt idx="3">
                  <c:v>22.945647113585576</c:v>
                </c:pt>
                <c:pt idx="4">
                  <c:v>4561.9472207796425</c:v>
                </c:pt>
                <c:pt idx="5">
                  <c:v>2906.943889405396</c:v>
                </c:pt>
                <c:pt idx="7">
                  <c:v>2524.2814824458787</c:v>
                </c:pt>
                <c:pt idx="8">
                  <c:v>135.09769355675235</c:v>
                </c:pt>
                <c:pt idx="9">
                  <c:v>43.755875819083101</c:v>
                </c:pt>
                <c:pt idx="10">
                  <c:v>250.6491656622872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2073.6949139904837</c:v>
                </c:pt>
                <c:pt idx="4">
                  <c:v>4561.9472207796425</c:v>
                </c:pt>
                <c:pt idx="5">
                  <c:v>2906.943889405396</c:v>
                </c:pt>
                <c:pt idx="6">
                  <c:v>2703.1350518217141</c:v>
                </c:pt>
                <c:pt idx="10">
                  <c:v>250.6491656622872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名古屋市</c:v>
                </c:pt>
              </c:strCache>
            </c:strRef>
          </c:cat>
          <c:val>
            <c:numRef>
              <c:f>①CO2排出量の現状把握!$AX$43:$AX$45</c:f>
              <c:numCache>
                <c:formatCode>0%</c:formatCode>
                <c:ptCount val="3"/>
                <c:pt idx="0">
                  <c:v>0.42072759503743129</c:v>
                </c:pt>
                <c:pt idx="1">
                  <c:v>0.48159870411577027</c:v>
                </c:pt>
                <c:pt idx="2">
                  <c:v>0.16594377998479468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名古屋市</c:v>
                </c:pt>
              </c:strCache>
            </c:strRef>
          </c:cat>
          <c:val>
            <c:numRef>
              <c:f>①CO2排出量の現状把握!$AY$43:$AY$45</c:f>
              <c:numCache>
                <c:formatCode>0%</c:formatCode>
                <c:ptCount val="3"/>
                <c:pt idx="0">
                  <c:v>0.19118662390594171</c:v>
                </c:pt>
                <c:pt idx="1">
                  <c:v>0.17265784176038373</c:v>
                </c:pt>
                <c:pt idx="2">
                  <c:v>0.36506178454695126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名古屋市</c:v>
                </c:pt>
              </c:strCache>
            </c:strRef>
          </c:cat>
          <c:val>
            <c:numRef>
              <c:f>①CO2排出量の現状把握!$AZ$43:$AZ$45</c:f>
              <c:numCache>
                <c:formatCode>0%</c:formatCode>
                <c:ptCount val="3"/>
                <c:pt idx="0">
                  <c:v>0.18034974026133399</c:v>
                </c:pt>
                <c:pt idx="1">
                  <c:v>0.14541825021795096</c:v>
                </c:pt>
                <c:pt idx="2">
                  <c:v>0.23262306039192324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名古屋市</c:v>
                </c:pt>
              </c:strCache>
            </c:strRef>
          </c:cat>
          <c:val>
            <c:numRef>
              <c:f>①CO2排出量の現状把握!$BA$43:$BA$45</c:f>
              <c:numCache>
                <c:formatCode>0%</c:formatCode>
                <c:ptCount val="3"/>
                <c:pt idx="0">
                  <c:v>0.19226168778726088</c:v>
                </c:pt>
                <c:pt idx="1">
                  <c:v>0.18600006857044579</c:v>
                </c:pt>
                <c:pt idx="2">
                  <c:v>0.21631361743830155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名古屋市</c:v>
                </c:pt>
              </c:strCache>
            </c:strRef>
          </c:cat>
          <c:val>
            <c:numRef>
              <c:f>①CO2排出量の現状把握!$BB$43:$BB$45</c:f>
              <c:numCache>
                <c:formatCode>0%</c:formatCode>
                <c:ptCount val="3"/>
                <c:pt idx="0">
                  <c:v>1.5474353008032191E-2</c:v>
                </c:pt>
                <c:pt idx="1">
                  <c:v>1.4325135335449277E-2</c:v>
                </c:pt>
                <c:pt idx="2">
                  <c:v>2.0057757638029205E-2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1258701</c:v>
                </c:pt>
                <c:pt idx="1">
                  <c:v>1258701</c:v>
                </c:pt>
                <c:pt idx="2">
                  <c:v>1258701</c:v>
                </c:pt>
                <c:pt idx="3">
                  <c:v>1258701</c:v>
                </c:pt>
                <c:pt idx="4">
                  <c:v>1258701</c:v>
                </c:pt>
                <c:pt idx="5">
                  <c:v>1262094</c:v>
                </c:pt>
                <c:pt idx="6">
                  <c:v>1262094</c:v>
                </c:pt>
                <c:pt idx="7">
                  <c:v>1262094</c:v>
                </c:pt>
                <c:pt idx="8">
                  <c:v>1262094</c:v>
                </c:pt>
                <c:pt idx="9">
                  <c:v>1262094</c:v>
                </c:pt>
                <c:pt idx="10">
                  <c:v>1262094</c:v>
                </c:pt>
                <c:pt idx="11">
                  <c:v>1304567</c:v>
                </c:pt>
                <c:pt idx="12">
                  <c:v>1304567</c:v>
                </c:pt>
                <c:pt idx="13">
                  <c:v>1304567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101.516764443924</c:v>
                </c:pt>
                <c:pt idx="1">
                  <c:v>132.49864684286351</c:v>
                </c:pt>
                <c:pt idx="2">
                  <c:v>164.36222484563621</c:v>
                </c:pt>
                <c:pt idx="3">
                  <c:v>171.48233002735</c:v>
                </c:pt>
                <c:pt idx="4">
                  <c:v>182.08520348691999</c:v>
                </c:pt>
                <c:pt idx="5">
                  <c:v>165.89119880060781</c:v>
                </c:pt>
                <c:pt idx="6">
                  <c:v>176.72154098554319</c:v>
                </c:pt>
                <c:pt idx="7">
                  <c:v>178.17926516997929</c:v>
                </c:pt>
                <c:pt idx="8">
                  <c:v>194.71818798057021</c:v>
                </c:pt>
                <c:pt idx="9">
                  <c:v>243.90031726132949</c:v>
                </c:pt>
                <c:pt idx="10">
                  <c:v>228.84109416857049</c:v>
                </c:pt>
                <c:pt idx="11">
                  <c:v>271.6137197650317</c:v>
                </c:pt>
                <c:pt idx="12">
                  <c:v>236.05644437961999</c:v>
                </c:pt>
                <c:pt idx="13">
                  <c:v>250.6491656622872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7565752.7999999998</c:v>
                </c:pt>
                <c:pt idx="1">
                  <c:v>7480229</c:v>
                </c:pt>
                <c:pt idx="2">
                  <c:v>7387953.2000000002</c:v>
                </c:pt>
                <c:pt idx="3">
                  <c:v>7973323.2000000002</c:v>
                </c:pt>
                <c:pt idx="4">
                  <c:v>7767427.7999999998</c:v>
                </c:pt>
                <c:pt idx="5">
                  <c:v>7881924.4000000004</c:v>
                </c:pt>
                <c:pt idx="6">
                  <c:v>7898545.4000000004</c:v>
                </c:pt>
                <c:pt idx="7">
                  <c:v>7639486.0963069489</c:v>
                </c:pt>
                <c:pt idx="8">
                  <c:v>7724738.3999999994</c:v>
                </c:pt>
                <c:pt idx="9">
                  <c:v>7960294.5999999996</c:v>
                </c:pt>
                <c:pt idx="10">
                  <c:v>8277000.3999999994</c:v>
                </c:pt>
                <c:pt idx="11">
                  <c:v>7711671.1999999993</c:v>
                </c:pt>
                <c:pt idx="12">
                  <c:v>7917710.3999999985</c:v>
                </c:pt>
                <c:pt idx="13">
                  <c:v>7619313.1999999974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2178272</c:v>
                </c:pt>
                <c:pt idx="1">
                  <c:v>2180800</c:v>
                </c:pt>
                <c:pt idx="2">
                  <c:v>2182154</c:v>
                </c:pt>
                <c:pt idx="3">
                  <c:v>2247645</c:v>
                </c:pt>
                <c:pt idx="4">
                  <c:v>2254891</c:v>
                </c:pt>
                <c:pt idx="5">
                  <c:v>2260440</c:v>
                </c:pt>
                <c:pt idx="6">
                  <c:v>2269444</c:v>
                </c:pt>
                <c:pt idx="7">
                  <c:v>2279194</c:v>
                </c:pt>
                <c:pt idx="8">
                  <c:v>2288240</c:v>
                </c:pt>
                <c:pt idx="9">
                  <c:v>2294362</c:v>
                </c:pt>
                <c:pt idx="10">
                  <c:v>2301639</c:v>
                </c:pt>
                <c:pt idx="11">
                  <c:v>2300949</c:v>
                </c:pt>
                <c:pt idx="12">
                  <c:v>2293437</c:v>
                </c:pt>
                <c:pt idx="13">
                  <c:v>2294854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名古屋市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1585</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1609</v>
      </c>
      <c r="B9" s="70">
        <v>1</v>
      </c>
      <c r="C9" s="70">
        <v>1</v>
      </c>
      <c r="D9" s="70">
        <v>1</v>
      </c>
      <c r="E9" s="70">
        <v>1990</v>
      </c>
      <c r="F9" s="70" t="s">
        <v>787</v>
      </c>
      <c r="G9" s="1073" t="s">
        <v>1610</v>
      </c>
      <c r="H9" s="70" t="s">
        <v>1611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1612</v>
      </c>
      <c r="B10" s="70">
        <v>2</v>
      </c>
      <c r="C10" s="70">
        <v>2</v>
      </c>
      <c r="D10" s="70">
        <v>1</v>
      </c>
      <c r="E10" s="70">
        <v>2005</v>
      </c>
      <c r="F10" s="70" t="s">
        <v>789</v>
      </c>
      <c r="G10" s="1073" t="s">
        <v>1610</v>
      </c>
      <c r="H10" s="70" t="s">
        <v>1611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1613</v>
      </c>
      <c r="B11" s="70">
        <v>3</v>
      </c>
      <c r="C11" s="70">
        <v>3</v>
      </c>
      <c r="D11" s="70">
        <v>1</v>
      </c>
      <c r="E11" s="70">
        <v>2006</v>
      </c>
      <c r="F11" s="70" t="s">
        <v>790</v>
      </c>
      <c r="G11" s="1073" t="s">
        <v>1610</v>
      </c>
      <c r="H11" s="70" t="s">
        <v>1611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1614</v>
      </c>
      <c r="B12" s="70">
        <v>4</v>
      </c>
      <c r="C12" s="70">
        <v>4</v>
      </c>
      <c r="D12" s="70">
        <v>1</v>
      </c>
      <c r="E12" s="70">
        <v>2007</v>
      </c>
      <c r="F12" s="70" t="s">
        <v>791</v>
      </c>
      <c r="G12" s="1073" t="s">
        <v>1610</v>
      </c>
      <c r="H12" s="70" t="s">
        <v>1611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1615</v>
      </c>
      <c r="B13" s="70">
        <v>5</v>
      </c>
      <c r="C13" s="70">
        <v>5</v>
      </c>
      <c r="D13" s="70">
        <v>1</v>
      </c>
      <c r="E13" s="70">
        <v>2008</v>
      </c>
      <c r="F13" s="70" t="s">
        <v>792</v>
      </c>
      <c r="G13" s="1073" t="s">
        <v>1610</v>
      </c>
      <c r="H13" s="70" t="s">
        <v>1611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1616</v>
      </c>
      <c r="B14" s="70">
        <v>6</v>
      </c>
      <c r="C14" s="70">
        <v>6</v>
      </c>
      <c r="D14" s="70">
        <v>1</v>
      </c>
      <c r="E14" s="70">
        <v>2009</v>
      </c>
      <c r="F14" s="70" t="s">
        <v>176</v>
      </c>
      <c r="G14" s="1073" t="s">
        <v>1610</v>
      </c>
      <c r="H14" s="70" t="s">
        <v>1611</v>
      </c>
      <c r="I14" s="1066"/>
      <c r="J14" s="73">
        <v>0</v>
      </c>
      <c r="K14" s="73">
        <v>0</v>
      </c>
      <c r="L14" s="73">
        <v>0</v>
      </c>
      <c r="M14" s="73">
        <v>0</v>
      </c>
      <c r="N14" s="73">
        <v>0</v>
      </c>
      <c r="O14" s="73">
        <v>0</v>
      </c>
      <c r="P14" s="73">
        <v>0</v>
      </c>
      <c r="Q14" s="73">
        <v>0</v>
      </c>
      <c r="R14" s="73">
        <v>118.639</v>
      </c>
      <c r="S14" s="73">
        <v>50.55</v>
      </c>
      <c r="T14" s="73">
        <v>202</v>
      </c>
      <c r="U14" s="73">
        <v>7.77</v>
      </c>
      <c r="V14" s="73">
        <v>0</v>
      </c>
      <c r="W14" s="73">
        <v>4.84</v>
      </c>
      <c r="X14" s="73">
        <v>27.859000000000002</v>
      </c>
      <c r="Y14" s="73">
        <v>245.47900000000001</v>
      </c>
      <c r="Z14" s="73">
        <v>7.6319999999999997</v>
      </c>
      <c r="AA14" s="73">
        <v>0</v>
      </c>
      <c r="AB14" s="73">
        <v>0</v>
      </c>
      <c r="AC14" s="73">
        <v>0</v>
      </c>
      <c r="AD14" s="73">
        <v>133.035</v>
      </c>
      <c r="AE14" s="73">
        <v>239.95500000000001</v>
      </c>
      <c r="AF14" s="73">
        <v>320.02999999999997</v>
      </c>
      <c r="AG14" s="73">
        <v>38.408000000000001</v>
      </c>
      <c r="AH14" s="73">
        <v>7.55</v>
      </c>
      <c r="AI14" s="73">
        <v>0</v>
      </c>
      <c r="AJ14" s="73">
        <v>10.772</v>
      </c>
      <c r="AK14" s="73">
        <v>3.9980000000000002</v>
      </c>
      <c r="AL14" s="73">
        <v>35.299999999999997</v>
      </c>
      <c r="AM14" s="73">
        <v>0</v>
      </c>
      <c r="AN14" s="73">
        <v>174.43</v>
      </c>
      <c r="AO14" s="73">
        <v>0</v>
      </c>
      <c r="AP14" s="73">
        <v>124.398</v>
      </c>
      <c r="AQ14" s="73">
        <v>13.62</v>
      </c>
      <c r="AR14" s="73">
        <v>1.51</v>
      </c>
      <c r="AS14" s="73">
        <v>104.877</v>
      </c>
      <c r="AT14" s="73">
        <v>53.805</v>
      </c>
      <c r="AU14" s="73">
        <v>17.09</v>
      </c>
      <c r="AV14" s="73">
        <v>17.895</v>
      </c>
      <c r="AW14" s="73">
        <v>0</v>
      </c>
      <c r="AX14" s="73">
        <v>20.71</v>
      </c>
      <c r="AY14" s="73">
        <v>0</v>
      </c>
      <c r="AZ14" s="73">
        <v>0</v>
      </c>
      <c r="BA14" s="73">
        <v>0</v>
      </c>
      <c r="BB14" s="73">
        <v>0</v>
      </c>
      <c r="BC14" s="73">
        <v>0</v>
      </c>
      <c r="BD14" s="73">
        <v>4.24</v>
      </c>
      <c r="BE14" s="73">
        <v>0</v>
      </c>
      <c r="BF14" s="73">
        <v>3.88</v>
      </c>
      <c r="BG14" s="73">
        <v>0</v>
      </c>
      <c r="BH14" s="73">
        <v>0</v>
      </c>
      <c r="BI14" s="73">
        <v>0</v>
      </c>
      <c r="BJ14" s="73">
        <v>0</v>
      </c>
      <c r="BK14" s="73">
        <v>0</v>
      </c>
      <c r="BL14" s="73">
        <v>0</v>
      </c>
      <c r="BM14" s="73">
        <v>187.464</v>
      </c>
      <c r="BN14" s="73">
        <v>7.52</v>
      </c>
      <c r="BO14" s="73">
        <v>0</v>
      </c>
      <c r="BP14" s="73">
        <v>0</v>
      </c>
      <c r="BQ14" s="73">
        <v>0</v>
      </c>
      <c r="BR14" s="73">
        <v>0</v>
      </c>
      <c r="BS14" s="73">
        <v>4.0999999999999996</v>
      </c>
      <c r="BT14" s="73">
        <v>0</v>
      </c>
      <c r="BU14" s="73">
        <v>0</v>
      </c>
      <c r="BV14" s="73">
        <v>0</v>
      </c>
      <c r="BW14" s="73">
        <v>0</v>
      </c>
      <c r="BX14" s="73">
        <v>3.14</v>
      </c>
      <c r="BY14" s="73">
        <v>0</v>
      </c>
      <c r="BZ14" s="73">
        <v>109.313</v>
      </c>
      <c r="CA14" s="73">
        <v>0</v>
      </c>
      <c r="CB14" s="73">
        <v>3.38</v>
      </c>
      <c r="CC14" s="73">
        <v>0</v>
      </c>
      <c r="CD14" s="73">
        <v>0</v>
      </c>
      <c r="CE14" s="73">
        <v>0</v>
      </c>
      <c r="CF14" s="73">
        <v>59.018999999999998</v>
      </c>
      <c r="CG14" s="73">
        <v>0</v>
      </c>
      <c r="CH14" s="73">
        <v>0</v>
      </c>
      <c r="CI14" s="73">
        <v>13.196</v>
      </c>
      <c r="CJ14" s="73">
        <v>4.12</v>
      </c>
      <c r="CK14" s="73">
        <v>8.0419999999999998</v>
      </c>
      <c r="CL14" s="73">
        <v>103.129</v>
      </c>
      <c r="CM14" s="73">
        <v>14.090999999999999</v>
      </c>
      <c r="CN14" s="73">
        <v>116.545</v>
      </c>
      <c r="CO14" s="73">
        <v>0</v>
      </c>
      <c r="CP14" s="73">
        <v>2.99</v>
      </c>
      <c r="CQ14" s="73">
        <v>0</v>
      </c>
      <c r="CR14" s="73">
        <v>11</v>
      </c>
      <c r="CS14" s="73">
        <v>45.503999999999998</v>
      </c>
      <c r="CT14" s="73">
        <v>0</v>
      </c>
      <c r="CU14" s="73">
        <v>0</v>
      </c>
      <c r="CV14" s="73">
        <v>0</v>
      </c>
      <c r="CW14" s="73">
        <v>0</v>
      </c>
      <c r="CX14" s="73">
        <v>0</v>
      </c>
      <c r="CY14" s="73">
        <v>0</v>
      </c>
      <c r="CZ14" s="73">
        <v>25.527999999999999</v>
      </c>
      <c r="DA14" s="73">
        <v>0</v>
      </c>
      <c r="DB14" s="73">
        <v>4.8099999999999996</v>
      </c>
      <c r="DC14" s="73">
        <v>11.348000000000001</v>
      </c>
      <c r="DD14" s="73">
        <v>0</v>
      </c>
      <c r="DE14" s="73">
        <v>0</v>
      </c>
      <c r="DF14" s="73">
        <v>0</v>
      </c>
      <c r="DG14" s="73">
        <v>108.63</v>
      </c>
      <c r="DH14" s="73">
        <v>0</v>
      </c>
      <c r="DI14" s="73">
        <v>0</v>
      </c>
      <c r="DJ14" s="73">
        <v>1.51</v>
      </c>
      <c r="DK14" s="73">
        <v>0</v>
      </c>
      <c r="DL14" s="73">
        <v>0</v>
      </c>
      <c r="DM14" s="73">
        <v>0</v>
      </c>
      <c r="DN14" s="73">
        <v>0</v>
      </c>
      <c r="DO14" s="73">
        <v>0</v>
      </c>
      <c r="DP14" s="73">
        <v>0</v>
      </c>
      <c r="DQ14" s="73">
        <v>0</v>
      </c>
      <c r="DR14" s="73">
        <v>0</v>
      </c>
      <c r="DS14" s="73">
        <v>118.639</v>
      </c>
      <c r="DT14" s="73">
        <v>50.55</v>
      </c>
      <c r="DU14" s="73">
        <v>202</v>
      </c>
      <c r="DV14" s="73">
        <v>7.77</v>
      </c>
      <c r="DW14" s="73">
        <v>0</v>
      </c>
      <c r="DX14" s="73">
        <v>4.84</v>
      </c>
      <c r="DY14" s="73">
        <v>27.859000000000002</v>
      </c>
      <c r="DZ14" s="73">
        <v>245.47900000000001</v>
      </c>
      <c r="EA14" s="73">
        <v>7.6319999999999997</v>
      </c>
      <c r="EB14" s="73">
        <v>0</v>
      </c>
      <c r="EC14" s="73">
        <v>0</v>
      </c>
      <c r="ED14" s="73">
        <v>0</v>
      </c>
      <c r="EE14" s="73">
        <v>133.035</v>
      </c>
      <c r="EF14" s="73">
        <v>239.95500000000001</v>
      </c>
      <c r="EG14" s="73">
        <v>320.02999999999997</v>
      </c>
      <c r="EH14" s="73">
        <v>38.408000000000001</v>
      </c>
      <c r="EI14" s="73">
        <v>7.55</v>
      </c>
      <c r="EJ14" s="73">
        <v>0</v>
      </c>
      <c r="EK14" s="73">
        <v>10.772</v>
      </c>
      <c r="EL14" s="73">
        <v>3.9980000000000002</v>
      </c>
      <c r="EM14" s="73">
        <v>35.299999999999997</v>
      </c>
      <c r="EN14" s="73">
        <v>0</v>
      </c>
      <c r="EO14" s="73">
        <v>174.43</v>
      </c>
      <c r="EP14" s="73">
        <v>0</v>
      </c>
      <c r="EQ14" s="73">
        <v>15.768000000000001</v>
      </c>
      <c r="ER14" s="73">
        <v>13.62</v>
      </c>
      <c r="ES14" s="73">
        <v>0</v>
      </c>
      <c r="ET14" s="73">
        <v>104.877</v>
      </c>
      <c r="EU14" s="73">
        <v>53.805</v>
      </c>
      <c r="EV14" s="73">
        <v>17.09</v>
      </c>
      <c r="EW14" s="73">
        <v>17.895</v>
      </c>
      <c r="EX14" s="73">
        <v>0</v>
      </c>
      <c r="EY14" s="73">
        <v>20.71</v>
      </c>
      <c r="EZ14" s="73">
        <v>0</v>
      </c>
      <c r="FA14" s="73">
        <v>0</v>
      </c>
      <c r="FB14" s="73">
        <v>0</v>
      </c>
      <c r="FC14" s="73">
        <v>0</v>
      </c>
      <c r="FD14" s="73">
        <v>0</v>
      </c>
      <c r="FE14" s="73">
        <v>4.24</v>
      </c>
      <c r="FF14" s="73">
        <v>0</v>
      </c>
      <c r="FG14" s="73">
        <v>3.88</v>
      </c>
      <c r="FH14" s="73">
        <v>0</v>
      </c>
      <c r="FI14" s="73">
        <v>0</v>
      </c>
      <c r="FJ14" s="73">
        <v>0</v>
      </c>
      <c r="FK14" s="73">
        <v>0</v>
      </c>
      <c r="FL14" s="73">
        <v>0</v>
      </c>
      <c r="FM14" s="73">
        <v>0</v>
      </c>
      <c r="FN14" s="73">
        <v>187.464</v>
      </c>
      <c r="FO14" s="73">
        <v>7.52</v>
      </c>
      <c r="FP14" s="73">
        <v>0</v>
      </c>
      <c r="FQ14" s="73">
        <v>0</v>
      </c>
      <c r="FR14" s="73">
        <v>0</v>
      </c>
      <c r="FS14" s="73">
        <v>0</v>
      </c>
      <c r="FT14" s="73">
        <v>4.0999999999999996</v>
      </c>
      <c r="FU14" s="73">
        <v>0</v>
      </c>
      <c r="FV14" s="73">
        <v>0</v>
      </c>
      <c r="FW14" s="73">
        <v>0</v>
      </c>
      <c r="FX14" s="73">
        <v>0</v>
      </c>
      <c r="FY14" s="73">
        <v>3.14</v>
      </c>
      <c r="FZ14" s="73">
        <v>0</v>
      </c>
      <c r="GA14" s="73">
        <v>109.313</v>
      </c>
      <c r="GB14" s="73">
        <v>0</v>
      </c>
      <c r="GC14" s="73">
        <v>3.38</v>
      </c>
      <c r="GD14" s="73">
        <v>0</v>
      </c>
      <c r="GE14" s="73">
        <v>0</v>
      </c>
      <c r="GF14" s="73">
        <v>0</v>
      </c>
      <c r="GG14" s="73">
        <v>59.018999999999998</v>
      </c>
      <c r="GH14" s="73">
        <v>0</v>
      </c>
      <c r="GI14" s="73">
        <v>0</v>
      </c>
      <c r="GJ14" s="73">
        <v>13.196</v>
      </c>
      <c r="GK14" s="73">
        <v>4.12</v>
      </c>
      <c r="GL14" s="73">
        <v>8.0419999999999998</v>
      </c>
      <c r="GM14" s="73">
        <v>103.129</v>
      </c>
      <c r="GN14" s="73">
        <v>14.090999999999999</v>
      </c>
      <c r="GO14" s="73">
        <v>116.545</v>
      </c>
      <c r="GP14" s="73">
        <v>0</v>
      </c>
      <c r="GQ14" s="73">
        <v>2.99</v>
      </c>
      <c r="GR14" s="73">
        <v>0</v>
      </c>
      <c r="GS14" s="73">
        <v>11</v>
      </c>
      <c r="GT14" s="73">
        <v>45.503999999999998</v>
      </c>
      <c r="GU14" s="73">
        <v>0</v>
      </c>
      <c r="GV14" s="73">
        <v>0</v>
      </c>
      <c r="GW14" s="73">
        <v>0</v>
      </c>
      <c r="GX14" s="73">
        <v>0</v>
      </c>
      <c r="GY14" s="73">
        <v>0</v>
      </c>
      <c r="GZ14" s="73">
        <v>0</v>
      </c>
      <c r="HA14" s="73">
        <v>25.527999999999999</v>
      </c>
      <c r="HB14" s="73">
        <v>0</v>
      </c>
      <c r="HC14" s="73">
        <v>4.8099999999999996</v>
      </c>
      <c r="HD14" s="73">
        <v>11.348000000000001</v>
      </c>
      <c r="HE14" s="73">
        <v>0</v>
      </c>
      <c r="HF14" s="73">
        <v>110.14</v>
      </c>
      <c r="HG14" s="73">
        <v>0</v>
      </c>
      <c r="HH14" s="73">
        <v>0</v>
      </c>
      <c r="HI14" s="73">
        <v>0</v>
      </c>
      <c r="HJ14" s="73">
        <v>0</v>
      </c>
      <c r="HK14" s="73">
        <v>1628.2470000000001</v>
      </c>
      <c r="HL14" s="73">
        <v>134.26499999999999</v>
      </c>
      <c r="HM14" s="73">
        <v>109.5</v>
      </c>
      <c r="HN14" s="73">
        <v>8.1199999999999992</v>
      </c>
      <c r="HO14" s="73">
        <v>194.98400000000001</v>
      </c>
      <c r="HP14" s="73">
        <v>7.24</v>
      </c>
      <c r="HQ14" s="73">
        <v>109.313</v>
      </c>
      <c r="HR14" s="73">
        <v>3.38</v>
      </c>
      <c r="HS14" s="73">
        <v>59.018999999999998</v>
      </c>
      <c r="HT14" s="73">
        <v>25.358000000000001</v>
      </c>
      <c r="HU14" s="73">
        <v>117.22</v>
      </c>
      <c r="HV14" s="73">
        <v>119.535</v>
      </c>
      <c r="HW14" s="73">
        <v>11</v>
      </c>
      <c r="HX14" s="73">
        <v>71.031999999999996</v>
      </c>
      <c r="HY14" s="73">
        <v>16.158000000000001</v>
      </c>
      <c r="HZ14" s="73">
        <v>0</v>
      </c>
      <c r="IA14" s="73">
        <v>110.14</v>
      </c>
      <c r="IB14" s="73">
        <v>0</v>
      </c>
      <c r="IC14" s="73">
        <v>0</v>
      </c>
      <c r="ID14" s="73">
        <v>0</v>
      </c>
      <c r="IE14" s="73">
        <v>0</v>
      </c>
      <c r="IF14" s="73">
        <v>1628.2470000000001</v>
      </c>
      <c r="IG14" s="73">
        <v>244.405</v>
      </c>
      <c r="IH14" s="73">
        <v>109.5</v>
      </c>
      <c r="II14" s="73">
        <v>8.1199999999999992</v>
      </c>
      <c r="IJ14" s="73">
        <v>194.98400000000001</v>
      </c>
      <c r="IK14" s="73">
        <v>7.24</v>
      </c>
      <c r="IL14" s="73">
        <v>109.313</v>
      </c>
      <c r="IM14" s="73">
        <v>3.38</v>
      </c>
      <c r="IN14" s="73">
        <v>59.018999999999998</v>
      </c>
      <c r="IO14" s="73">
        <v>25.358000000000001</v>
      </c>
      <c r="IP14" s="73">
        <v>117.22</v>
      </c>
      <c r="IQ14" s="73">
        <v>119.535</v>
      </c>
      <c r="IR14" s="73">
        <v>11</v>
      </c>
      <c r="IS14" s="73">
        <v>71.031999999999996</v>
      </c>
      <c r="IT14" s="73">
        <v>16.158000000000001</v>
      </c>
      <c r="IU14" s="73">
        <v>0</v>
      </c>
      <c r="IV14" s="74">
        <v>0</v>
      </c>
      <c r="IW14" s="71">
        <v>0</v>
      </c>
      <c r="IX14" s="71">
        <v>0</v>
      </c>
      <c r="IY14" s="71">
        <v>0</v>
      </c>
      <c r="IZ14" s="71">
        <v>0</v>
      </c>
      <c r="JA14" s="71">
        <v>0</v>
      </c>
      <c r="JB14" s="71">
        <v>0</v>
      </c>
      <c r="JC14" s="71">
        <v>0</v>
      </c>
      <c r="JD14" s="71">
        <v>0</v>
      </c>
      <c r="JE14" s="71">
        <v>9</v>
      </c>
      <c r="JF14" s="71">
        <v>5</v>
      </c>
      <c r="JG14" s="71">
        <v>2</v>
      </c>
      <c r="JH14" s="71">
        <v>1</v>
      </c>
      <c r="JI14" s="71">
        <v>0</v>
      </c>
      <c r="JJ14" s="71">
        <v>1</v>
      </c>
      <c r="JK14" s="71">
        <v>4</v>
      </c>
      <c r="JL14" s="71">
        <v>5</v>
      </c>
      <c r="JM14" s="71">
        <v>2</v>
      </c>
      <c r="JN14" s="71">
        <v>0</v>
      </c>
      <c r="JO14" s="71">
        <v>0</v>
      </c>
      <c r="JP14" s="71">
        <v>0</v>
      </c>
      <c r="JQ14" s="71">
        <v>6</v>
      </c>
      <c r="JR14" s="71">
        <v>9</v>
      </c>
      <c r="JS14" s="71">
        <v>2</v>
      </c>
      <c r="JT14" s="71">
        <v>8</v>
      </c>
      <c r="JU14" s="71">
        <v>1</v>
      </c>
      <c r="JV14" s="71">
        <v>0</v>
      </c>
      <c r="JW14" s="71">
        <v>2</v>
      </c>
      <c r="JX14" s="71">
        <v>1</v>
      </c>
      <c r="JY14" s="71">
        <v>2</v>
      </c>
      <c r="JZ14" s="71">
        <v>0</v>
      </c>
      <c r="KA14" s="71">
        <v>8</v>
      </c>
      <c r="KB14" s="71">
        <v>0</v>
      </c>
      <c r="KC14" s="71">
        <v>4</v>
      </c>
      <c r="KD14" s="71">
        <v>2</v>
      </c>
      <c r="KE14" s="71">
        <v>6</v>
      </c>
      <c r="KF14" s="71">
        <v>12</v>
      </c>
      <c r="KG14" s="71">
        <v>12</v>
      </c>
      <c r="KH14" s="71">
        <v>4</v>
      </c>
      <c r="KI14" s="71">
        <v>4</v>
      </c>
      <c r="KJ14" s="71">
        <v>0</v>
      </c>
      <c r="KK14" s="71">
        <v>3</v>
      </c>
      <c r="KL14" s="71">
        <v>0</v>
      </c>
      <c r="KM14" s="71">
        <v>0</v>
      </c>
      <c r="KN14" s="71">
        <v>0</v>
      </c>
      <c r="KO14" s="71">
        <v>0</v>
      </c>
      <c r="KP14" s="71">
        <v>0</v>
      </c>
      <c r="KQ14" s="71">
        <v>1</v>
      </c>
      <c r="KR14" s="71">
        <v>0</v>
      </c>
      <c r="KS14" s="71">
        <v>1</v>
      </c>
      <c r="KT14" s="71">
        <v>0</v>
      </c>
      <c r="KU14" s="71">
        <v>0</v>
      </c>
      <c r="KV14" s="71">
        <v>0</v>
      </c>
      <c r="KW14" s="71">
        <v>0</v>
      </c>
      <c r="KX14" s="71">
        <v>0</v>
      </c>
      <c r="KY14" s="71">
        <v>0</v>
      </c>
      <c r="KZ14" s="71">
        <v>30</v>
      </c>
      <c r="LA14" s="71">
        <v>1</v>
      </c>
      <c r="LB14" s="71">
        <v>0</v>
      </c>
      <c r="LC14" s="71">
        <v>0</v>
      </c>
      <c r="LD14" s="71">
        <v>0</v>
      </c>
      <c r="LE14" s="71">
        <v>0</v>
      </c>
      <c r="LF14" s="71">
        <v>1</v>
      </c>
      <c r="LG14" s="71">
        <v>0</v>
      </c>
      <c r="LH14" s="71">
        <v>0</v>
      </c>
      <c r="LI14" s="71">
        <v>0</v>
      </c>
      <c r="LJ14" s="71">
        <v>0</v>
      </c>
      <c r="LK14" s="71">
        <v>1</v>
      </c>
      <c r="LL14" s="71">
        <v>0</v>
      </c>
      <c r="LM14" s="71">
        <v>16</v>
      </c>
      <c r="LN14" s="71">
        <v>0</v>
      </c>
      <c r="LO14" s="71">
        <v>1</v>
      </c>
      <c r="LP14" s="71">
        <v>0</v>
      </c>
      <c r="LQ14" s="71">
        <v>0</v>
      </c>
      <c r="LR14" s="71">
        <v>0</v>
      </c>
      <c r="LS14" s="71">
        <v>9</v>
      </c>
      <c r="LT14" s="71">
        <v>0</v>
      </c>
      <c r="LU14" s="71">
        <v>0</v>
      </c>
      <c r="LV14" s="71">
        <v>3</v>
      </c>
      <c r="LW14" s="71">
        <v>1</v>
      </c>
      <c r="LX14" s="71">
        <v>2</v>
      </c>
      <c r="LY14" s="71">
        <v>10</v>
      </c>
      <c r="LZ14" s="71">
        <v>3</v>
      </c>
      <c r="MA14" s="71">
        <v>14</v>
      </c>
      <c r="MB14" s="71">
        <v>0</v>
      </c>
      <c r="MC14" s="71">
        <v>1</v>
      </c>
      <c r="MD14" s="71">
        <v>0</v>
      </c>
      <c r="ME14" s="71">
        <v>1</v>
      </c>
      <c r="MF14" s="71">
        <v>5</v>
      </c>
      <c r="MG14" s="71">
        <v>0</v>
      </c>
      <c r="MH14" s="71">
        <v>0</v>
      </c>
      <c r="MI14" s="71">
        <v>0</v>
      </c>
      <c r="MJ14" s="71">
        <v>0</v>
      </c>
      <c r="MK14" s="71">
        <v>0</v>
      </c>
      <c r="ML14" s="71">
        <v>0</v>
      </c>
      <c r="MM14" s="71">
        <v>4</v>
      </c>
      <c r="MN14" s="71">
        <v>0</v>
      </c>
      <c r="MO14" s="71">
        <v>1</v>
      </c>
      <c r="MP14" s="71">
        <v>2</v>
      </c>
      <c r="MQ14" s="71">
        <v>0</v>
      </c>
      <c r="MR14" s="71">
        <v>0</v>
      </c>
      <c r="MS14" s="71">
        <v>0</v>
      </c>
      <c r="MT14" s="71">
        <v>1</v>
      </c>
      <c r="MU14" s="71">
        <v>0</v>
      </c>
      <c r="MV14" s="71">
        <v>0</v>
      </c>
      <c r="MW14" s="71">
        <v>6</v>
      </c>
      <c r="MX14" s="71">
        <v>0</v>
      </c>
      <c r="MY14" s="71">
        <v>0</v>
      </c>
      <c r="MZ14" s="71">
        <v>0</v>
      </c>
      <c r="NA14" s="71">
        <v>0</v>
      </c>
      <c r="NB14" s="71">
        <v>0</v>
      </c>
      <c r="NC14" s="71">
        <v>0</v>
      </c>
      <c r="ND14" s="71">
        <v>0</v>
      </c>
      <c r="NE14" s="71">
        <v>0</v>
      </c>
      <c r="NF14" s="71">
        <v>9</v>
      </c>
      <c r="NG14" s="71">
        <v>5</v>
      </c>
      <c r="NH14" s="71">
        <v>2</v>
      </c>
      <c r="NI14" s="71">
        <v>1</v>
      </c>
      <c r="NJ14" s="71">
        <v>0</v>
      </c>
      <c r="NK14" s="71">
        <v>1</v>
      </c>
      <c r="NL14" s="71">
        <v>4</v>
      </c>
      <c r="NM14" s="71">
        <v>5</v>
      </c>
      <c r="NN14" s="71">
        <v>2</v>
      </c>
      <c r="NO14" s="71">
        <v>0</v>
      </c>
      <c r="NP14" s="71">
        <v>0</v>
      </c>
      <c r="NQ14" s="71">
        <v>0</v>
      </c>
      <c r="NR14" s="71">
        <v>6</v>
      </c>
      <c r="NS14" s="71">
        <v>9</v>
      </c>
      <c r="NT14" s="71">
        <v>2</v>
      </c>
      <c r="NU14" s="71">
        <v>8</v>
      </c>
      <c r="NV14" s="71">
        <v>1</v>
      </c>
      <c r="NW14" s="71">
        <v>0</v>
      </c>
      <c r="NX14" s="71">
        <v>2</v>
      </c>
      <c r="NY14" s="71">
        <v>1</v>
      </c>
      <c r="NZ14" s="71">
        <v>2</v>
      </c>
      <c r="OA14" s="71">
        <v>0</v>
      </c>
      <c r="OB14" s="71">
        <v>8</v>
      </c>
      <c r="OC14" s="71">
        <v>0</v>
      </c>
      <c r="OD14" s="71">
        <v>3</v>
      </c>
      <c r="OE14" s="71">
        <v>2</v>
      </c>
      <c r="OF14" s="71">
        <v>0</v>
      </c>
      <c r="OG14" s="71">
        <v>12</v>
      </c>
      <c r="OH14" s="71">
        <v>12</v>
      </c>
      <c r="OI14" s="71">
        <v>4</v>
      </c>
      <c r="OJ14" s="71">
        <v>4</v>
      </c>
      <c r="OK14" s="71">
        <v>0</v>
      </c>
      <c r="OL14" s="71">
        <v>3</v>
      </c>
      <c r="OM14" s="71">
        <v>0</v>
      </c>
      <c r="ON14" s="71">
        <v>0</v>
      </c>
      <c r="OO14" s="71">
        <v>0</v>
      </c>
      <c r="OP14" s="71">
        <v>0</v>
      </c>
      <c r="OQ14" s="71">
        <v>0</v>
      </c>
      <c r="OR14" s="71">
        <v>1</v>
      </c>
      <c r="OS14" s="71">
        <v>0</v>
      </c>
      <c r="OT14" s="71">
        <v>1</v>
      </c>
      <c r="OU14" s="71">
        <v>0</v>
      </c>
      <c r="OV14" s="71">
        <v>0</v>
      </c>
      <c r="OW14" s="71">
        <v>0</v>
      </c>
      <c r="OX14" s="71">
        <v>0</v>
      </c>
      <c r="OY14" s="71">
        <v>0</v>
      </c>
      <c r="OZ14" s="71">
        <v>0</v>
      </c>
      <c r="PA14" s="71">
        <v>30</v>
      </c>
      <c r="PB14" s="71">
        <v>1</v>
      </c>
      <c r="PC14" s="71">
        <v>0</v>
      </c>
      <c r="PD14" s="71">
        <v>0</v>
      </c>
      <c r="PE14" s="71">
        <v>0</v>
      </c>
      <c r="PF14" s="71">
        <v>0</v>
      </c>
      <c r="PG14" s="71">
        <v>1</v>
      </c>
      <c r="PH14" s="71">
        <v>0</v>
      </c>
      <c r="PI14" s="71">
        <v>0</v>
      </c>
      <c r="PJ14" s="71">
        <v>0</v>
      </c>
      <c r="PK14" s="71">
        <v>0</v>
      </c>
      <c r="PL14" s="71">
        <v>1</v>
      </c>
      <c r="PM14" s="71">
        <v>0</v>
      </c>
      <c r="PN14" s="71">
        <v>16</v>
      </c>
      <c r="PO14" s="71">
        <v>0</v>
      </c>
      <c r="PP14" s="71">
        <v>1</v>
      </c>
      <c r="PQ14" s="71">
        <v>0</v>
      </c>
      <c r="PR14" s="71">
        <v>0</v>
      </c>
      <c r="PS14" s="71">
        <v>0</v>
      </c>
      <c r="PT14" s="71">
        <v>9</v>
      </c>
      <c r="PU14" s="71">
        <v>0</v>
      </c>
      <c r="PV14" s="71">
        <v>0</v>
      </c>
      <c r="PW14" s="71">
        <v>3</v>
      </c>
      <c r="PX14" s="71">
        <v>1</v>
      </c>
      <c r="PY14" s="71">
        <v>2</v>
      </c>
      <c r="PZ14" s="71">
        <v>10</v>
      </c>
      <c r="QA14" s="71">
        <v>3</v>
      </c>
      <c r="QB14" s="71">
        <v>14</v>
      </c>
      <c r="QC14" s="71">
        <v>0</v>
      </c>
      <c r="QD14" s="71">
        <v>1</v>
      </c>
      <c r="QE14" s="71">
        <v>0</v>
      </c>
      <c r="QF14" s="71">
        <v>1</v>
      </c>
      <c r="QG14" s="71">
        <v>5</v>
      </c>
      <c r="QH14" s="71">
        <v>0</v>
      </c>
      <c r="QI14" s="71">
        <v>0</v>
      </c>
      <c r="QJ14" s="71">
        <v>0</v>
      </c>
      <c r="QK14" s="71">
        <v>0</v>
      </c>
      <c r="QL14" s="71">
        <v>0</v>
      </c>
      <c r="QM14" s="71">
        <v>0</v>
      </c>
      <c r="QN14" s="71">
        <v>4</v>
      </c>
      <c r="QO14" s="71">
        <v>0</v>
      </c>
      <c r="QP14" s="71">
        <v>1</v>
      </c>
      <c r="QQ14" s="71">
        <v>2</v>
      </c>
      <c r="QR14" s="71">
        <v>0</v>
      </c>
      <c r="QS14" s="71">
        <v>7</v>
      </c>
      <c r="QT14" s="71">
        <v>0</v>
      </c>
      <c r="QU14" s="71">
        <v>0</v>
      </c>
      <c r="QV14" s="71">
        <v>0</v>
      </c>
      <c r="QW14" s="71">
        <v>0</v>
      </c>
      <c r="QX14" s="71">
        <v>68</v>
      </c>
      <c r="QY14" s="71">
        <v>17</v>
      </c>
      <c r="QZ14" s="71">
        <v>23</v>
      </c>
      <c r="RA14" s="71">
        <v>2</v>
      </c>
      <c r="RB14" s="71">
        <v>31</v>
      </c>
      <c r="RC14" s="71">
        <v>2</v>
      </c>
      <c r="RD14" s="71">
        <v>16</v>
      </c>
      <c r="RE14" s="71">
        <v>1</v>
      </c>
      <c r="RF14" s="71">
        <v>9</v>
      </c>
      <c r="RG14" s="71">
        <v>6</v>
      </c>
      <c r="RH14" s="71">
        <v>13</v>
      </c>
      <c r="RI14" s="71">
        <v>15</v>
      </c>
      <c r="RJ14" s="71">
        <v>1</v>
      </c>
      <c r="RK14" s="71">
        <v>9</v>
      </c>
      <c r="RL14" s="71">
        <v>3</v>
      </c>
      <c r="RM14" s="71">
        <v>0</v>
      </c>
      <c r="RN14" s="71">
        <v>7</v>
      </c>
      <c r="RO14" s="71">
        <v>0</v>
      </c>
      <c r="RP14" s="71">
        <v>0</v>
      </c>
      <c r="RQ14" s="71">
        <v>0</v>
      </c>
      <c r="RR14" s="71">
        <v>0</v>
      </c>
      <c r="RS14" s="71">
        <v>68</v>
      </c>
      <c r="RT14" s="71">
        <v>24</v>
      </c>
      <c r="RU14" s="71">
        <v>23</v>
      </c>
      <c r="RV14" s="71">
        <v>2</v>
      </c>
      <c r="RW14" s="71">
        <v>31</v>
      </c>
      <c r="RX14" s="71">
        <v>2</v>
      </c>
      <c r="RY14" s="71">
        <v>16</v>
      </c>
      <c r="RZ14" s="71">
        <v>1</v>
      </c>
      <c r="SA14" s="71">
        <v>9</v>
      </c>
      <c r="SB14" s="71">
        <v>6</v>
      </c>
      <c r="SC14" s="71">
        <v>13</v>
      </c>
      <c r="SD14" s="71">
        <v>15</v>
      </c>
      <c r="SE14" s="71">
        <v>1</v>
      </c>
      <c r="SF14" s="71">
        <v>9</v>
      </c>
      <c r="SG14" s="71">
        <v>3</v>
      </c>
      <c r="SH14" s="71">
        <v>0</v>
      </c>
    </row>
    <row r="15" spans="1:503">
      <c r="A15" s="16" t="s">
        <v>1617</v>
      </c>
      <c r="B15" s="70">
        <v>7</v>
      </c>
      <c r="C15" s="70">
        <v>7</v>
      </c>
      <c r="D15" s="70">
        <v>1</v>
      </c>
      <c r="E15" s="70">
        <v>2010</v>
      </c>
      <c r="F15" s="70" t="s">
        <v>177</v>
      </c>
      <c r="G15" s="1073" t="s">
        <v>1610</v>
      </c>
      <c r="H15" s="70" t="s">
        <v>1611</v>
      </c>
      <c r="I15" s="1066"/>
      <c r="J15" s="73">
        <v>0</v>
      </c>
      <c r="K15" s="73">
        <v>0</v>
      </c>
      <c r="L15" s="73">
        <v>0</v>
      </c>
      <c r="M15" s="73">
        <v>0</v>
      </c>
      <c r="N15" s="73">
        <v>0</v>
      </c>
      <c r="O15" s="73">
        <v>0</v>
      </c>
      <c r="P15" s="73">
        <v>0</v>
      </c>
      <c r="Q15" s="73">
        <v>0</v>
      </c>
      <c r="R15" s="73">
        <v>124.776</v>
      </c>
      <c r="S15" s="73">
        <v>17.701000000000001</v>
      </c>
      <c r="T15" s="73">
        <v>172.4</v>
      </c>
      <c r="U15" s="73">
        <v>8.952</v>
      </c>
      <c r="V15" s="73">
        <v>0</v>
      </c>
      <c r="W15" s="73">
        <v>4.907</v>
      </c>
      <c r="X15" s="73">
        <v>35.414000000000001</v>
      </c>
      <c r="Y15" s="73">
        <v>194.21600000000001</v>
      </c>
      <c r="Z15" s="73">
        <v>9.4789999999999992</v>
      </c>
      <c r="AA15" s="73">
        <v>0</v>
      </c>
      <c r="AB15" s="73">
        <v>0</v>
      </c>
      <c r="AC15" s="73">
        <v>0</v>
      </c>
      <c r="AD15" s="73">
        <v>139.11199999999999</v>
      </c>
      <c r="AE15" s="73">
        <v>359.26600000000002</v>
      </c>
      <c r="AF15" s="73">
        <v>366.80599999999998</v>
      </c>
      <c r="AG15" s="73">
        <v>45.613</v>
      </c>
      <c r="AH15" s="73">
        <v>7.8440000000000003</v>
      </c>
      <c r="AI15" s="73">
        <v>2.9660000000000002</v>
      </c>
      <c r="AJ15" s="73">
        <v>9.9329999999999998</v>
      </c>
      <c r="AK15" s="73">
        <v>4.7809999999999997</v>
      </c>
      <c r="AL15" s="73">
        <v>44.125999999999998</v>
      </c>
      <c r="AM15" s="73">
        <v>0</v>
      </c>
      <c r="AN15" s="73">
        <v>204.01</v>
      </c>
      <c r="AO15" s="73">
        <v>0</v>
      </c>
      <c r="AP15" s="73">
        <v>131.28299999999999</v>
      </c>
      <c r="AQ15" s="73">
        <v>13.762</v>
      </c>
      <c r="AR15" s="73">
        <v>2.4510000000000001</v>
      </c>
      <c r="AS15" s="73">
        <v>104.85599999999999</v>
      </c>
      <c r="AT15" s="73">
        <v>82.293999999999997</v>
      </c>
      <c r="AU15" s="73">
        <v>21.623999999999999</v>
      </c>
      <c r="AV15" s="73">
        <v>12.688000000000001</v>
      </c>
      <c r="AW15" s="73">
        <v>0</v>
      </c>
      <c r="AX15" s="73">
        <v>13.967000000000001</v>
      </c>
      <c r="AY15" s="73">
        <v>0</v>
      </c>
      <c r="AZ15" s="73">
        <v>0</v>
      </c>
      <c r="BA15" s="73">
        <v>0</v>
      </c>
      <c r="BB15" s="73">
        <v>0</v>
      </c>
      <c r="BC15" s="73">
        <v>0</v>
      </c>
      <c r="BD15" s="73">
        <v>4.2460000000000004</v>
      </c>
      <c r="BE15" s="73">
        <v>0</v>
      </c>
      <c r="BF15" s="73">
        <v>0</v>
      </c>
      <c r="BG15" s="73">
        <v>0</v>
      </c>
      <c r="BH15" s="73">
        <v>0</v>
      </c>
      <c r="BI15" s="73">
        <v>0</v>
      </c>
      <c r="BJ15" s="73">
        <v>0</v>
      </c>
      <c r="BK15" s="73">
        <v>0</v>
      </c>
      <c r="BL15" s="73">
        <v>0</v>
      </c>
      <c r="BM15" s="73">
        <v>183.571</v>
      </c>
      <c r="BN15" s="73">
        <v>7.7519999999999998</v>
      </c>
      <c r="BO15" s="73">
        <v>0</v>
      </c>
      <c r="BP15" s="73">
        <v>0</v>
      </c>
      <c r="BQ15" s="73">
        <v>0</v>
      </c>
      <c r="BR15" s="73">
        <v>0</v>
      </c>
      <c r="BS15" s="73">
        <v>14.5</v>
      </c>
      <c r="BT15" s="73">
        <v>0</v>
      </c>
      <c r="BU15" s="73">
        <v>0</v>
      </c>
      <c r="BV15" s="73">
        <v>0</v>
      </c>
      <c r="BW15" s="73">
        <v>0</v>
      </c>
      <c r="BX15" s="73">
        <v>6.2510000000000003</v>
      </c>
      <c r="BY15" s="73">
        <v>0</v>
      </c>
      <c r="BZ15" s="73">
        <v>108.99299999999999</v>
      </c>
      <c r="CA15" s="73">
        <v>0</v>
      </c>
      <c r="CB15" s="73">
        <v>3.53</v>
      </c>
      <c r="CC15" s="73">
        <v>0</v>
      </c>
      <c r="CD15" s="73">
        <v>0</v>
      </c>
      <c r="CE15" s="73">
        <v>0</v>
      </c>
      <c r="CF15" s="73">
        <v>62.052999999999997</v>
      </c>
      <c r="CG15" s="73">
        <v>0</v>
      </c>
      <c r="CH15" s="73">
        <v>0</v>
      </c>
      <c r="CI15" s="73">
        <v>13.683</v>
      </c>
      <c r="CJ15" s="73">
        <v>4.46</v>
      </c>
      <c r="CK15" s="73">
        <v>9.2769999999999992</v>
      </c>
      <c r="CL15" s="73">
        <v>139.649</v>
      </c>
      <c r="CM15" s="73">
        <v>14.443</v>
      </c>
      <c r="CN15" s="73">
        <v>97.37</v>
      </c>
      <c r="CO15" s="73">
        <v>0</v>
      </c>
      <c r="CP15" s="73">
        <v>3.2639999999999998</v>
      </c>
      <c r="CQ15" s="73">
        <v>0</v>
      </c>
      <c r="CR15" s="73">
        <v>11.109</v>
      </c>
      <c r="CS15" s="73">
        <v>96.885999999999996</v>
      </c>
      <c r="CT15" s="73">
        <v>0</v>
      </c>
      <c r="CU15" s="73">
        <v>0</v>
      </c>
      <c r="CV15" s="73">
        <v>0</v>
      </c>
      <c r="CW15" s="73">
        <v>0</v>
      </c>
      <c r="CX15" s="73">
        <v>0</v>
      </c>
      <c r="CY15" s="73">
        <v>0</v>
      </c>
      <c r="CZ15" s="73">
        <v>28.256</v>
      </c>
      <c r="DA15" s="73">
        <v>0</v>
      </c>
      <c r="DB15" s="73">
        <v>4.3109999999999999</v>
      </c>
      <c r="DC15" s="73">
        <v>11.645</v>
      </c>
      <c r="DD15" s="73">
        <v>0</v>
      </c>
      <c r="DE15" s="73">
        <v>0</v>
      </c>
      <c r="DF15" s="73">
        <v>0</v>
      </c>
      <c r="DG15" s="73">
        <v>114.935</v>
      </c>
      <c r="DH15" s="73">
        <v>0</v>
      </c>
      <c r="DI15" s="73">
        <v>0</v>
      </c>
      <c r="DJ15" s="73">
        <v>2.4510000000000001</v>
      </c>
      <c r="DK15" s="73">
        <v>0</v>
      </c>
      <c r="DL15" s="73">
        <v>0</v>
      </c>
      <c r="DM15" s="73">
        <v>0</v>
      </c>
      <c r="DN15" s="73">
        <v>0</v>
      </c>
      <c r="DO15" s="73">
        <v>0</v>
      </c>
      <c r="DP15" s="73">
        <v>0</v>
      </c>
      <c r="DQ15" s="73">
        <v>0</v>
      </c>
      <c r="DR15" s="73">
        <v>0</v>
      </c>
      <c r="DS15" s="73">
        <v>124.776</v>
      </c>
      <c r="DT15" s="73">
        <v>17.701000000000001</v>
      </c>
      <c r="DU15" s="73">
        <v>172.4</v>
      </c>
      <c r="DV15" s="73">
        <v>8.952</v>
      </c>
      <c r="DW15" s="73">
        <v>0</v>
      </c>
      <c r="DX15" s="73">
        <v>4.907</v>
      </c>
      <c r="DY15" s="73">
        <v>35.414000000000001</v>
      </c>
      <c r="DZ15" s="73">
        <v>194.21600000000001</v>
      </c>
      <c r="EA15" s="73">
        <v>9.4789999999999992</v>
      </c>
      <c r="EB15" s="73">
        <v>0</v>
      </c>
      <c r="EC15" s="73">
        <v>0</v>
      </c>
      <c r="ED15" s="73">
        <v>0</v>
      </c>
      <c r="EE15" s="73">
        <v>139.11199999999999</v>
      </c>
      <c r="EF15" s="73">
        <v>359.26600000000002</v>
      </c>
      <c r="EG15" s="73">
        <v>366.80599999999998</v>
      </c>
      <c r="EH15" s="73">
        <v>45.613</v>
      </c>
      <c r="EI15" s="73">
        <v>7.8440000000000003</v>
      </c>
      <c r="EJ15" s="73">
        <v>2.9660000000000002</v>
      </c>
      <c r="EK15" s="73">
        <v>9.9329999999999998</v>
      </c>
      <c r="EL15" s="73">
        <v>4.7809999999999997</v>
      </c>
      <c r="EM15" s="73">
        <v>44.125999999999998</v>
      </c>
      <c r="EN15" s="73">
        <v>0</v>
      </c>
      <c r="EO15" s="73">
        <v>204.01</v>
      </c>
      <c r="EP15" s="73">
        <v>0</v>
      </c>
      <c r="EQ15" s="73">
        <v>16.347999999999999</v>
      </c>
      <c r="ER15" s="73">
        <v>13.762</v>
      </c>
      <c r="ES15" s="73">
        <v>0</v>
      </c>
      <c r="ET15" s="73">
        <v>104.85599999999999</v>
      </c>
      <c r="EU15" s="73">
        <v>82.293999999999997</v>
      </c>
      <c r="EV15" s="73">
        <v>21.623999999999999</v>
      </c>
      <c r="EW15" s="73">
        <v>12.688000000000001</v>
      </c>
      <c r="EX15" s="73">
        <v>0</v>
      </c>
      <c r="EY15" s="73">
        <v>13.967000000000001</v>
      </c>
      <c r="EZ15" s="73">
        <v>0</v>
      </c>
      <c r="FA15" s="73">
        <v>0</v>
      </c>
      <c r="FB15" s="73">
        <v>0</v>
      </c>
      <c r="FC15" s="73">
        <v>0</v>
      </c>
      <c r="FD15" s="73">
        <v>0</v>
      </c>
      <c r="FE15" s="73">
        <v>4.2460000000000004</v>
      </c>
      <c r="FF15" s="73">
        <v>0</v>
      </c>
      <c r="FG15" s="73">
        <v>0</v>
      </c>
      <c r="FH15" s="73">
        <v>0</v>
      </c>
      <c r="FI15" s="73">
        <v>0</v>
      </c>
      <c r="FJ15" s="73">
        <v>0</v>
      </c>
      <c r="FK15" s="73">
        <v>0</v>
      </c>
      <c r="FL15" s="73">
        <v>0</v>
      </c>
      <c r="FM15" s="73">
        <v>0</v>
      </c>
      <c r="FN15" s="73">
        <v>183.571</v>
      </c>
      <c r="FO15" s="73">
        <v>7.7519999999999998</v>
      </c>
      <c r="FP15" s="73">
        <v>0</v>
      </c>
      <c r="FQ15" s="73">
        <v>0</v>
      </c>
      <c r="FR15" s="73">
        <v>0</v>
      </c>
      <c r="FS15" s="73">
        <v>0</v>
      </c>
      <c r="FT15" s="73">
        <v>14.5</v>
      </c>
      <c r="FU15" s="73">
        <v>0</v>
      </c>
      <c r="FV15" s="73">
        <v>0</v>
      </c>
      <c r="FW15" s="73">
        <v>0</v>
      </c>
      <c r="FX15" s="73">
        <v>0</v>
      </c>
      <c r="FY15" s="73">
        <v>6.2510000000000003</v>
      </c>
      <c r="FZ15" s="73">
        <v>0</v>
      </c>
      <c r="GA15" s="73">
        <v>108.99299999999999</v>
      </c>
      <c r="GB15" s="73">
        <v>0</v>
      </c>
      <c r="GC15" s="73">
        <v>3.53</v>
      </c>
      <c r="GD15" s="73">
        <v>0</v>
      </c>
      <c r="GE15" s="73">
        <v>0</v>
      </c>
      <c r="GF15" s="73">
        <v>0</v>
      </c>
      <c r="GG15" s="73">
        <v>62.052999999999997</v>
      </c>
      <c r="GH15" s="73">
        <v>0</v>
      </c>
      <c r="GI15" s="73">
        <v>0</v>
      </c>
      <c r="GJ15" s="73">
        <v>13.683</v>
      </c>
      <c r="GK15" s="73">
        <v>4.46</v>
      </c>
      <c r="GL15" s="73">
        <v>9.2769999999999992</v>
      </c>
      <c r="GM15" s="73">
        <v>139.649</v>
      </c>
      <c r="GN15" s="73">
        <v>14.443</v>
      </c>
      <c r="GO15" s="73">
        <v>97.37</v>
      </c>
      <c r="GP15" s="73">
        <v>0</v>
      </c>
      <c r="GQ15" s="73">
        <v>3.2639999999999998</v>
      </c>
      <c r="GR15" s="73">
        <v>0</v>
      </c>
      <c r="GS15" s="73">
        <v>11.109</v>
      </c>
      <c r="GT15" s="73">
        <v>96.885999999999996</v>
      </c>
      <c r="GU15" s="73">
        <v>0</v>
      </c>
      <c r="GV15" s="73">
        <v>0</v>
      </c>
      <c r="GW15" s="73">
        <v>0</v>
      </c>
      <c r="GX15" s="73">
        <v>0</v>
      </c>
      <c r="GY15" s="73">
        <v>0</v>
      </c>
      <c r="GZ15" s="73">
        <v>0</v>
      </c>
      <c r="HA15" s="73">
        <v>28.256</v>
      </c>
      <c r="HB15" s="73">
        <v>0</v>
      </c>
      <c r="HC15" s="73">
        <v>4.3109999999999999</v>
      </c>
      <c r="HD15" s="73">
        <v>11.645</v>
      </c>
      <c r="HE15" s="73">
        <v>0</v>
      </c>
      <c r="HF15" s="73">
        <v>117.386</v>
      </c>
      <c r="HG15" s="73">
        <v>0</v>
      </c>
      <c r="HH15" s="73">
        <v>0</v>
      </c>
      <c r="HI15" s="73">
        <v>0</v>
      </c>
      <c r="HJ15" s="73">
        <v>0</v>
      </c>
      <c r="HK15" s="73">
        <v>1752.3019999999999</v>
      </c>
      <c r="HL15" s="73">
        <v>134.96600000000001</v>
      </c>
      <c r="HM15" s="73">
        <v>130.57300000000001</v>
      </c>
      <c r="HN15" s="73">
        <v>4.2460000000000004</v>
      </c>
      <c r="HO15" s="73">
        <v>191.32300000000001</v>
      </c>
      <c r="HP15" s="73">
        <v>20.751000000000001</v>
      </c>
      <c r="HQ15" s="73">
        <v>108.99299999999999</v>
      </c>
      <c r="HR15" s="73">
        <v>3.53</v>
      </c>
      <c r="HS15" s="73">
        <v>62.052999999999997</v>
      </c>
      <c r="HT15" s="73">
        <v>27.42</v>
      </c>
      <c r="HU15" s="73">
        <v>154.09200000000001</v>
      </c>
      <c r="HV15" s="73">
        <v>100.634</v>
      </c>
      <c r="HW15" s="73">
        <v>11.109</v>
      </c>
      <c r="HX15" s="73">
        <v>125.142</v>
      </c>
      <c r="HY15" s="73">
        <v>15.956</v>
      </c>
      <c r="HZ15" s="73">
        <v>0</v>
      </c>
      <c r="IA15" s="73">
        <v>117.386</v>
      </c>
      <c r="IB15" s="73">
        <v>0</v>
      </c>
      <c r="IC15" s="73">
        <v>0</v>
      </c>
      <c r="ID15" s="73">
        <v>0</v>
      </c>
      <c r="IE15" s="73">
        <v>0</v>
      </c>
      <c r="IF15" s="73">
        <v>1752.3019999999999</v>
      </c>
      <c r="IG15" s="73">
        <v>252.352</v>
      </c>
      <c r="IH15" s="73">
        <v>130.57300000000001</v>
      </c>
      <c r="II15" s="73">
        <v>4.2460000000000004</v>
      </c>
      <c r="IJ15" s="73">
        <v>191.32300000000001</v>
      </c>
      <c r="IK15" s="73">
        <v>20.751000000000001</v>
      </c>
      <c r="IL15" s="73">
        <v>108.99299999999999</v>
      </c>
      <c r="IM15" s="73">
        <v>3.53</v>
      </c>
      <c r="IN15" s="73">
        <v>62.052999999999997</v>
      </c>
      <c r="IO15" s="73">
        <v>27.42</v>
      </c>
      <c r="IP15" s="73">
        <v>154.09200000000001</v>
      </c>
      <c r="IQ15" s="73">
        <v>100.634</v>
      </c>
      <c r="IR15" s="73">
        <v>11.109</v>
      </c>
      <c r="IS15" s="73">
        <v>125.142</v>
      </c>
      <c r="IT15" s="73">
        <v>15.956</v>
      </c>
      <c r="IU15" s="73">
        <v>0</v>
      </c>
      <c r="IV15" s="74">
        <v>0</v>
      </c>
      <c r="IW15" s="71">
        <v>0</v>
      </c>
      <c r="IX15" s="71">
        <v>0</v>
      </c>
      <c r="IY15" s="71">
        <v>0</v>
      </c>
      <c r="IZ15" s="71">
        <v>0</v>
      </c>
      <c r="JA15" s="71">
        <v>0</v>
      </c>
      <c r="JB15" s="71">
        <v>0</v>
      </c>
      <c r="JC15" s="71">
        <v>0</v>
      </c>
      <c r="JD15" s="71">
        <v>0</v>
      </c>
      <c r="JE15" s="71">
        <v>10</v>
      </c>
      <c r="JF15" s="71">
        <v>4</v>
      </c>
      <c r="JG15" s="71">
        <v>2</v>
      </c>
      <c r="JH15" s="71">
        <v>1</v>
      </c>
      <c r="JI15" s="71">
        <v>0</v>
      </c>
      <c r="JJ15" s="71">
        <v>1</v>
      </c>
      <c r="JK15" s="71">
        <v>6</v>
      </c>
      <c r="JL15" s="71">
        <v>5</v>
      </c>
      <c r="JM15" s="71">
        <v>2</v>
      </c>
      <c r="JN15" s="71">
        <v>0</v>
      </c>
      <c r="JO15" s="71">
        <v>0</v>
      </c>
      <c r="JP15" s="71">
        <v>0</v>
      </c>
      <c r="JQ15" s="71">
        <v>4</v>
      </c>
      <c r="JR15" s="71">
        <v>9</v>
      </c>
      <c r="JS15" s="71">
        <v>3</v>
      </c>
      <c r="JT15" s="71">
        <v>8</v>
      </c>
      <c r="JU15" s="71">
        <v>1</v>
      </c>
      <c r="JV15" s="71">
        <v>1</v>
      </c>
      <c r="JW15" s="71">
        <v>2</v>
      </c>
      <c r="JX15" s="71">
        <v>1</v>
      </c>
      <c r="JY15" s="71">
        <v>2</v>
      </c>
      <c r="JZ15" s="71">
        <v>0</v>
      </c>
      <c r="KA15" s="71">
        <v>8</v>
      </c>
      <c r="KB15" s="71">
        <v>0</v>
      </c>
      <c r="KC15" s="71">
        <v>4</v>
      </c>
      <c r="KD15" s="71">
        <v>2</v>
      </c>
      <c r="KE15" s="71">
        <v>6</v>
      </c>
      <c r="KF15" s="71">
        <v>12</v>
      </c>
      <c r="KG15" s="71">
        <v>16</v>
      </c>
      <c r="KH15" s="71">
        <v>5</v>
      </c>
      <c r="KI15" s="71">
        <v>3</v>
      </c>
      <c r="KJ15" s="71">
        <v>0</v>
      </c>
      <c r="KK15" s="71">
        <v>1</v>
      </c>
      <c r="KL15" s="71">
        <v>0</v>
      </c>
      <c r="KM15" s="71">
        <v>0</v>
      </c>
      <c r="KN15" s="71">
        <v>0</v>
      </c>
      <c r="KO15" s="71">
        <v>0</v>
      </c>
      <c r="KP15" s="71">
        <v>0</v>
      </c>
      <c r="KQ15" s="71">
        <v>1</v>
      </c>
      <c r="KR15" s="71">
        <v>0</v>
      </c>
      <c r="KS15" s="71">
        <v>0</v>
      </c>
      <c r="KT15" s="71">
        <v>0</v>
      </c>
      <c r="KU15" s="71">
        <v>0</v>
      </c>
      <c r="KV15" s="71">
        <v>0</v>
      </c>
      <c r="KW15" s="71">
        <v>0</v>
      </c>
      <c r="KX15" s="71">
        <v>0</v>
      </c>
      <c r="KY15" s="71">
        <v>0</v>
      </c>
      <c r="KZ15" s="71">
        <v>29</v>
      </c>
      <c r="LA15" s="71">
        <v>1</v>
      </c>
      <c r="LB15" s="71">
        <v>0</v>
      </c>
      <c r="LC15" s="71">
        <v>0</v>
      </c>
      <c r="LD15" s="71">
        <v>0</v>
      </c>
      <c r="LE15" s="71">
        <v>0</v>
      </c>
      <c r="LF15" s="71">
        <v>2</v>
      </c>
      <c r="LG15" s="71">
        <v>0</v>
      </c>
      <c r="LH15" s="71">
        <v>0</v>
      </c>
      <c r="LI15" s="71">
        <v>0</v>
      </c>
      <c r="LJ15" s="71">
        <v>0</v>
      </c>
      <c r="LK15" s="71">
        <v>2</v>
      </c>
      <c r="LL15" s="71">
        <v>0</v>
      </c>
      <c r="LM15" s="71">
        <v>16</v>
      </c>
      <c r="LN15" s="71">
        <v>0</v>
      </c>
      <c r="LO15" s="71">
        <v>1</v>
      </c>
      <c r="LP15" s="71">
        <v>0</v>
      </c>
      <c r="LQ15" s="71">
        <v>0</v>
      </c>
      <c r="LR15" s="71">
        <v>0</v>
      </c>
      <c r="LS15" s="71">
        <v>10</v>
      </c>
      <c r="LT15" s="71">
        <v>0</v>
      </c>
      <c r="LU15" s="71">
        <v>0</v>
      </c>
      <c r="LV15" s="71">
        <v>3</v>
      </c>
      <c r="LW15" s="71">
        <v>1</v>
      </c>
      <c r="LX15" s="71">
        <v>2</v>
      </c>
      <c r="LY15" s="71">
        <v>11</v>
      </c>
      <c r="LZ15" s="71">
        <v>2</v>
      </c>
      <c r="MA15" s="71">
        <v>14</v>
      </c>
      <c r="MB15" s="71">
        <v>0</v>
      </c>
      <c r="MC15" s="71">
        <v>1</v>
      </c>
      <c r="MD15" s="71">
        <v>0</v>
      </c>
      <c r="ME15" s="71">
        <v>1</v>
      </c>
      <c r="MF15" s="71">
        <v>5</v>
      </c>
      <c r="MG15" s="71">
        <v>0</v>
      </c>
      <c r="MH15" s="71">
        <v>0</v>
      </c>
      <c r="MI15" s="71">
        <v>0</v>
      </c>
      <c r="MJ15" s="71">
        <v>0</v>
      </c>
      <c r="MK15" s="71">
        <v>0</v>
      </c>
      <c r="ML15" s="71">
        <v>0</v>
      </c>
      <c r="MM15" s="71">
        <v>4</v>
      </c>
      <c r="MN15" s="71">
        <v>0</v>
      </c>
      <c r="MO15" s="71">
        <v>1</v>
      </c>
      <c r="MP15" s="71">
        <v>2</v>
      </c>
      <c r="MQ15" s="71">
        <v>0</v>
      </c>
      <c r="MR15" s="71">
        <v>0</v>
      </c>
      <c r="MS15" s="71">
        <v>0</v>
      </c>
      <c r="MT15" s="71">
        <v>1</v>
      </c>
      <c r="MU15" s="71">
        <v>0</v>
      </c>
      <c r="MV15" s="71">
        <v>0</v>
      </c>
      <c r="MW15" s="71">
        <v>6</v>
      </c>
      <c r="MX15" s="71">
        <v>0</v>
      </c>
      <c r="MY15" s="71">
        <v>0</v>
      </c>
      <c r="MZ15" s="71">
        <v>0</v>
      </c>
      <c r="NA15" s="71">
        <v>0</v>
      </c>
      <c r="NB15" s="71">
        <v>0</v>
      </c>
      <c r="NC15" s="71">
        <v>0</v>
      </c>
      <c r="ND15" s="71">
        <v>0</v>
      </c>
      <c r="NE15" s="71">
        <v>0</v>
      </c>
      <c r="NF15" s="71">
        <v>10</v>
      </c>
      <c r="NG15" s="71">
        <v>4</v>
      </c>
      <c r="NH15" s="71">
        <v>2</v>
      </c>
      <c r="NI15" s="71">
        <v>1</v>
      </c>
      <c r="NJ15" s="71">
        <v>0</v>
      </c>
      <c r="NK15" s="71">
        <v>1</v>
      </c>
      <c r="NL15" s="71">
        <v>6</v>
      </c>
      <c r="NM15" s="71">
        <v>5</v>
      </c>
      <c r="NN15" s="71">
        <v>2</v>
      </c>
      <c r="NO15" s="71">
        <v>0</v>
      </c>
      <c r="NP15" s="71">
        <v>0</v>
      </c>
      <c r="NQ15" s="71">
        <v>0</v>
      </c>
      <c r="NR15" s="71">
        <v>4</v>
      </c>
      <c r="NS15" s="71">
        <v>9</v>
      </c>
      <c r="NT15" s="71">
        <v>3</v>
      </c>
      <c r="NU15" s="71">
        <v>8</v>
      </c>
      <c r="NV15" s="71">
        <v>1</v>
      </c>
      <c r="NW15" s="71">
        <v>1</v>
      </c>
      <c r="NX15" s="71">
        <v>2</v>
      </c>
      <c r="NY15" s="71">
        <v>1</v>
      </c>
      <c r="NZ15" s="71">
        <v>2</v>
      </c>
      <c r="OA15" s="71">
        <v>0</v>
      </c>
      <c r="OB15" s="71">
        <v>8</v>
      </c>
      <c r="OC15" s="71">
        <v>0</v>
      </c>
      <c r="OD15" s="71">
        <v>3</v>
      </c>
      <c r="OE15" s="71">
        <v>2</v>
      </c>
      <c r="OF15" s="71">
        <v>0</v>
      </c>
      <c r="OG15" s="71">
        <v>12</v>
      </c>
      <c r="OH15" s="71">
        <v>16</v>
      </c>
      <c r="OI15" s="71">
        <v>5</v>
      </c>
      <c r="OJ15" s="71">
        <v>3</v>
      </c>
      <c r="OK15" s="71">
        <v>0</v>
      </c>
      <c r="OL15" s="71">
        <v>1</v>
      </c>
      <c r="OM15" s="71">
        <v>0</v>
      </c>
      <c r="ON15" s="71">
        <v>0</v>
      </c>
      <c r="OO15" s="71">
        <v>0</v>
      </c>
      <c r="OP15" s="71">
        <v>0</v>
      </c>
      <c r="OQ15" s="71">
        <v>0</v>
      </c>
      <c r="OR15" s="71">
        <v>1</v>
      </c>
      <c r="OS15" s="71">
        <v>0</v>
      </c>
      <c r="OT15" s="71">
        <v>0</v>
      </c>
      <c r="OU15" s="71">
        <v>0</v>
      </c>
      <c r="OV15" s="71">
        <v>0</v>
      </c>
      <c r="OW15" s="71">
        <v>0</v>
      </c>
      <c r="OX15" s="71">
        <v>0</v>
      </c>
      <c r="OY15" s="71">
        <v>0</v>
      </c>
      <c r="OZ15" s="71">
        <v>0</v>
      </c>
      <c r="PA15" s="71">
        <v>29</v>
      </c>
      <c r="PB15" s="71">
        <v>1</v>
      </c>
      <c r="PC15" s="71">
        <v>0</v>
      </c>
      <c r="PD15" s="71">
        <v>0</v>
      </c>
      <c r="PE15" s="71">
        <v>0</v>
      </c>
      <c r="PF15" s="71">
        <v>0</v>
      </c>
      <c r="PG15" s="71">
        <v>2</v>
      </c>
      <c r="PH15" s="71">
        <v>0</v>
      </c>
      <c r="PI15" s="71">
        <v>0</v>
      </c>
      <c r="PJ15" s="71">
        <v>0</v>
      </c>
      <c r="PK15" s="71">
        <v>0</v>
      </c>
      <c r="PL15" s="71">
        <v>2</v>
      </c>
      <c r="PM15" s="71">
        <v>0</v>
      </c>
      <c r="PN15" s="71">
        <v>16</v>
      </c>
      <c r="PO15" s="71">
        <v>0</v>
      </c>
      <c r="PP15" s="71">
        <v>1</v>
      </c>
      <c r="PQ15" s="71">
        <v>0</v>
      </c>
      <c r="PR15" s="71">
        <v>0</v>
      </c>
      <c r="PS15" s="71">
        <v>0</v>
      </c>
      <c r="PT15" s="71">
        <v>10</v>
      </c>
      <c r="PU15" s="71">
        <v>0</v>
      </c>
      <c r="PV15" s="71">
        <v>0</v>
      </c>
      <c r="PW15" s="71">
        <v>3</v>
      </c>
      <c r="PX15" s="71">
        <v>1</v>
      </c>
      <c r="PY15" s="71">
        <v>2</v>
      </c>
      <c r="PZ15" s="71">
        <v>11</v>
      </c>
      <c r="QA15" s="71">
        <v>2</v>
      </c>
      <c r="QB15" s="71">
        <v>14</v>
      </c>
      <c r="QC15" s="71">
        <v>0</v>
      </c>
      <c r="QD15" s="71">
        <v>1</v>
      </c>
      <c r="QE15" s="71">
        <v>0</v>
      </c>
      <c r="QF15" s="71">
        <v>1</v>
      </c>
      <c r="QG15" s="71">
        <v>5</v>
      </c>
      <c r="QH15" s="71">
        <v>0</v>
      </c>
      <c r="QI15" s="71">
        <v>0</v>
      </c>
      <c r="QJ15" s="71">
        <v>0</v>
      </c>
      <c r="QK15" s="71">
        <v>0</v>
      </c>
      <c r="QL15" s="71">
        <v>0</v>
      </c>
      <c r="QM15" s="71">
        <v>0</v>
      </c>
      <c r="QN15" s="71">
        <v>4</v>
      </c>
      <c r="QO15" s="71">
        <v>0</v>
      </c>
      <c r="QP15" s="71">
        <v>1</v>
      </c>
      <c r="QQ15" s="71">
        <v>2</v>
      </c>
      <c r="QR15" s="71">
        <v>0</v>
      </c>
      <c r="QS15" s="71">
        <v>7</v>
      </c>
      <c r="QT15" s="71">
        <v>0</v>
      </c>
      <c r="QU15" s="71">
        <v>0</v>
      </c>
      <c r="QV15" s="71">
        <v>0</v>
      </c>
      <c r="QW15" s="71">
        <v>0</v>
      </c>
      <c r="QX15" s="71">
        <v>70</v>
      </c>
      <c r="QY15" s="71">
        <v>17</v>
      </c>
      <c r="QZ15" s="71">
        <v>25</v>
      </c>
      <c r="RA15" s="71">
        <v>1</v>
      </c>
      <c r="RB15" s="71">
        <v>30</v>
      </c>
      <c r="RC15" s="71">
        <v>4</v>
      </c>
      <c r="RD15" s="71">
        <v>16</v>
      </c>
      <c r="RE15" s="71">
        <v>1</v>
      </c>
      <c r="RF15" s="71">
        <v>10</v>
      </c>
      <c r="RG15" s="71">
        <v>6</v>
      </c>
      <c r="RH15" s="71">
        <v>13</v>
      </c>
      <c r="RI15" s="71">
        <v>15</v>
      </c>
      <c r="RJ15" s="71">
        <v>1</v>
      </c>
      <c r="RK15" s="71">
        <v>9</v>
      </c>
      <c r="RL15" s="71">
        <v>3</v>
      </c>
      <c r="RM15" s="71">
        <v>0</v>
      </c>
      <c r="RN15" s="71">
        <v>7</v>
      </c>
      <c r="RO15" s="71">
        <v>0</v>
      </c>
      <c r="RP15" s="71">
        <v>0</v>
      </c>
      <c r="RQ15" s="71">
        <v>0</v>
      </c>
      <c r="RR15" s="71">
        <v>0</v>
      </c>
      <c r="RS15" s="71">
        <v>70</v>
      </c>
      <c r="RT15" s="71">
        <v>24</v>
      </c>
      <c r="RU15" s="71">
        <v>25</v>
      </c>
      <c r="RV15" s="71">
        <v>1</v>
      </c>
      <c r="RW15" s="71">
        <v>30</v>
      </c>
      <c r="RX15" s="71">
        <v>4</v>
      </c>
      <c r="RY15" s="71">
        <v>16</v>
      </c>
      <c r="RZ15" s="71">
        <v>1</v>
      </c>
      <c r="SA15" s="71">
        <v>10</v>
      </c>
      <c r="SB15" s="71">
        <v>6</v>
      </c>
      <c r="SC15" s="71">
        <v>13</v>
      </c>
      <c r="SD15" s="71">
        <v>15</v>
      </c>
      <c r="SE15" s="71">
        <v>1</v>
      </c>
      <c r="SF15" s="71">
        <v>9</v>
      </c>
      <c r="SG15" s="71">
        <v>3</v>
      </c>
      <c r="SH15" s="71">
        <v>0</v>
      </c>
    </row>
    <row r="16" spans="1:503">
      <c r="A16" s="16" t="s">
        <v>1618</v>
      </c>
      <c r="B16" s="70">
        <v>8</v>
      </c>
      <c r="C16" s="70">
        <v>8</v>
      </c>
      <c r="D16" s="70">
        <v>1</v>
      </c>
      <c r="E16" s="70">
        <v>2011</v>
      </c>
      <c r="F16" s="70" t="s">
        <v>178</v>
      </c>
      <c r="G16" s="1073" t="s">
        <v>1610</v>
      </c>
      <c r="H16" s="70" t="s">
        <v>1611</v>
      </c>
      <c r="I16" s="1066"/>
      <c r="J16" s="73">
        <v>0</v>
      </c>
      <c r="K16" s="73">
        <v>0</v>
      </c>
      <c r="L16" s="73">
        <v>0</v>
      </c>
      <c r="M16" s="73">
        <v>0</v>
      </c>
      <c r="N16" s="73">
        <v>0</v>
      </c>
      <c r="O16" s="73">
        <v>0</v>
      </c>
      <c r="P16" s="73">
        <v>0</v>
      </c>
      <c r="Q16" s="73">
        <v>0</v>
      </c>
      <c r="R16" s="73">
        <v>118.742</v>
      </c>
      <c r="S16" s="73">
        <v>35.158999999999999</v>
      </c>
      <c r="T16" s="73">
        <v>134.726</v>
      </c>
      <c r="U16" s="73">
        <v>9.2210000000000001</v>
      </c>
      <c r="V16" s="73">
        <v>0</v>
      </c>
      <c r="W16" s="73">
        <v>5.0010000000000003</v>
      </c>
      <c r="X16" s="73">
        <v>18.02</v>
      </c>
      <c r="Y16" s="73">
        <v>169.33699999999999</v>
      </c>
      <c r="Z16" s="73">
        <v>9.1359999999999992</v>
      </c>
      <c r="AA16" s="73">
        <v>0</v>
      </c>
      <c r="AB16" s="73">
        <v>0</v>
      </c>
      <c r="AC16" s="73">
        <v>0</v>
      </c>
      <c r="AD16" s="73">
        <v>142.124</v>
      </c>
      <c r="AE16" s="73">
        <v>355.29899999999998</v>
      </c>
      <c r="AF16" s="73">
        <v>346.33800000000002</v>
      </c>
      <c r="AG16" s="73">
        <v>45.622999999999998</v>
      </c>
      <c r="AH16" s="73">
        <v>7.5839999999999996</v>
      </c>
      <c r="AI16" s="73">
        <v>2.073</v>
      </c>
      <c r="AJ16" s="73">
        <v>9.0860000000000003</v>
      </c>
      <c r="AK16" s="73">
        <v>5.1050000000000004</v>
      </c>
      <c r="AL16" s="73">
        <v>42.249000000000002</v>
      </c>
      <c r="AM16" s="73">
        <v>0</v>
      </c>
      <c r="AN16" s="73">
        <v>212.59899999999999</v>
      </c>
      <c r="AO16" s="73">
        <v>0</v>
      </c>
      <c r="AP16" s="73">
        <v>125.255</v>
      </c>
      <c r="AQ16" s="73">
        <v>7.0549999999999997</v>
      </c>
      <c r="AR16" s="73">
        <v>5.6740000000000004</v>
      </c>
      <c r="AS16" s="73">
        <v>104.255</v>
      </c>
      <c r="AT16" s="73">
        <v>87.778999999999996</v>
      </c>
      <c r="AU16" s="73">
        <v>20.062000000000001</v>
      </c>
      <c r="AV16" s="73">
        <v>7.9640000000000004</v>
      </c>
      <c r="AW16" s="73">
        <v>0</v>
      </c>
      <c r="AX16" s="73">
        <v>18.815000000000001</v>
      </c>
      <c r="AY16" s="73">
        <v>3.3380000000000001</v>
      </c>
      <c r="AZ16" s="73">
        <v>0</v>
      </c>
      <c r="BA16" s="73">
        <v>0</v>
      </c>
      <c r="BB16" s="73">
        <v>0</v>
      </c>
      <c r="BC16" s="73">
        <v>0</v>
      </c>
      <c r="BD16" s="73">
        <v>4.04</v>
      </c>
      <c r="BE16" s="73">
        <v>0</v>
      </c>
      <c r="BF16" s="73">
        <v>3.4350000000000001</v>
      </c>
      <c r="BG16" s="73">
        <v>0</v>
      </c>
      <c r="BH16" s="73">
        <v>0</v>
      </c>
      <c r="BI16" s="73">
        <v>0</v>
      </c>
      <c r="BJ16" s="73">
        <v>0</v>
      </c>
      <c r="BK16" s="73">
        <v>0</v>
      </c>
      <c r="BL16" s="73">
        <v>0</v>
      </c>
      <c r="BM16" s="73">
        <v>168.45500000000001</v>
      </c>
      <c r="BN16" s="73">
        <v>0</v>
      </c>
      <c r="BO16" s="73">
        <v>0</v>
      </c>
      <c r="BP16" s="73">
        <v>0</v>
      </c>
      <c r="BQ16" s="73">
        <v>0</v>
      </c>
      <c r="BR16" s="73">
        <v>0</v>
      </c>
      <c r="BS16" s="73">
        <v>12.393000000000001</v>
      </c>
      <c r="BT16" s="73">
        <v>0</v>
      </c>
      <c r="BU16" s="73">
        <v>0</v>
      </c>
      <c r="BV16" s="73">
        <v>0</v>
      </c>
      <c r="BW16" s="73">
        <v>0</v>
      </c>
      <c r="BX16" s="73">
        <v>2.9470000000000001</v>
      </c>
      <c r="BY16" s="73">
        <v>0</v>
      </c>
      <c r="BZ16" s="73">
        <v>108.52200000000001</v>
      </c>
      <c r="CA16" s="73">
        <v>0</v>
      </c>
      <c r="CB16" s="73">
        <v>2.87</v>
      </c>
      <c r="CC16" s="73">
        <v>0</v>
      </c>
      <c r="CD16" s="73">
        <v>0</v>
      </c>
      <c r="CE16" s="73">
        <v>0</v>
      </c>
      <c r="CF16" s="73">
        <v>68.552999999999997</v>
      </c>
      <c r="CG16" s="73">
        <v>0</v>
      </c>
      <c r="CH16" s="73">
        <v>0</v>
      </c>
      <c r="CI16" s="73">
        <v>12.722</v>
      </c>
      <c r="CJ16" s="73">
        <v>4.5599999999999996</v>
      </c>
      <c r="CK16" s="73">
        <v>9.2590000000000003</v>
      </c>
      <c r="CL16" s="73">
        <v>133.69800000000001</v>
      </c>
      <c r="CM16" s="73">
        <v>13.465</v>
      </c>
      <c r="CN16" s="73">
        <v>92.106999999999999</v>
      </c>
      <c r="CO16" s="73">
        <v>0</v>
      </c>
      <c r="CP16" s="73">
        <v>10.052</v>
      </c>
      <c r="CQ16" s="73">
        <v>0</v>
      </c>
      <c r="CR16" s="73">
        <v>10.554</v>
      </c>
      <c r="CS16" s="73">
        <v>226.065</v>
      </c>
      <c r="CT16" s="73">
        <v>0</v>
      </c>
      <c r="CU16" s="73">
        <v>0</v>
      </c>
      <c r="CV16" s="73">
        <v>0</v>
      </c>
      <c r="CW16" s="73">
        <v>0</v>
      </c>
      <c r="CX16" s="73">
        <v>0</v>
      </c>
      <c r="CY16" s="73">
        <v>0</v>
      </c>
      <c r="CZ16" s="73">
        <v>27.234000000000002</v>
      </c>
      <c r="DA16" s="73">
        <v>0</v>
      </c>
      <c r="DB16" s="73">
        <v>4.2439999999999998</v>
      </c>
      <c r="DC16" s="73">
        <v>10.461</v>
      </c>
      <c r="DD16" s="73">
        <v>0</v>
      </c>
      <c r="DE16" s="73">
        <v>0</v>
      </c>
      <c r="DF16" s="73">
        <v>0</v>
      </c>
      <c r="DG16" s="73">
        <v>109.702</v>
      </c>
      <c r="DH16" s="73">
        <v>0</v>
      </c>
      <c r="DI16" s="73">
        <v>0</v>
      </c>
      <c r="DJ16" s="73">
        <v>5.6740000000000004</v>
      </c>
      <c r="DK16" s="73">
        <v>0</v>
      </c>
      <c r="DL16" s="73">
        <v>0</v>
      </c>
      <c r="DM16" s="73">
        <v>0</v>
      </c>
      <c r="DN16" s="73">
        <v>0</v>
      </c>
      <c r="DO16" s="73">
        <v>0</v>
      </c>
      <c r="DP16" s="73">
        <v>0</v>
      </c>
      <c r="DQ16" s="73">
        <v>0</v>
      </c>
      <c r="DR16" s="73">
        <v>0</v>
      </c>
      <c r="DS16" s="73">
        <v>118.742</v>
      </c>
      <c r="DT16" s="73">
        <v>35.158999999999999</v>
      </c>
      <c r="DU16" s="73">
        <v>134.726</v>
      </c>
      <c r="DV16" s="73">
        <v>9.2210000000000001</v>
      </c>
      <c r="DW16" s="73">
        <v>0</v>
      </c>
      <c r="DX16" s="73">
        <v>5.0010000000000003</v>
      </c>
      <c r="DY16" s="73">
        <v>18.02</v>
      </c>
      <c r="DZ16" s="73">
        <v>169.33699999999999</v>
      </c>
      <c r="EA16" s="73">
        <v>9.1359999999999992</v>
      </c>
      <c r="EB16" s="73">
        <v>0</v>
      </c>
      <c r="EC16" s="73">
        <v>0</v>
      </c>
      <c r="ED16" s="73">
        <v>0</v>
      </c>
      <c r="EE16" s="73">
        <v>142.124</v>
      </c>
      <c r="EF16" s="73">
        <v>355.29899999999998</v>
      </c>
      <c r="EG16" s="73">
        <v>346.33800000000002</v>
      </c>
      <c r="EH16" s="73">
        <v>45.622999999999998</v>
      </c>
      <c r="EI16" s="73">
        <v>7.5839999999999996</v>
      </c>
      <c r="EJ16" s="73">
        <v>2.073</v>
      </c>
      <c r="EK16" s="73">
        <v>9.0860000000000003</v>
      </c>
      <c r="EL16" s="73">
        <v>5.1050000000000004</v>
      </c>
      <c r="EM16" s="73">
        <v>42.249000000000002</v>
      </c>
      <c r="EN16" s="73">
        <v>0</v>
      </c>
      <c r="EO16" s="73">
        <v>212.59899999999999</v>
      </c>
      <c r="EP16" s="73">
        <v>0</v>
      </c>
      <c r="EQ16" s="73">
        <v>15.553000000000001</v>
      </c>
      <c r="ER16" s="73">
        <v>7.0549999999999997</v>
      </c>
      <c r="ES16" s="73">
        <v>0</v>
      </c>
      <c r="ET16" s="73">
        <v>104.255</v>
      </c>
      <c r="EU16" s="73">
        <v>87.778999999999996</v>
      </c>
      <c r="EV16" s="73">
        <v>20.062000000000001</v>
      </c>
      <c r="EW16" s="73">
        <v>7.9640000000000004</v>
      </c>
      <c r="EX16" s="73">
        <v>0</v>
      </c>
      <c r="EY16" s="73">
        <v>18.815000000000001</v>
      </c>
      <c r="EZ16" s="73">
        <v>3.3380000000000001</v>
      </c>
      <c r="FA16" s="73">
        <v>0</v>
      </c>
      <c r="FB16" s="73">
        <v>0</v>
      </c>
      <c r="FC16" s="73">
        <v>0</v>
      </c>
      <c r="FD16" s="73">
        <v>0</v>
      </c>
      <c r="FE16" s="73">
        <v>4.04</v>
      </c>
      <c r="FF16" s="73">
        <v>0</v>
      </c>
      <c r="FG16" s="73">
        <v>3.4350000000000001</v>
      </c>
      <c r="FH16" s="73">
        <v>0</v>
      </c>
      <c r="FI16" s="73">
        <v>0</v>
      </c>
      <c r="FJ16" s="73">
        <v>0</v>
      </c>
      <c r="FK16" s="73">
        <v>0</v>
      </c>
      <c r="FL16" s="73">
        <v>0</v>
      </c>
      <c r="FM16" s="73">
        <v>0</v>
      </c>
      <c r="FN16" s="73">
        <v>168.45500000000001</v>
      </c>
      <c r="FO16" s="73">
        <v>0</v>
      </c>
      <c r="FP16" s="73">
        <v>0</v>
      </c>
      <c r="FQ16" s="73">
        <v>0</v>
      </c>
      <c r="FR16" s="73">
        <v>0</v>
      </c>
      <c r="FS16" s="73">
        <v>0</v>
      </c>
      <c r="FT16" s="73">
        <v>12.393000000000001</v>
      </c>
      <c r="FU16" s="73">
        <v>0</v>
      </c>
      <c r="FV16" s="73">
        <v>0</v>
      </c>
      <c r="FW16" s="73">
        <v>0</v>
      </c>
      <c r="FX16" s="73">
        <v>0</v>
      </c>
      <c r="FY16" s="73">
        <v>2.9470000000000001</v>
      </c>
      <c r="FZ16" s="73">
        <v>0</v>
      </c>
      <c r="GA16" s="73">
        <v>108.52200000000001</v>
      </c>
      <c r="GB16" s="73">
        <v>0</v>
      </c>
      <c r="GC16" s="73">
        <v>2.87</v>
      </c>
      <c r="GD16" s="73">
        <v>0</v>
      </c>
      <c r="GE16" s="73">
        <v>0</v>
      </c>
      <c r="GF16" s="73">
        <v>0</v>
      </c>
      <c r="GG16" s="73">
        <v>68.552999999999997</v>
      </c>
      <c r="GH16" s="73">
        <v>0</v>
      </c>
      <c r="GI16" s="73">
        <v>0</v>
      </c>
      <c r="GJ16" s="73">
        <v>12.722</v>
      </c>
      <c r="GK16" s="73">
        <v>4.5599999999999996</v>
      </c>
      <c r="GL16" s="73">
        <v>9.2590000000000003</v>
      </c>
      <c r="GM16" s="73">
        <v>133.69800000000001</v>
      </c>
      <c r="GN16" s="73">
        <v>13.465</v>
      </c>
      <c r="GO16" s="73">
        <v>92.106999999999999</v>
      </c>
      <c r="GP16" s="73">
        <v>0</v>
      </c>
      <c r="GQ16" s="73">
        <v>10.052</v>
      </c>
      <c r="GR16" s="73">
        <v>0</v>
      </c>
      <c r="GS16" s="73">
        <v>10.554</v>
      </c>
      <c r="GT16" s="73">
        <v>226.065</v>
      </c>
      <c r="GU16" s="73">
        <v>0</v>
      </c>
      <c r="GV16" s="73">
        <v>0</v>
      </c>
      <c r="GW16" s="73">
        <v>0</v>
      </c>
      <c r="GX16" s="73">
        <v>0</v>
      </c>
      <c r="GY16" s="73">
        <v>0</v>
      </c>
      <c r="GZ16" s="73">
        <v>0</v>
      </c>
      <c r="HA16" s="73">
        <v>27.234000000000002</v>
      </c>
      <c r="HB16" s="73">
        <v>0</v>
      </c>
      <c r="HC16" s="73">
        <v>4.2439999999999998</v>
      </c>
      <c r="HD16" s="73">
        <v>10.461</v>
      </c>
      <c r="HE16" s="73">
        <v>0</v>
      </c>
      <c r="HF16" s="73">
        <v>115.376</v>
      </c>
      <c r="HG16" s="73">
        <v>0</v>
      </c>
      <c r="HH16" s="73">
        <v>0</v>
      </c>
      <c r="HI16" s="73">
        <v>0</v>
      </c>
      <c r="HJ16" s="73">
        <v>0</v>
      </c>
      <c r="HK16" s="73">
        <v>1667.422</v>
      </c>
      <c r="HL16" s="73">
        <v>126.863</v>
      </c>
      <c r="HM16" s="73">
        <v>134.62</v>
      </c>
      <c r="HN16" s="73">
        <v>10.813000000000001</v>
      </c>
      <c r="HO16" s="73">
        <v>168.45500000000001</v>
      </c>
      <c r="HP16" s="73">
        <v>15.34</v>
      </c>
      <c r="HQ16" s="73">
        <v>108.52200000000001</v>
      </c>
      <c r="HR16" s="73">
        <v>2.87</v>
      </c>
      <c r="HS16" s="73">
        <v>68.552999999999997</v>
      </c>
      <c r="HT16" s="73">
        <v>26.541</v>
      </c>
      <c r="HU16" s="73">
        <v>147.16300000000001</v>
      </c>
      <c r="HV16" s="73">
        <v>102.15900000000001</v>
      </c>
      <c r="HW16" s="73">
        <v>10.554</v>
      </c>
      <c r="HX16" s="73">
        <v>253.29900000000001</v>
      </c>
      <c r="HY16" s="73">
        <v>14.705</v>
      </c>
      <c r="HZ16" s="73">
        <v>0</v>
      </c>
      <c r="IA16" s="73">
        <v>115.376</v>
      </c>
      <c r="IB16" s="73">
        <v>0</v>
      </c>
      <c r="IC16" s="73">
        <v>0</v>
      </c>
      <c r="ID16" s="73">
        <v>0</v>
      </c>
      <c r="IE16" s="73">
        <v>0</v>
      </c>
      <c r="IF16" s="73">
        <v>1667.422</v>
      </c>
      <c r="IG16" s="73">
        <v>242.239</v>
      </c>
      <c r="IH16" s="73">
        <v>134.62</v>
      </c>
      <c r="II16" s="73">
        <v>10.813000000000001</v>
      </c>
      <c r="IJ16" s="73">
        <v>168.45500000000001</v>
      </c>
      <c r="IK16" s="73">
        <v>15.34</v>
      </c>
      <c r="IL16" s="73">
        <v>108.52200000000001</v>
      </c>
      <c r="IM16" s="73">
        <v>2.87</v>
      </c>
      <c r="IN16" s="73">
        <v>68.552999999999997</v>
      </c>
      <c r="IO16" s="73">
        <v>26.541</v>
      </c>
      <c r="IP16" s="73">
        <v>147.16300000000001</v>
      </c>
      <c r="IQ16" s="73">
        <v>102.15900000000001</v>
      </c>
      <c r="IR16" s="73">
        <v>10.554</v>
      </c>
      <c r="IS16" s="73">
        <v>253.29900000000001</v>
      </c>
      <c r="IT16" s="73">
        <v>14.705</v>
      </c>
      <c r="IU16" s="73">
        <v>0</v>
      </c>
      <c r="IV16" s="74">
        <v>0</v>
      </c>
      <c r="IW16" s="71">
        <v>0</v>
      </c>
      <c r="IX16" s="71">
        <v>0</v>
      </c>
      <c r="IY16" s="71">
        <v>0</v>
      </c>
      <c r="IZ16" s="71">
        <v>0</v>
      </c>
      <c r="JA16" s="71">
        <v>0</v>
      </c>
      <c r="JB16" s="71">
        <v>0</v>
      </c>
      <c r="JC16" s="71">
        <v>0</v>
      </c>
      <c r="JD16" s="71">
        <v>1</v>
      </c>
      <c r="JE16" s="71">
        <v>9</v>
      </c>
      <c r="JF16" s="71">
        <v>4</v>
      </c>
      <c r="JG16" s="71">
        <v>2</v>
      </c>
      <c r="JH16" s="71">
        <v>1</v>
      </c>
      <c r="JI16" s="71">
        <v>0</v>
      </c>
      <c r="JJ16" s="71">
        <v>1</v>
      </c>
      <c r="JK16" s="71">
        <v>3</v>
      </c>
      <c r="JL16" s="71">
        <v>5</v>
      </c>
      <c r="JM16" s="71">
        <v>2</v>
      </c>
      <c r="JN16" s="71">
        <v>0</v>
      </c>
      <c r="JO16" s="71">
        <v>0</v>
      </c>
      <c r="JP16" s="71">
        <v>0</v>
      </c>
      <c r="JQ16" s="71">
        <v>4</v>
      </c>
      <c r="JR16" s="71">
        <v>9</v>
      </c>
      <c r="JS16" s="71">
        <v>3</v>
      </c>
      <c r="JT16" s="71">
        <v>8</v>
      </c>
      <c r="JU16" s="71">
        <v>1</v>
      </c>
      <c r="JV16" s="71">
        <v>1</v>
      </c>
      <c r="JW16" s="71">
        <v>2</v>
      </c>
      <c r="JX16" s="71">
        <v>1</v>
      </c>
      <c r="JY16" s="71">
        <v>2</v>
      </c>
      <c r="JZ16" s="71">
        <v>0</v>
      </c>
      <c r="KA16" s="71">
        <v>9</v>
      </c>
      <c r="KB16" s="71">
        <v>0</v>
      </c>
      <c r="KC16" s="71">
        <v>4</v>
      </c>
      <c r="KD16" s="71">
        <v>1</v>
      </c>
      <c r="KE16" s="71">
        <v>6</v>
      </c>
      <c r="KF16" s="71">
        <v>12</v>
      </c>
      <c r="KG16" s="71">
        <v>15</v>
      </c>
      <c r="KH16" s="71">
        <v>5</v>
      </c>
      <c r="KI16" s="71">
        <v>2</v>
      </c>
      <c r="KJ16" s="71">
        <v>0</v>
      </c>
      <c r="KK16" s="71">
        <v>3</v>
      </c>
      <c r="KL16" s="71">
        <v>1</v>
      </c>
      <c r="KM16" s="71">
        <v>0</v>
      </c>
      <c r="KN16" s="71">
        <v>0</v>
      </c>
      <c r="KO16" s="71">
        <v>0</v>
      </c>
      <c r="KP16" s="71">
        <v>0</v>
      </c>
      <c r="KQ16" s="71">
        <v>1</v>
      </c>
      <c r="KR16" s="71">
        <v>0</v>
      </c>
      <c r="KS16" s="71">
        <v>1</v>
      </c>
      <c r="KT16" s="71">
        <v>0</v>
      </c>
      <c r="KU16" s="71">
        <v>0</v>
      </c>
      <c r="KV16" s="71">
        <v>0</v>
      </c>
      <c r="KW16" s="71">
        <v>0</v>
      </c>
      <c r="KX16" s="71">
        <v>0</v>
      </c>
      <c r="KY16" s="71">
        <v>0</v>
      </c>
      <c r="KZ16" s="71">
        <v>25</v>
      </c>
      <c r="LA16" s="71">
        <v>0</v>
      </c>
      <c r="LB16" s="71">
        <v>0</v>
      </c>
      <c r="LC16" s="71">
        <v>0</v>
      </c>
      <c r="LD16" s="71">
        <v>0</v>
      </c>
      <c r="LE16" s="71">
        <v>0</v>
      </c>
      <c r="LF16" s="71">
        <v>2</v>
      </c>
      <c r="LG16" s="71">
        <v>0</v>
      </c>
      <c r="LH16" s="71">
        <v>0</v>
      </c>
      <c r="LI16" s="71">
        <v>0</v>
      </c>
      <c r="LJ16" s="71">
        <v>0</v>
      </c>
      <c r="LK16" s="71">
        <v>1</v>
      </c>
      <c r="LL16" s="71">
        <v>0</v>
      </c>
      <c r="LM16" s="71">
        <v>16</v>
      </c>
      <c r="LN16" s="71">
        <v>0</v>
      </c>
      <c r="LO16" s="71">
        <v>1</v>
      </c>
      <c r="LP16" s="71">
        <v>0</v>
      </c>
      <c r="LQ16" s="71">
        <v>0</v>
      </c>
      <c r="LR16" s="71">
        <v>0</v>
      </c>
      <c r="LS16" s="71">
        <v>11</v>
      </c>
      <c r="LT16" s="71">
        <v>0</v>
      </c>
      <c r="LU16" s="71">
        <v>0</v>
      </c>
      <c r="LV16" s="71">
        <v>3</v>
      </c>
      <c r="LW16" s="71">
        <v>1</v>
      </c>
      <c r="LX16" s="71">
        <v>2</v>
      </c>
      <c r="LY16" s="71">
        <v>11</v>
      </c>
      <c r="LZ16" s="71">
        <v>2</v>
      </c>
      <c r="MA16" s="71">
        <v>14</v>
      </c>
      <c r="MB16" s="71">
        <v>0</v>
      </c>
      <c r="MC16" s="71">
        <v>3</v>
      </c>
      <c r="MD16" s="71">
        <v>0</v>
      </c>
      <c r="ME16" s="71">
        <v>1</v>
      </c>
      <c r="MF16" s="71">
        <v>8</v>
      </c>
      <c r="MG16" s="71">
        <v>0</v>
      </c>
      <c r="MH16" s="71">
        <v>0</v>
      </c>
      <c r="MI16" s="71">
        <v>0</v>
      </c>
      <c r="MJ16" s="71">
        <v>0</v>
      </c>
      <c r="MK16" s="71">
        <v>0</v>
      </c>
      <c r="ML16" s="71">
        <v>0</v>
      </c>
      <c r="MM16" s="71">
        <v>4</v>
      </c>
      <c r="MN16" s="71">
        <v>0</v>
      </c>
      <c r="MO16" s="71">
        <v>1</v>
      </c>
      <c r="MP16" s="71">
        <v>2</v>
      </c>
      <c r="MQ16" s="71">
        <v>0</v>
      </c>
      <c r="MR16" s="71">
        <v>0</v>
      </c>
      <c r="MS16" s="71">
        <v>0</v>
      </c>
      <c r="MT16" s="71">
        <v>1</v>
      </c>
      <c r="MU16" s="71">
        <v>0</v>
      </c>
      <c r="MV16" s="71">
        <v>0</v>
      </c>
      <c r="MW16" s="71">
        <v>6</v>
      </c>
      <c r="MX16" s="71">
        <v>0</v>
      </c>
      <c r="MY16" s="71">
        <v>0</v>
      </c>
      <c r="MZ16" s="71">
        <v>0</v>
      </c>
      <c r="NA16" s="71">
        <v>0</v>
      </c>
      <c r="NB16" s="71">
        <v>0</v>
      </c>
      <c r="NC16" s="71">
        <v>0</v>
      </c>
      <c r="ND16" s="71">
        <v>0</v>
      </c>
      <c r="NE16" s="71">
        <v>1</v>
      </c>
      <c r="NF16" s="71">
        <v>9</v>
      </c>
      <c r="NG16" s="71">
        <v>4</v>
      </c>
      <c r="NH16" s="71">
        <v>2</v>
      </c>
      <c r="NI16" s="71">
        <v>1</v>
      </c>
      <c r="NJ16" s="71">
        <v>0</v>
      </c>
      <c r="NK16" s="71">
        <v>1</v>
      </c>
      <c r="NL16" s="71">
        <v>3</v>
      </c>
      <c r="NM16" s="71">
        <v>5</v>
      </c>
      <c r="NN16" s="71">
        <v>2</v>
      </c>
      <c r="NO16" s="71">
        <v>0</v>
      </c>
      <c r="NP16" s="71">
        <v>0</v>
      </c>
      <c r="NQ16" s="71">
        <v>0</v>
      </c>
      <c r="NR16" s="71">
        <v>4</v>
      </c>
      <c r="NS16" s="71">
        <v>9</v>
      </c>
      <c r="NT16" s="71">
        <v>3</v>
      </c>
      <c r="NU16" s="71">
        <v>8</v>
      </c>
      <c r="NV16" s="71">
        <v>1</v>
      </c>
      <c r="NW16" s="71">
        <v>1</v>
      </c>
      <c r="NX16" s="71">
        <v>2</v>
      </c>
      <c r="NY16" s="71">
        <v>1</v>
      </c>
      <c r="NZ16" s="71">
        <v>2</v>
      </c>
      <c r="OA16" s="71">
        <v>0</v>
      </c>
      <c r="OB16" s="71">
        <v>9</v>
      </c>
      <c r="OC16" s="71">
        <v>0</v>
      </c>
      <c r="OD16" s="71">
        <v>3</v>
      </c>
      <c r="OE16" s="71">
        <v>1</v>
      </c>
      <c r="OF16" s="71">
        <v>0</v>
      </c>
      <c r="OG16" s="71">
        <v>12</v>
      </c>
      <c r="OH16" s="71">
        <v>15</v>
      </c>
      <c r="OI16" s="71">
        <v>5</v>
      </c>
      <c r="OJ16" s="71">
        <v>2</v>
      </c>
      <c r="OK16" s="71">
        <v>0</v>
      </c>
      <c r="OL16" s="71">
        <v>3</v>
      </c>
      <c r="OM16" s="71">
        <v>1</v>
      </c>
      <c r="ON16" s="71">
        <v>0</v>
      </c>
      <c r="OO16" s="71">
        <v>0</v>
      </c>
      <c r="OP16" s="71">
        <v>0</v>
      </c>
      <c r="OQ16" s="71">
        <v>0</v>
      </c>
      <c r="OR16" s="71">
        <v>1</v>
      </c>
      <c r="OS16" s="71">
        <v>0</v>
      </c>
      <c r="OT16" s="71">
        <v>1</v>
      </c>
      <c r="OU16" s="71">
        <v>0</v>
      </c>
      <c r="OV16" s="71">
        <v>0</v>
      </c>
      <c r="OW16" s="71">
        <v>0</v>
      </c>
      <c r="OX16" s="71">
        <v>0</v>
      </c>
      <c r="OY16" s="71">
        <v>0</v>
      </c>
      <c r="OZ16" s="71">
        <v>0</v>
      </c>
      <c r="PA16" s="71">
        <v>25</v>
      </c>
      <c r="PB16" s="71">
        <v>0</v>
      </c>
      <c r="PC16" s="71">
        <v>0</v>
      </c>
      <c r="PD16" s="71">
        <v>0</v>
      </c>
      <c r="PE16" s="71">
        <v>0</v>
      </c>
      <c r="PF16" s="71">
        <v>0</v>
      </c>
      <c r="PG16" s="71">
        <v>2</v>
      </c>
      <c r="PH16" s="71">
        <v>0</v>
      </c>
      <c r="PI16" s="71">
        <v>0</v>
      </c>
      <c r="PJ16" s="71">
        <v>0</v>
      </c>
      <c r="PK16" s="71">
        <v>0</v>
      </c>
      <c r="PL16" s="71">
        <v>1</v>
      </c>
      <c r="PM16" s="71">
        <v>0</v>
      </c>
      <c r="PN16" s="71">
        <v>16</v>
      </c>
      <c r="PO16" s="71">
        <v>0</v>
      </c>
      <c r="PP16" s="71">
        <v>1</v>
      </c>
      <c r="PQ16" s="71">
        <v>0</v>
      </c>
      <c r="PR16" s="71">
        <v>0</v>
      </c>
      <c r="PS16" s="71">
        <v>0</v>
      </c>
      <c r="PT16" s="71">
        <v>11</v>
      </c>
      <c r="PU16" s="71">
        <v>0</v>
      </c>
      <c r="PV16" s="71">
        <v>0</v>
      </c>
      <c r="PW16" s="71">
        <v>3</v>
      </c>
      <c r="PX16" s="71">
        <v>1</v>
      </c>
      <c r="PY16" s="71">
        <v>2</v>
      </c>
      <c r="PZ16" s="71">
        <v>11</v>
      </c>
      <c r="QA16" s="71">
        <v>2</v>
      </c>
      <c r="QB16" s="71">
        <v>14</v>
      </c>
      <c r="QC16" s="71">
        <v>0</v>
      </c>
      <c r="QD16" s="71">
        <v>3</v>
      </c>
      <c r="QE16" s="71">
        <v>0</v>
      </c>
      <c r="QF16" s="71">
        <v>1</v>
      </c>
      <c r="QG16" s="71">
        <v>8</v>
      </c>
      <c r="QH16" s="71">
        <v>0</v>
      </c>
      <c r="QI16" s="71">
        <v>0</v>
      </c>
      <c r="QJ16" s="71">
        <v>0</v>
      </c>
      <c r="QK16" s="71">
        <v>0</v>
      </c>
      <c r="QL16" s="71">
        <v>0</v>
      </c>
      <c r="QM16" s="71">
        <v>0</v>
      </c>
      <c r="QN16" s="71">
        <v>4</v>
      </c>
      <c r="QO16" s="71">
        <v>0</v>
      </c>
      <c r="QP16" s="71">
        <v>1</v>
      </c>
      <c r="QQ16" s="71">
        <v>2</v>
      </c>
      <c r="QR16" s="71">
        <v>0</v>
      </c>
      <c r="QS16" s="71">
        <v>7</v>
      </c>
      <c r="QT16" s="71">
        <v>0</v>
      </c>
      <c r="QU16" s="71">
        <v>0</v>
      </c>
      <c r="QV16" s="71">
        <v>0</v>
      </c>
      <c r="QW16" s="71">
        <v>1</v>
      </c>
      <c r="QX16" s="71">
        <v>67</v>
      </c>
      <c r="QY16" s="71">
        <v>16</v>
      </c>
      <c r="QZ16" s="71">
        <v>25</v>
      </c>
      <c r="RA16" s="71">
        <v>3</v>
      </c>
      <c r="RB16" s="71">
        <v>25</v>
      </c>
      <c r="RC16" s="71">
        <v>3</v>
      </c>
      <c r="RD16" s="71">
        <v>16</v>
      </c>
      <c r="RE16" s="71">
        <v>1</v>
      </c>
      <c r="RF16" s="71">
        <v>11</v>
      </c>
      <c r="RG16" s="71">
        <v>6</v>
      </c>
      <c r="RH16" s="71">
        <v>13</v>
      </c>
      <c r="RI16" s="71">
        <v>17</v>
      </c>
      <c r="RJ16" s="71">
        <v>1</v>
      </c>
      <c r="RK16" s="71">
        <v>12</v>
      </c>
      <c r="RL16" s="71">
        <v>3</v>
      </c>
      <c r="RM16" s="71">
        <v>0</v>
      </c>
      <c r="RN16" s="71">
        <v>7</v>
      </c>
      <c r="RO16" s="71">
        <v>0</v>
      </c>
      <c r="RP16" s="71">
        <v>0</v>
      </c>
      <c r="RQ16" s="71">
        <v>0</v>
      </c>
      <c r="RR16" s="71">
        <v>1</v>
      </c>
      <c r="RS16" s="71">
        <v>67</v>
      </c>
      <c r="RT16" s="71">
        <v>23</v>
      </c>
      <c r="RU16" s="71">
        <v>25</v>
      </c>
      <c r="RV16" s="71">
        <v>3</v>
      </c>
      <c r="RW16" s="71">
        <v>25</v>
      </c>
      <c r="RX16" s="71">
        <v>3</v>
      </c>
      <c r="RY16" s="71">
        <v>16</v>
      </c>
      <c r="RZ16" s="71">
        <v>1</v>
      </c>
      <c r="SA16" s="71">
        <v>11</v>
      </c>
      <c r="SB16" s="71">
        <v>6</v>
      </c>
      <c r="SC16" s="71">
        <v>13</v>
      </c>
      <c r="SD16" s="71">
        <v>17</v>
      </c>
      <c r="SE16" s="71">
        <v>1</v>
      </c>
      <c r="SF16" s="71">
        <v>12</v>
      </c>
      <c r="SG16" s="71">
        <v>3</v>
      </c>
      <c r="SH16" s="71">
        <v>0</v>
      </c>
    </row>
    <row r="17" spans="1:502">
      <c r="A17" s="16" t="s">
        <v>1619</v>
      </c>
      <c r="B17" s="70">
        <v>9</v>
      </c>
      <c r="C17" s="70">
        <v>9</v>
      </c>
      <c r="D17" s="70">
        <v>1</v>
      </c>
      <c r="E17" s="70">
        <v>2012</v>
      </c>
      <c r="F17" s="70" t="s">
        <v>179</v>
      </c>
      <c r="G17" s="1073" t="s">
        <v>1610</v>
      </c>
      <c r="H17" s="70" t="s">
        <v>1611</v>
      </c>
      <c r="I17" s="1066"/>
      <c r="J17" s="73">
        <v>0</v>
      </c>
      <c r="K17" s="73">
        <v>0</v>
      </c>
      <c r="L17" s="73">
        <v>0</v>
      </c>
      <c r="M17" s="73">
        <v>0</v>
      </c>
      <c r="N17" s="73">
        <v>0</v>
      </c>
      <c r="O17" s="73">
        <v>0</v>
      </c>
      <c r="P17" s="73">
        <v>0</v>
      </c>
      <c r="Q17" s="73">
        <v>0</v>
      </c>
      <c r="R17" s="73">
        <v>117.602</v>
      </c>
      <c r="S17" s="73">
        <v>44.429000000000002</v>
      </c>
      <c r="T17" s="73">
        <v>135.001</v>
      </c>
      <c r="U17" s="73">
        <v>10.083</v>
      </c>
      <c r="V17" s="73">
        <v>0</v>
      </c>
      <c r="W17" s="73">
        <v>5.1420000000000003</v>
      </c>
      <c r="X17" s="73">
        <v>28.439</v>
      </c>
      <c r="Y17" s="73">
        <v>175.07599999999999</v>
      </c>
      <c r="Z17" s="73">
        <v>8.7309999999999999</v>
      </c>
      <c r="AA17" s="73">
        <v>8.6590000000000007</v>
      </c>
      <c r="AB17" s="73">
        <v>0</v>
      </c>
      <c r="AC17" s="73">
        <v>0</v>
      </c>
      <c r="AD17" s="73">
        <v>142.38300000000001</v>
      </c>
      <c r="AE17" s="73">
        <v>357.76100000000002</v>
      </c>
      <c r="AF17" s="73">
        <v>357.75200000000001</v>
      </c>
      <c r="AG17" s="73">
        <v>53.942</v>
      </c>
      <c r="AH17" s="73">
        <v>9.4060000000000006</v>
      </c>
      <c r="AI17" s="73">
        <v>1.831</v>
      </c>
      <c r="AJ17" s="73">
        <v>8.984</v>
      </c>
      <c r="AK17" s="73">
        <v>5.6909999999999998</v>
      </c>
      <c r="AL17" s="73">
        <v>42.679000000000002</v>
      </c>
      <c r="AM17" s="73">
        <v>0</v>
      </c>
      <c r="AN17" s="73">
        <v>228.60499999999999</v>
      </c>
      <c r="AO17" s="73">
        <v>0</v>
      </c>
      <c r="AP17" s="73">
        <v>130.36199999999999</v>
      </c>
      <c r="AQ17" s="73">
        <v>7.6349999999999998</v>
      </c>
      <c r="AR17" s="73">
        <v>6.016</v>
      </c>
      <c r="AS17" s="73">
        <v>100.086</v>
      </c>
      <c r="AT17" s="73">
        <v>89.135000000000005</v>
      </c>
      <c r="AU17" s="73">
        <v>20.545000000000002</v>
      </c>
      <c r="AV17" s="73">
        <v>17.169</v>
      </c>
      <c r="AW17" s="73">
        <v>0</v>
      </c>
      <c r="AX17" s="73">
        <v>15.352</v>
      </c>
      <c r="AY17" s="73">
        <v>0</v>
      </c>
      <c r="AZ17" s="73">
        <v>0</v>
      </c>
      <c r="BA17" s="73">
        <v>0</v>
      </c>
      <c r="BB17" s="73">
        <v>0</v>
      </c>
      <c r="BC17" s="73">
        <v>0</v>
      </c>
      <c r="BD17" s="73">
        <v>4.2859999999999996</v>
      </c>
      <c r="BE17" s="73">
        <v>0</v>
      </c>
      <c r="BF17" s="73">
        <v>0</v>
      </c>
      <c r="BG17" s="73">
        <v>0</v>
      </c>
      <c r="BH17" s="73">
        <v>0</v>
      </c>
      <c r="BI17" s="73">
        <v>0</v>
      </c>
      <c r="BJ17" s="73">
        <v>0</v>
      </c>
      <c r="BK17" s="73">
        <v>0</v>
      </c>
      <c r="BL17" s="73">
        <v>0</v>
      </c>
      <c r="BM17" s="73">
        <v>165.38399999999999</v>
      </c>
      <c r="BN17" s="73">
        <v>0</v>
      </c>
      <c r="BO17" s="73">
        <v>0</v>
      </c>
      <c r="BP17" s="73">
        <v>0</v>
      </c>
      <c r="BQ17" s="73">
        <v>0</v>
      </c>
      <c r="BR17" s="73">
        <v>0</v>
      </c>
      <c r="BS17" s="73">
        <v>3.1509999999999998</v>
      </c>
      <c r="BT17" s="73">
        <v>0</v>
      </c>
      <c r="BU17" s="73">
        <v>0</v>
      </c>
      <c r="BV17" s="73">
        <v>0</v>
      </c>
      <c r="BW17" s="73">
        <v>0</v>
      </c>
      <c r="BX17" s="73">
        <v>6.1340000000000003</v>
      </c>
      <c r="BY17" s="73">
        <v>0</v>
      </c>
      <c r="BZ17" s="73">
        <v>101.551</v>
      </c>
      <c r="CA17" s="73">
        <v>0</v>
      </c>
      <c r="CB17" s="73">
        <v>3.0179999999999998</v>
      </c>
      <c r="CC17" s="73">
        <v>0</v>
      </c>
      <c r="CD17" s="73">
        <v>0</v>
      </c>
      <c r="CE17" s="73">
        <v>0</v>
      </c>
      <c r="CF17" s="73">
        <v>71.772999999999996</v>
      </c>
      <c r="CG17" s="73">
        <v>0</v>
      </c>
      <c r="CH17" s="73">
        <v>0</v>
      </c>
      <c r="CI17" s="73">
        <v>13.488</v>
      </c>
      <c r="CJ17" s="73">
        <v>4.5599999999999996</v>
      </c>
      <c r="CK17" s="73">
        <v>9.68</v>
      </c>
      <c r="CL17" s="73">
        <v>141.511</v>
      </c>
      <c r="CM17" s="73">
        <v>16.058</v>
      </c>
      <c r="CN17" s="73">
        <v>104.604</v>
      </c>
      <c r="CO17" s="73">
        <v>0</v>
      </c>
      <c r="CP17" s="73">
        <v>14.026</v>
      </c>
      <c r="CQ17" s="73">
        <v>0</v>
      </c>
      <c r="CR17" s="73">
        <v>11.433999999999999</v>
      </c>
      <c r="CS17" s="73">
        <v>258.60899999999998</v>
      </c>
      <c r="CT17" s="73">
        <v>0</v>
      </c>
      <c r="CU17" s="73">
        <v>0</v>
      </c>
      <c r="CV17" s="73">
        <v>0</v>
      </c>
      <c r="CW17" s="73">
        <v>0</v>
      </c>
      <c r="CX17" s="73">
        <v>0</v>
      </c>
      <c r="CY17" s="73">
        <v>0</v>
      </c>
      <c r="CZ17" s="73">
        <v>26.655000000000001</v>
      </c>
      <c r="DA17" s="73">
        <v>0</v>
      </c>
      <c r="DB17" s="73">
        <v>4.2880000000000003</v>
      </c>
      <c r="DC17" s="73">
        <v>8.0939999999999994</v>
      </c>
      <c r="DD17" s="73">
        <v>0</v>
      </c>
      <c r="DE17" s="73">
        <v>0</v>
      </c>
      <c r="DF17" s="73">
        <v>0</v>
      </c>
      <c r="DG17" s="73">
        <v>113.782</v>
      </c>
      <c r="DH17" s="73">
        <v>0</v>
      </c>
      <c r="DI17" s="73">
        <v>0</v>
      </c>
      <c r="DJ17" s="73">
        <v>6.016</v>
      </c>
      <c r="DK17" s="73">
        <v>0</v>
      </c>
      <c r="DL17" s="73">
        <v>0</v>
      </c>
      <c r="DM17" s="73">
        <v>0</v>
      </c>
      <c r="DN17" s="73">
        <v>0</v>
      </c>
      <c r="DO17" s="73">
        <v>0</v>
      </c>
      <c r="DP17" s="73">
        <v>0</v>
      </c>
      <c r="DQ17" s="73">
        <v>0</v>
      </c>
      <c r="DR17" s="73">
        <v>0</v>
      </c>
      <c r="DS17" s="73">
        <v>117.602</v>
      </c>
      <c r="DT17" s="73">
        <v>44.429000000000002</v>
      </c>
      <c r="DU17" s="73">
        <v>135.001</v>
      </c>
      <c r="DV17" s="73">
        <v>10.083</v>
      </c>
      <c r="DW17" s="73">
        <v>0</v>
      </c>
      <c r="DX17" s="73">
        <v>5.1420000000000003</v>
      </c>
      <c r="DY17" s="73">
        <v>28.439</v>
      </c>
      <c r="DZ17" s="73">
        <v>175.07599999999999</v>
      </c>
      <c r="EA17" s="73">
        <v>8.7309999999999999</v>
      </c>
      <c r="EB17" s="73">
        <v>8.6590000000000007</v>
      </c>
      <c r="EC17" s="73">
        <v>0</v>
      </c>
      <c r="ED17" s="73">
        <v>0</v>
      </c>
      <c r="EE17" s="73">
        <v>142.38300000000001</v>
      </c>
      <c r="EF17" s="73">
        <v>357.76100000000002</v>
      </c>
      <c r="EG17" s="73">
        <v>357.75200000000001</v>
      </c>
      <c r="EH17" s="73">
        <v>53.942</v>
      </c>
      <c r="EI17" s="73">
        <v>9.4060000000000006</v>
      </c>
      <c r="EJ17" s="73">
        <v>1.831</v>
      </c>
      <c r="EK17" s="73">
        <v>8.984</v>
      </c>
      <c r="EL17" s="73">
        <v>5.6909999999999998</v>
      </c>
      <c r="EM17" s="73">
        <v>42.679000000000002</v>
      </c>
      <c r="EN17" s="73">
        <v>0</v>
      </c>
      <c r="EO17" s="73">
        <v>228.60499999999999</v>
      </c>
      <c r="EP17" s="73">
        <v>0</v>
      </c>
      <c r="EQ17" s="73">
        <v>16.579999999999998</v>
      </c>
      <c r="ER17" s="73">
        <v>7.6349999999999998</v>
      </c>
      <c r="ES17" s="73">
        <v>0</v>
      </c>
      <c r="ET17" s="73">
        <v>100.086</v>
      </c>
      <c r="EU17" s="73">
        <v>89.135000000000005</v>
      </c>
      <c r="EV17" s="73">
        <v>20.545000000000002</v>
      </c>
      <c r="EW17" s="73">
        <v>17.169</v>
      </c>
      <c r="EX17" s="73">
        <v>0</v>
      </c>
      <c r="EY17" s="73">
        <v>15.352</v>
      </c>
      <c r="EZ17" s="73">
        <v>0</v>
      </c>
      <c r="FA17" s="73">
        <v>0</v>
      </c>
      <c r="FB17" s="73">
        <v>0</v>
      </c>
      <c r="FC17" s="73">
        <v>0</v>
      </c>
      <c r="FD17" s="73">
        <v>0</v>
      </c>
      <c r="FE17" s="73">
        <v>4.2859999999999996</v>
      </c>
      <c r="FF17" s="73">
        <v>0</v>
      </c>
      <c r="FG17" s="73">
        <v>0</v>
      </c>
      <c r="FH17" s="73">
        <v>0</v>
      </c>
      <c r="FI17" s="73">
        <v>0</v>
      </c>
      <c r="FJ17" s="73">
        <v>0</v>
      </c>
      <c r="FK17" s="73">
        <v>0</v>
      </c>
      <c r="FL17" s="73">
        <v>0</v>
      </c>
      <c r="FM17" s="73">
        <v>0</v>
      </c>
      <c r="FN17" s="73">
        <v>165.38399999999999</v>
      </c>
      <c r="FO17" s="73">
        <v>0</v>
      </c>
      <c r="FP17" s="73">
        <v>0</v>
      </c>
      <c r="FQ17" s="73">
        <v>0</v>
      </c>
      <c r="FR17" s="73">
        <v>0</v>
      </c>
      <c r="FS17" s="73">
        <v>0</v>
      </c>
      <c r="FT17" s="73">
        <v>3.1509999999999998</v>
      </c>
      <c r="FU17" s="73">
        <v>0</v>
      </c>
      <c r="FV17" s="73">
        <v>0</v>
      </c>
      <c r="FW17" s="73">
        <v>0</v>
      </c>
      <c r="FX17" s="73">
        <v>0</v>
      </c>
      <c r="FY17" s="73">
        <v>6.1340000000000003</v>
      </c>
      <c r="FZ17" s="73">
        <v>0</v>
      </c>
      <c r="GA17" s="73">
        <v>101.551</v>
      </c>
      <c r="GB17" s="73">
        <v>0</v>
      </c>
      <c r="GC17" s="73">
        <v>3.0179999999999998</v>
      </c>
      <c r="GD17" s="73">
        <v>0</v>
      </c>
      <c r="GE17" s="73">
        <v>0</v>
      </c>
      <c r="GF17" s="73">
        <v>0</v>
      </c>
      <c r="GG17" s="73">
        <v>71.772999999999996</v>
      </c>
      <c r="GH17" s="73">
        <v>0</v>
      </c>
      <c r="GI17" s="73">
        <v>0</v>
      </c>
      <c r="GJ17" s="73">
        <v>13.488</v>
      </c>
      <c r="GK17" s="73">
        <v>4.5599999999999996</v>
      </c>
      <c r="GL17" s="73">
        <v>9.68</v>
      </c>
      <c r="GM17" s="73">
        <v>141.511</v>
      </c>
      <c r="GN17" s="73">
        <v>16.058</v>
      </c>
      <c r="GO17" s="73">
        <v>104.604</v>
      </c>
      <c r="GP17" s="73">
        <v>0</v>
      </c>
      <c r="GQ17" s="73">
        <v>14.026</v>
      </c>
      <c r="GR17" s="73">
        <v>0</v>
      </c>
      <c r="GS17" s="73">
        <v>11.433999999999999</v>
      </c>
      <c r="GT17" s="73">
        <v>258.60899999999998</v>
      </c>
      <c r="GU17" s="73">
        <v>0</v>
      </c>
      <c r="GV17" s="73">
        <v>0</v>
      </c>
      <c r="GW17" s="73">
        <v>0</v>
      </c>
      <c r="GX17" s="73">
        <v>0</v>
      </c>
      <c r="GY17" s="73">
        <v>0</v>
      </c>
      <c r="GZ17" s="73">
        <v>0</v>
      </c>
      <c r="HA17" s="73">
        <v>26.655000000000001</v>
      </c>
      <c r="HB17" s="73">
        <v>0</v>
      </c>
      <c r="HC17" s="73">
        <v>4.2880000000000003</v>
      </c>
      <c r="HD17" s="73">
        <v>8.0939999999999994</v>
      </c>
      <c r="HE17" s="73">
        <v>0</v>
      </c>
      <c r="HF17" s="73">
        <v>119.798</v>
      </c>
      <c r="HG17" s="73">
        <v>0</v>
      </c>
      <c r="HH17" s="73">
        <v>0</v>
      </c>
      <c r="HI17" s="73">
        <v>0</v>
      </c>
      <c r="HJ17" s="73">
        <v>0</v>
      </c>
      <c r="HK17" s="73">
        <v>1742.1959999999999</v>
      </c>
      <c r="HL17" s="73">
        <v>124.301</v>
      </c>
      <c r="HM17" s="73">
        <v>142.20099999999999</v>
      </c>
      <c r="HN17" s="73">
        <v>4.2859999999999996</v>
      </c>
      <c r="HO17" s="73">
        <v>165.38399999999999</v>
      </c>
      <c r="HP17" s="73">
        <v>9.2850000000000001</v>
      </c>
      <c r="HQ17" s="73">
        <v>101.551</v>
      </c>
      <c r="HR17" s="73">
        <v>3.0179999999999998</v>
      </c>
      <c r="HS17" s="73">
        <v>71.772999999999996</v>
      </c>
      <c r="HT17" s="73">
        <v>27.728000000000002</v>
      </c>
      <c r="HU17" s="73">
        <v>157.56899999999999</v>
      </c>
      <c r="HV17" s="73">
        <v>118.63</v>
      </c>
      <c r="HW17" s="73">
        <v>11.433999999999999</v>
      </c>
      <c r="HX17" s="73">
        <v>285.26400000000001</v>
      </c>
      <c r="HY17" s="73">
        <v>12.382</v>
      </c>
      <c r="HZ17" s="73">
        <v>0</v>
      </c>
      <c r="IA17" s="73">
        <v>119.798</v>
      </c>
      <c r="IB17" s="73">
        <v>0</v>
      </c>
      <c r="IC17" s="73">
        <v>0</v>
      </c>
      <c r="ID17" s="73">
        <v>0</v>
      </c>
      <c r="IE17" s="73">
        <v>0</v>
      </c>
      <c r="IF17" s="73">
        <v>1742.1959999999999</v>
      </c>
      <c r="IG17" s="73">
        <v>244.09899999999999</v>
      </c>
      <c r="IH17" s="73">
        <v>142.20099999999999</v>
      </c>
      <c r="II17" s="73">
        <v>4.2859999999999996</v>
      </c>
      <c r="IJ17" s="73">
        <v>165.38399999999999</v>
      </c>
      <c r="IK17" s="73">
        <v>9.2850000000000001</v>
      </c>
      <c r="IL17" s="73">
        <v>101.551</v>
      </c>
      <c r="IM17" s="73">
        <v>3.0179999999999998</v>
      </c>
      <c r="IN17" s="73">
        <v>71.772999999999996</v>
      </c>
      <c r="IO17" s="73">
        <v>27.728000000000002</v>
      </c>
      <c r="IP17" s="73">
        <v>157.56899999999999</v>
      </c>
      <c r="IQ17" s="73">
        <v>118.63</v>
      </c>
      <c r="IR17" s="73">
        <v>11.433999999999999</v>
      </c>
      <c r="IS17" s="73">
        <v>285.26400000000001</v>
      </c>
      <c r="IT17" s="73">
        <v>12.382</v>
      </c>
      <c r="IU17" s="73">
        <v>0</v>
      </c>
      <c r="IV17" s="74">
        <v>0</v>
      </c>
      <c r="IW17" s="71">
        <v>0</v>
      </c>
      <c r="IX17" s="71">
        <v>0</v>
      </c>
      <c r="IY17" s="71">
        <v>0</v>
      </c>
      <c r="IZ17" s="71">
        <v>0</v>
      </c>
      <c r="JA17" s="71">
        <v>0</v>
      </c>
      <c r="JB17" s="71">
        <v>0</v>
      </c>
      <c r="JC17" s="71">
        <v>0</v>
      </c>
      <c r="JD17" s="71">
        <v>1</v>
      </c>
      <c r="JE17" s="71">
        <v>9</v>
      </c>
      <c r="JF17" s="71">
        <v>4</v>
      </c>
      <c r="JG17" s="71">
        <v>2</v>
      </c>
      <c r="JH17" s="71">
        <v>1</v>
      </c>
      <c r="JI17" s="71">
        <v>0</v>
      </c>
      <c r="JJ17" s="71">
        <v>1</v>
      </c>
      <c r="JK17" s="71">
        <v>4</v>
      </c>
      <c r="JL17" s="71">
        <v>4</v>
      </c>
      <c r="JM17" s="71">
        <v>2</v>
      </c>
      <c r="JN17" s="71">
        <v>1</v>
      </c>
      <c r="JO17" s="71">
        <v>0</v>
      </c>
      <c r="JP17" s="71">
        <v>0</v>
      </c>
      <c r="JQ17" s="71">
        <v>5</v>
      </c>
      <c r="JR17" s="71">
        <v>10</v>
      </c>
      <c r="JS17" s="71">
        <v>2</v>
      </c>
      <c r="JT17" s="71">
        <v>10</v>
      </c>
      <c r="JU17" s="71">
        <v>1</v>
      </c>
      <c r="JV17" s="71">
        <v>1</v>
      </c>
      <c r="JW17" s="71">
        <v>2</v>
      </c>
      <c r="JX17" s="71">
        <v>1</v>
      </c>
      <c r="JY17" s="71">
        <v>2</v>
      </c>
      <c r="JZ17" s="71">
        <v>0</v>
      </c>
      <c r="KA17" s="71">
        <v>9</v>
      </c>
      <c r="KB17" s="71">
        <v>0</v>
      </c>
      <c r="KC17" s="71">
        <v>4</v>
      </c>
      <c r="KD17" s="71">
        <v>1</v>
      </c>
      <c r="KE17" s="71">
        <v>6</v>
      </c>
      <c r="KF17" s="71">
        <v>12</v>
      </c>
      <c r="KG17" s="71">
        <v>15</v>
      </c>
      <c r="KH17" s="71">
        <v>5</v>
      </c>
      <c r="KI17" s="71">
        <v>4</v>
      </c>
      <c r="KJ17" s="71">
        <v>0</v>
      </c>
      <c r="KK17" s="71">
        <v>2</v>
      </c>
      <c r="KL17" s="71">
        <v>0</v>
      </c>
      <c r="KM17" s="71">
        <v>0</v>
      </c>
      <c r="KN17" s="71">
        <v>0</v>
      </c>
      <c r="KO17" s="71">
        <v>0</v>
      </c>
      <c r="KP17" s="71">
        <v>0</v>
      </c>
      <c r="KQ17" s="71">
        <v>1</v>
      </c>
      <c r="KR17" s="71">
        <v>0</v>
      </c>
      <c r="KS17" s="71">
        <v>0</v>
      </c>
      <c r="KT17" s="71">
        <v>0</v>
      </c>
      <c r="KU17" s="71">
        <v>0</v>
      </c>
      <c r="KV17" s="71">
        <v>0</v>
      </c>
      <c r="KW17" s="71">
        <v>0</v>
      </c>
      <c r="KX17" s="71">
        <v>0</v>
      </c>
      <c r="KY17" s="71">
        <v>0</v>
      </c>
      <c r="KZ17" s="71">
        <v>23</v>
      </c>
      <c r="LA17" s="71">
        <v>0</v>
      </c>
      <c r="LB17" s="71">
        <v>0</v>
      </c>
      <c r="LC17" s="71">
        <v>0</v>
      </c>
      <c r="LD17" s="71">
        <v>0</v>
      </c>
      <c r="LE17" s="71">
        <v>0</v>
      </c>
      <c r="LF17" s="71">
        <v>1</v>
      </c>
      <c r="LG17" s="71">
        <v>0</v>
      </c>
      <c r="LH17" s="71">
        <v>0</v>
      </c>
      <c r="LI17" s="71">
        <v>0</v>
      </c>
      <c r="LJ17" s="71">
        <v>0</v>
      </c>
      <c r="LK17" s="71">
        <v>2</v>
      </c>
      <c r="LL17" s="71">
        <v>0</v>
      </c>
      <c r="LM17" s="71">
        <v>15</v>
      </c>
      <c r="LN17" s="71">
        <v>0</v>
      </c>
      <c r="LO17" s="71">
        <v>1</v>
      </c>
      <c r="LP17" s="71">
        <v>0</v>
      </c>
      <c r="LQ17" s="71">
        <v>0</v>
      </c>
      <c r="LR17" s="71">
        <v>0</v>
      </c>
      <c r="LS17" s="71">
        <v>11</v>
      </c>
      <c r="LT17" s="71">
        <v>0</v>
      </c>
      <c r="LU17" s="71">
        <v>0</v>
      </c>
      <c r="LV17" s="71">
        <v>3</v>
      </c>
      <c r="LW17" s="71">
        <v>1</v>
      </c>
      <c r="LX17" s="71">
        <v>2</v>
      </c>
      <c r="LY17" s="71">
        <v>11</v>
      </c>
      <c r="LZ17" s="71">
        <v>2</v>
      </c>
      <c r="MA17" s="71">
        <v>15</v>
      </c>
      <c r="MB17" s="71">
        <v>0</v>
      </c>
      <c r="MC17" s="71">
        <v>4</v>
      </c>
      <c r="MD17" s="71">
        <v>0</v>
      </c>
      <c r="ME17" s="71">
        <v>1</v>
      </c>
      <c r="MF17" s="71">
        <v>8</v>
      </c>
      <c r="MG17" s="71">
        <v>0</v>
      </c>
      <c r="MH17" s="71">
        <v>0</v>
      </c>
      <c r="MI17" s="71">
        <v>0</v>
      </c>
      <c r="MJ17" s="71">
        <v>0</v>
      </c>
      <c r="MK17" s="71">
        <v>0</v>
      </c>
      <c r="ML17" s="71">
        <v>0</v>
      </c>
      <c r="MM17" s="71">
        <v>4</v>
      </c>
      <c r="MN17" s="71">
        <v>0</v>
      </c>
      <c r="MO17" s="71">
        <v>1</v>
      </c>
      <c r="MP17" s="71">
        <v>2</v>
      </c>
      <c r="MQ17" s="71">
        <v>0</v>
      </c>
      <c r="MR17" s="71">
        <v>0</v>
      </c>
      <c r="MS17" s="71">
        <v>0</v>
      </c>
      <c r="MT17" s="71">
        <v>1</v>
      </c>
      <c r="MU17" s="71">
        <v>0</v>
      </c>
      <c r="MV17" s="71">
        <v>0</v>
      </c>
      <c r="MW17" s="71">
        <v>6</v>
      </c>
      <c r="MX17" s="71">
        <v>0</v>
      </c>
      <c r="MY17" s="71">
        <v>0</v>
      </c>
      <c r="MZ17" s="71">
        <v>0</v>
      </c>
      <c r="NA17" s="71">
        <v>0</v>
      </c>
      <c r="NB17" s="71">
        <v>0</v>
      </c>
      <c r="NC17" s="71">
        <v>0</v>
      </c>
      <c r="ND17" s="71">
        <v>0</v>
      </c>
      <c r="NE17" s="71">
        <v>1</v>
      </c>
      <c r="NF17" s="71">
        <v>9</v>
      </c>
      <c r="NG17" s="71">
        <v>4</v>
      </c>
      <c r="NH17" s="71">
        <v>2</v>
      </c>
      <c r="NI17" s="71">
        <v>1</v>
      </c>
      <c r="NJ17" s="71">
        <v>0</v>
      </c>
      <c r="NK17" s="71">
        <v>1</v>
      </c>
      <c r="NL17" s="71">
        <v>4</v>
      </c>
      <c r="NM17" s="71">
        <v>4</v>
      </c>
      <c r="NN17" s="71">
        <v>2</v>
      </c>
      <c r="NO17" s="71">
        <v>1</v>
      </c>
      <c r="NP17" s="71">
        <v>0</v>
      </c>
      <c r="NQ17" s="71">
        <v>0</v>
      </c>
      <c r="NR17" s="71">
        <v>5</v>
      </c>
      <c r="NS17" s="71">
        <v>10</v>
      </c>
      <c r="NT17" s="71">
        <v>2</v>
      </c>
      <c r="NU17" s="71">
        <v>10</v>
      </c>
      <c r="NV17" s="71">
        <v>1</v>
      </c>
      <c r="NW17" s="71">
        <v>1</v>
      </c>
      <c r="NX17" s="71">
        <v>2</v>
      </c>
      <c r="NY17" s="71">
        <v>1</v>
      </c>
      <c r="NZ17" s="71">
        <v>2</v>
      </c>
      <c r="OA17" s="71">
        <v>0</v>
      </c>
      <c r="OB17" s="71">
        <v>9</v>
      </c>
      <c r="OC17" s="71">
        <v>0</v>
      </c>
      <c r="OD17" s="71">
        <v>3</v>
      </c>
      <c r="OE17" s="71">
        <v>1</v>
      </c>
      <c r="OF17" s="71">
        <v>0</v>
      </c>
      <c r="OG17" s="71">
        <v>12</v>
      </c>
      <c r="OH17" s="71">
        <v>15</v>
      </c>
      <c r="OI17" s="71">
        <v>5</v>
      </c>
      <c r="OJ17" s="71">
        <v>4</v>
      </c>
      <c r="OK17" s="71">
        <v>0</v>
      </c>
      <c r="OL17" s="71">
        <v>2</v>
      </c>
      <c r="OM17" s="71">
        <v>0</v>
      </c>
      <c r="ON17" s="71">
        <v>0</v>
      </c>
      <c r="OO17" s="71">
        <v>0</v>
      </c>
      <c r="OP17" s="71">
        <v>0</v>
      </c>
      <c r="OQ17" s="71">
        <v>0</v>
      </c>
      <c r="OR17" s="71">
        <v>1</v>
      </c>
      <c r="OS17" s="71">
        <v>0</v>
      </c>
      <c r="OT17" s="71">
        <v>0</v>
      </c>
      <c r="OU17" s="71">
        <v>0</v>
      </c>
      <c r="OV17" s="71">
        <v>0</v>
      </c>
      <c r="OW17" s="71">
        <v>0</v>
      </c>
      <c r="OX17" s="71">
        <v>0</v>
      </c>
      <c r="OY17" s="71">
        <v>0</v>
      </c>
      <c r="OZ17" s="71">
        <v>0</v>
      </c>
      <c r="PA17" s="71">
        <v>23</v>
      </c>
      <c r="PB17" s="71">
        <v>0</v>
      </c>
      <c r="PC17" s="71">
        <v>0</v>
      </c>
      <c r="PD17" s="71">
        <v>0</v>
      </c>
      <c r="PE17" s="71">
        <v>0</v>
      </c>
      <c r="PF17" s="71">
        <v>0</v>
      </c>
      <c r="PG17" s="71">
        <v>1</v>
      </c>
      <c r="PH17" s="71">
        <v>0</v>
      </c>
      <c r="PI17" s="71">
        <v>0</v>
      </c>
      <c r="PJ17" s="71">
        <v>0</v>
      </c>
      <c r="PK17" s="71">
        <v>0</v>
      </c>
      <c r="PL17" s="71">
        <v>2</v>
      </c>
      <c r="PM17" s="71">
        <v>0</v>
      </c>
      <c r="PN17" s="71">
        <v>15</v>
      </c>
      <c r="PO17" s="71">
        <v>0</v>
      </c>
      <c r="PP17" s="71">
        <v>1</v>
      </c>
      <c r="PQ17" s="71">
        <v>0</v>
      </c>
      <c r="PR17" s="71">
        <v>0</v>
      </c>
      <c r="PS17" s="71">
        <v>0</v>
      </c>
      <c r="PT17" s="71">
        <v>11</v>
      </c>
      <c r="PU17" s="71">
        <v>0</v>
      </c>
      <c r="PV17" s="71">
        <v>0</v>
      </c>
      <c r="PW17" s="71">
        <v>3</v>
      </c>
      <c r="PX17" s="71">
        <v>1</v>
      </c>
      <c r="PY17" s="71">
        <v>2</v>
      </c>
      <c r="PZ17" s="71">
        <v>11</v>
      </c>
      <c r="QA17" s="71">
        <v>2</v>
      </c>
      <c r="QB17" s="71">
        <v>15</v>
      </c>
      <c r="QC17" s="71">
        <v>0</v>
      </c>
      <c r="QD17" s="71">
        <v>4</v>
      </c>
      <c r="QE17" s="71">
        <v>0</v>
      </c>
      <c r="QF17" s="71">
        <v>1</v>
      </c>
      <c r="QG17" s="71">
        <v>8</v>
      </c>
      <c r="QH17" s="71">
        <v>0</v>
      </c>
      <c r="QI17" s="71">
        <v>0</v>
      </c>
      <c r="QJ17" s="71">
        <v>0</v>
      </c>
      <c r="QK17" s="71">
        <v>0</v>
      </c>
      <c r="QL17" s="71">
        <v>0</v>
      </c>
      <c r="QM17" s="71">
        <v>0</v>
      </c>
      <c r="QN17" s="71">
        <v>4</v>
      </c>
      <c r="QO17" s="71">
        <v>0</v>
      </c>
      <c r="QP17" s="71">
        <v>1</v>
      </c>
      <c r="QQ17" s="71">
        <v>2</v>
      </c>
      <c r="QR17" s="71">
        <v>0</v>
      </c>
      <c r="QS17" s="71">
        <v>7</v>
      </c>
      <c r="QT17" s="71">
        <v>0</v>
      </c>
      <c r="QU17" s="71">
        <v>0</v>
      </c>
      <c r="QV17" s="71">
        <v>0</v>
      </c>
      <c r="QW17" s="71">
        <v>1</v>
      </c>
      <c r="QX17" s="71">
        <v>71</v>
      </c>
      <c r="QY17" s="71">
        <v>16</v>
      </c>
      <c r="QZ17" s="71">
        <v>26</v>
      </c>
      <c r="RA17" s="71">
        <v>1</v>
      </c>
      <c r="RB17" s="71">
        <v>23</v>
      </c>
      <c r="RC17" s="71">
        <v>3</v>
      </c>
      <c r="RD17" s="71">
        <v>15</v>
      </c>
      <c r="RE17" s="71">
        <v>1</v>
      </c>
      <c r="RF17" s="71">
        <v>11</v>
      </c>
      <c r="RG17" s="71">
        <v>6</v>
      </c>
      <c r="RH17" s="71">
        <v>13</v>
      </c>
      <c r="RI17" s="71">
        <v>19</v>
      </c>
      <c r="RJ17" s="71">
        <v>1</v>
      </c>
      <c r="RK17" s="71">
        <v>12</v>
      </c>
      <c r="RL17" s="71">
        <v>3</v>
      </c>
      <c r="RM17" s="71">
        <v>0</v>
      </c>
      <c r="RN17" s="71">
        <v>7</v>
      </c>
      <c r="RO17" s="71">
        <v>0</v>
      </c>
      <c r="RP17" s="71">
        <v>0</v>
      </c>
      <c r="RQ17" s="71">
        <v>0</v>
      </c>
      <c r="RR17" s="71">
        <v>1</v>
      </c>
      <c r="RS17" s="71">
        <v>71</v>
      </c>
      <c r="RT17" s="71">
        <v>23</v>
      </c>
      <c r="RU17" s="71">
        <v>26</v>
      </c>
      <c r="RV17" s="71">
        <v>1</v>
      </c>
      <c r="RW17" s="71">
        <v>23</v>
      </c>
      <c r="RX17" s="71">
        <v>3</v>
      </c>
      <c r="RY17" s="71">
        <v>15</v>
      </c>
      <c r="RZ17" s="71">
        <v>1</v>
      </c>
      <c r="SA17" s="71">
        <v>11</v>
      </c>
      <c r="SB17" s="71">
        <v>6</v>
      </c>
      <c r="SC17" s="71">
        <v>13</v>
      </c>
      <c r="SD17" s="71">
        <v>19</v>
      </c>
      <c r="SE17" s="71">
        <v>1</v>
      </c>
      <c r="SF17" s="71">
        <v>12</v>
      </c>
      <c r="SG17" s="71">
        <v>3</v>
      </c>
      <c r="SH17" s="71">
        <v>0</v>
      </c>
    </row>
    <row r="18" spans="1:502">
      <c r="A18" s="16" t="s">
        <v>1620</v>
      </c>
      <c r="B18" s="70">
        <v>10</v>
      </c>
      <c r="C18" s="70">
        <v>10</v>
      </c>
      <c r="D18" s="70">
        <v>1</v>
      </c>
      <c r="E18" s="70">
        <v>2013</v>
      </c>
      <c r="F18" s="70" t="s">
        <v>180</v>
      </c>
      <c r="G18" s="1073" t="s">
        <v>1610</v>
      </c>
      <c r="H18" s="70" t="s">
        <v>1611</v>
      </c>
      <c r="I18" s="1066"/>
      <c r="J18" s="73">
        <v>0</v>
      </c>
      <c r="K18" s="73">
        <v>0</v>
      </c>
      <c r="L18" s="73">
        <v>0</v>
      </c>
      <c r="M18" s="73">
        <v>0</v>
      </c>
      <c r="N18" s="73">
        <v>0</v>
      </c>
      <c r="O18" s="73">
        <v>0</v>
      </c>
      <c r="P18" s="73">
        <v>0</v>
      </c>
      <c r="Q18" s="73">
        <v>0</v>
      </c>
      <c r="R18" s="73">
        <v>120.548</v>
      </c>
      <c r="S18" s="73">
        <v>39.180999999999997</v>
      </c>
      <c r="T18" s="73">
        <v>133.113</v>
      </c>
      <c r="U18" s="73">
        <v>12.435</v>
      </c>
      <c r="V18" s="73">
        <v>0</v>
      </c>
      <c r="W18" s="73">
        <v>4.2930000000000001</v>
      </c>
      <c r="X18" s="73">
        <v>24.914999999999999</v>
      </c>
      <c r="Y18" s="73">
        <v>168.875</v>
      </c>
      <c r="Z18" s="73">
        <v>8.6029999999999998</v>
      </c>
      <c r="AA18" s="73">
        <v>9.9480000000000004</v>
      </c>
      <c r="AB18" s="73">
        <v>0</v>
      </c>
      <c r="AC18" s="73">
        <v>0</v>
      </c>
      <c r="AD18" s="73">
        <v>138.23500000000001</v>
      </c>
      <c r="AE18" s="73">
        <v>393.94</v>
      </c>
      <c r="AF18" s="73">
        <v>30.434999999999999</v>
      </c>
      <c r="AG18" s="73">
        <v>60.064</v>
      </c>
      <c r="AH18" s="73">
        <v>9.6</v>
      </c>
      <c r="AI18" s="73">
        <v>0</v>
      </c>
      <c r="AJ18" s="73">
        <v>9.2680000000000007</v>
      </c>
      <c r="AK18" s="73">
        <v>5.8659999999999997</v>
      </c>
      <c r="AL18" s="73">
        <v>45.987000000000002</v>
      </c>
      <c r="AM18" s="73">
        <v>0</v>
      </c>
      <c r="AN18" s="73">
        <v>224.595</v>
      </c>
      <c r="AO18" s="73">
        <v>0</v>
      </c>
      <c r="AP18" s="73">
        <v>136.279</v>
      </c>
      <c r="AQ18" s="73">
        <v>7.7729999999999997</v>
      </c>
      <c r="AR18" s="73">
        <v>5.9989999999999997</v>
      </c>
      <c r="AS18" s="73">
        <v>98.843999999999994</v>
      </c>
      <c r="AT18" s="73">
        <v>78.849999999999994</v>
      </c>
      <c r="AU18" s="73">
        <v>16.573</v>
      </c>
      <c r="AV18" s="73">
        <v>19.736999999999998</v>
      </c>
      <c r="AW18" s="73">
        <v>0</v>
      </c>
      <c r="AX18" s="73">
        <v>15.571999999999999</v>
      </c>
      <c r="AY18" s="73">
        <v>0</v>
      </c>
      <c r="AZ18" s="73">
        <v>0</v>
      </c>
      <c r="BA18" s="73">
        <v>0</v>
      </c>
      <c r="BB18" s="73">
        <v>0</v>
      </c>
      <c r="BC18" s="73">
        <v>0</v>
      </c>
      <c r="BD18" s="73">
        <v>4.3040000000000003</v>
      </c>
      <c r="BE18" s="73">
        <v>0</v>
      </c>
      <c r="BF18" s="73">
        <v>0</v>
      </c>
      <c r="BG18" s="73">
        <v>0</v>
      </c>
      <c r="BH18" s="73">
        <v>0</v>
      </c>
      <c r="BI18" s="73">
        <v>0</v>
      </c>
      <c r="BJ18" s="73">
        <v>0</v>
      </c>
      <c r="BK18" s="73">
        <v>0</v>
      </c>
      <c r="BL18" s="73">
        <v>0</v>
      </c>
      <c r="BM18" s="73">
        <v>156.20500000000001</v>
      </c>
      <c r="BN18" s="73">
        <v>0</v>
      </c>
      <c r="BO18" s="73">
        <v>0</v>
      </c>
      <c r="BP18" s="73">
        <v>0</v>
      </c>
      <c r="BQ18" s="73">
        <v>0</v>
      </c>
      <c r="BR18" s="73">
        <v>0</v>
      </c>
      <c r="BS18" s="73">
        <v>3.1549999999999998</v>
      </c>
      <c r="BT18" s="73">
        <v>0</v>
      </c>
      <c r="BU18" s="73">
        <v>0</v>
      </c>
      <c r="BV18" s="73">
        <v>0</v>
      </c>
      <c r="BW18" s="73">
        <v>0</v>
      </c>
      <c r="BX18" s="73">
        <v>3.2170000000000001</v>
      </c>
      <c r="BY18" s="73">
        <v>0</v>
      </c>
      <c r="BZ18" s="73">
        <v>96.084000000000003</v>
      </c>
      <c r="CA18" s="73">
        <v>0</v>
      </c>
      <c r="CB18" s="73">
        <v>2.6549999999999998</v>
      </c>
      <c r="CC18" s="73">
        <v>0</v>
      </c>
      <c r="CD18" s="73">
        <v>0</v>
      </c>
      <c r="CE18" s="73">
        <v>0</v>
      </c>
      <c r="CF18" s="73">
        <v>75.116</v>
      </c>
      <c r="CG18" s="73">
        <v>0</v>
      </c>
      <c r="CH18" s="73">
        <v>0</v>
      </c>
      <c r="CI18" s="73">
        <v>7.6580000000000004</v>
      </c>
      <c r="CJ18" s="73">
        <v>4.58</v>
      </c>
      <c r="CK18" s="73">
        <v>10.122</v>
      </c>
      <c r="CL18" s="73">
        <v>145.374</v>
      </c>
      <c r="CM18" s="73">
        <v>15.944000000000001</v>
      </c>
      <c r="CN18" s="73">
        <v>105.069</v>
      </c>
      <c r="CO18" s="73">
        <v>0</v>
      </c>
      <c r="CP18" s="73">
        <v>3.01</v>
      </c>
      <c r="CQ18" s="73">
        <v>0</v>
      </c>
      <c r="CR18" s="73">
        <v>10.843</v>
      </c>
      <c r="CS18" s="73">
        <v>240.11699999999999</v>
      </c>
      <c r="CT18" s="73">
        <v>0</v>
      </c>
      <c r="CU18" s="73">
        <v>0</v>
      </c>
      <c r="CV18" s="73">
        <v>0</v>
      </c>
      <c r="CW18" s="73">
        <v>0</v>
      </c>
      <c r="CX18" s="73">
        <v>0</v>
      </c>
      <c r="CY18" s="73">
        <v>0</v>
      </c>
      <c r="CZ18" s="73">
        <v>26.367999999999999</v>
      </c>
      <c r="DA18" s="73">
        <v>0</v>
      </c>
      <c r="DB18" s="73">
        <v>4.2939999999999996</v>
      </c>
      <c r="DC18" s="73">
        <v>8.5749999999999993</v>
      </c>
      <c r="DD18" s="73">
        <v>0</v>
      </c>
      <c r="DE18" s="73">
        <v>0</v>
      </c>
      <c r="DF18" s="73">
        <v>0</v>
      </c>
      <c r="DG18" s="73">
        <v>120.958</v>
      </c>
      <c r="DH18" s="73">
        <v>0</v>
      </c>
      <c r="DI18" s="73">
        <v>0</v>
      </c>
      <c r="DJ18" s="73">
        <v>5.9989999999999997</v>
      </c>
      <c r="DK18" s="73">
        <v>0</v>
      </c>
      <c r="DL18" s="73">
        <v>0</v>
      </c>
      <c r="DM18" s="73">
        <v>0</v>
      </c>
      <c r="DN18" s="73">
        <v>0</v>
      </c>
      <c r="DO18" s="73">
        <v>0</v>
      </c>
      <c r="DP18" s="73">
        <v>0</v>
      </c>
      <c r="DQ18" s="73">
        <v>0</v>
      </c>
      <c r="DR18" s="73">
        <v>0</v>
      </c>
      <c r="DS18" s="73">
        <v>120.548</v>
      </c>
      <c r="DT18" s="73">
        <v>39.180999999999997</v>
      </c>
      <c r="DU18" s="73">
        <v>133.113</v>
      </c>
      <c r="DV18" s="73">
        <v>12.435</v>
      </c>
      <c r="DW18" s="73">
        <v>0</v>
      </c>
      <c r="DX18" s="73">
        <v>4.2930000000000001</v>
      </c>
      <c r="DY18" s="73">
        <v>24.914999999999999</v>
      </c>
      <c r="DZ18" s="73">
        <v>168.875</v>
      </c>
      <c r="EA18" s="73">
        <v>8.6029999999999998</v>
      </c>
      <c r="EB18" s="73">
        <v>9.9480000000000004</v>
      </c>
      <c r="EC18" s="73">
        <v>0</v>
      </c>
      <c r="ED18" s="73">
        <v>0</v>
      </c>
      <c r="EE18" s="73">
        <v>138.23500000000001</v>
      </c>
      <c r="EF18" s="73">
        <v>393.94</v>
      </c>
      <c r="EG18" s="73">
        <v>30.434999999999999</v>
      </c>
      <c r="EH18" s="73">
        <v>60.064</v>
      </c>
      <c r="EI18" s="73">
        <v>9.6</v>
      </c>
      <c r="EJ18" s="73">
        <v>0</v>
      </c>
      <c r="EK18" s="73">
        <v>9.2680000000000007</v>
      </c>
      <c r="EL18" s="73">
        <v>5.8659999999999997</v>
      </c>
      <c r="EM18" s="73">
        <v>45.987000000000002</v>
      </c>
      <c r="EN18" s="73">
        <v>0</v>
      </c>
      <c r="EO18" s="73">
        <v>224.595</v>
      </c>
      <c r="EP18" s="73">
        <v>0</v>
      </c>
      <c r="EQ18" s="73">
        <v>15.321</v>
      </c>
      <c r="ER18" s="73">
        <v>7.7729999999999997</v>
      </c>
      <c r="ES18" s="73">
        <v>0</v>
      </c>
      <c r="ET18" s="73">
        <v>98.843999999999994</v>
      </c>
      <c r="EU18" s="73">
        <v>78.849999999999994</v>
      </c>
      <c r="EV18" s="73">
        <v>16.573</v>
      </c>
      <c r="EW18" s="73">
        <v>19.736999999999998</v>
      </c>
      <c r="EX18" s="73">
        <v>0</v>
      </c>
      <c r="EY18" s="73">
        <v>15.571999999999999</v>
      </c>
      <c r="EZ18" s="73">
        <v>0</v>
      </c>
      <c r="FA18" s="73">
        <v>0</v>
      </c>
      <c r="FB18" s="73">
        <v>0</v>
      </c>
      <c r="FC18" s="73">
        <v>0</v>
      </c>
      <c r="FD18" s="73">
        <v>0</v>
      </c>
      <c r="FE18" s="73">
        <v>4.3040000000000003</v>
      </c>
      <c r="FF18" s="73">
        <v>0</v>
      </c>
      <c r="FG18" s="73">
        <v>0</v>
      </c>
      <c r="FH18" s="73">
        <v>0</v>
      </c>
      <c r="FI18" s="73">
        <v>0</v>
      </c>
      <c r="FJ18" s="73">
        <v>0</v>
      </c>
      <c r="FK18" s="73">
        <v>0</v>
      </c>
      <c r="FL18" s="73">
        <v>0</v>
      </c>
      <c r="FM18" s="73">
        <v>0</v>
      </c>
      <c r="FN18" s="73">
        <v>156.20500000000001</v>
      </c>
      <c r="FO18" s="73">
        <v>0</v>
      </c>
      <c r="FP18" s="73">
        <v>0</v>
      </c>
      <c r="FQ18" s="73">
        <v>0</v>
      </c>
      <c r="FR18" s="73">
        <v>0</v>
      </c>
      <c r="FS18" s="73">
        <v>0</v>
      </c>
      <c r="FT18" s="73">
        <v>3.1549999999999998</v>
      </c>
      <c r="FU18" s="73">
        <v>0</v>
      </c>
      <c r="FV18" s="73">
        <v>0</v>
      </c>
      <c r="FW18" s="73">
        <v>0</v>
      </c>
      <c r="FX18" s="73">
        <v>0</v>
      </c>
      <c r="FY18" s="73">
        <v>3.2170000000000001</v>
      </c>
      <c r="FZ18" s="73">
        <v>0</v>
      </c>
      <c r="GA18" s="73">
        <v>96.084000000000003</v>
      </c>
      <c r="GB18" s="73">
        <v>0</v>
      </c>
      <c r="GC18" s="73">
        <v>2.6549999999999998</v>
      </c>
      <c r="GD18" s="73">
        <v>0</v>
      </c>
      <c r="GE18" s="73">
        <v>0</v>
      </c>
      <c r="GF18" s="73">
        <v>0</v>
      </c>
      <c r="GG18" s="73">
        <v>75.116</v>
      </c>
      <c r="GH18" s="73">
        <v>0</v>
      </c>
      <c r="GI18" s="73">
        <v>0</v>
      </c>
      <c r="GJ18" s="73">
        <v>7.6580000000000004</v>
      </c>
      <c r="GK18" s="73">
        <v>4.58</v>
      </c>
      <c r="GL18" s="73">
        <v>10.122</v>
      </c>
      <c r="GM18" s="73">
        <v>145.374</v>
      </c>
      <c r="GN18" s="73">
        <v>15.944000000000001</v>
      </c>
      <c r="GO18" s="73">
        <v>105.069</v>
      </c>
      <c r="GP18" s="73">
        <v>0</v>
      </c>
      <c r="GQ18" s="73">
        <v>3.01</v>
      </c>
      <c r="GR18" s="73">
        <v>0</v>
      </c>
      <c r="GS18" s="73">
        <v>10.843</v>
      </c>
      <c r="GT18" s="73">
        <v>240.11699999999999</v>
      </c>
      <c r="GU18" s="73">
        <v>0</v>
      </c>
      <c r="GV18" s="73">
        <v>0</v>
      </c>
      <c r="GW18" s="73">
        <v>0</v>
      </c>
      <c r="GX18" s="73">
        <v>0</v>
      </c>
      <c r="GY18" s="73">
        <v>0</v>
      </c>
      <c r="GZ18" s="73">
        <v>0</v>
      </c>
      <c r="HA18" s="73">
        <v>26.367999999999999</v>
      </c>
      <c r="HB18" s="73">
        <v>0</v>
      </c>
      <c r="HC18" s="73">
        <v>4.2939999999999996</v>
      </c>
      <c r="HD18" s="73">
        <v>8.5749999999999993</v>
      </c>
      <c r="HE18" s="73">
        <v>0</v>
      </c>
      <c r="HF18" s="73">
        <v>126.95699999999999</v>
      </c>
      <c r="HG18" s="73">
        <v>0</v>
      </c>
      <c r="HH18" s="73">
        <v>0</v>
      </c>
      <c r="HI18" s="73">
        <v>0</v>
      </c>
      <c r="HJ18" s="73">
        <v>0</v>
      </c>
      <c r="HK18" s="73">
        <v>1439.9010000000001</v>
      </c>
      <c r="HL18" s="73">
        <v>121.938</v>
      </c>
      <c r="HM18" s="73">
        <v>130.732</v>
      </c>
      <c r="HN18" s="73">
        <v>4.3040000000000003</v>
      </c>
      <c r="HO18" s="73">
        <v>156.20500000000001</v>
      </c>
      <c r="HP18" s="73">
        <v>6.3719999999999999</v>
      </c>
      <c r="HQ18" s="73">
        <v>96.084000000000003</v>
      </c>
      <c r="HR18" s="73">
        <v>2.6549999999999998</v>
      </c>
      <c r="HS18" s="73">
        <v>75.116</v>
      </c>
      <c r="HT18" s="73">
        <v>22.36</v>
      </c>
      <c r="HU18" s="73">
        <v>161.31800000000001</v>
      </c>
      <c r="HV18" s="73">
        <v>108.07899999999999</v>
      </c>
      <c r="HW18" s="73">
        <v>10.843</v>
      </c>
      <c r="HX18" s="73">
        <v>266.48500000000001</v>
      </c>
      <c r="HY18" s="73">
        <v>12.869</v>
      </c>
      <c r="HZ18" s="73">
        <v>0</v>
      </c>
      <c r="IA18" s="73">
        <v>126.95699999999999</v>
      </c>
      <c r="IB18" s="73">
        <v>0</v>
      </c>
      <c r="IC18" s="73">
        <v>0</v>
      </c>
      <c r="ID18" s="73">
        <v>0</v>
      </c>
      <c r="IE18" s="73">
        <v>0</v>
      </c>
      <c r="IF18" s="73">
        <v>1439.9010000000001</v>
      </c>
      <c r="IG18" s="73">
        <v>248.89500000000001</v>
      </c>
      <c r="IH18" s="73">
        <v>130.732</v>
      </c>
      <c r="II18" s="73">
        <v>4.3040000000000003</v>
      </c>
      <c r="IJ18" s="73">
        <v>156.20500000000001</v>
      </c>
      <c r="IK18" s="73">
        <v>6.3719999999999999</v>
      </c>
      <c r="IL18" s="73">
        <v>96.084000000000003</v>
      </c>
      <c r="IM18" s="73">
        <v>2.6549999999999998</v>
      </c>
      <c r="IN18" s="73">
        <v>75.116</v>
      </c>
      <c r="IO18" s="73">
        <v>22.36</v>
      </c>
      <c r="IP18" s="73">
        <v>161.31800000000001</v>
      </c>
      <c r="IQ18" s="73">
        <v>108.07899999999999</v>
      </c>
      <c r="IR18" s="73">
        <v>10.843</v>
      </c>
      <c r="IS18" s="73">
        <v>266.48500000000001</v>
      </c>
      <c r="IT18" s="73">
        <v>12.869</v>
      </c>
      <c r="IU18" s="73">
        <v>0</v>
      </c>
      <c r="IV18" s="74">
        <v>0</v>
      </c>
      <c r="IW18" s="71">
        <v>0</v>
      </c>
      <c r="IX18" s="71">
        <v>0</v>
      </c>
      <c r="IY18" s="71">
        <v>0</v>
      </c>
      <c r="IZ18" s="71">
        <v>0</v>
      </c>
      <c r="JA18" s="71">
        <v>0</v>
      </c>
      <c r="JB18" s="71">
        <v>0</v>
      </c>
      <c r="JC18" s="71">
        <v>0</v>
      </c>
      <c r="JD18" s="71">
        <v>0</v>
      </c>
      <c r="JE18" s="71">
        <v>9</v>
      </c>
      <c r="JF18" s="71">
        <v>3</v>
      </c>
      <c r="JG18" s="71">
        <v>2</v>
      </c>
      <c r="JH18" s="71">
        <v>1</v>
      </c>
      <c r="JI18" s="71">
        <v>0</v>
      </c>
      <c r="JJ18" s="71">
        <v>1</v>
      </c>
      <c r="JK18" s="71">
        <v>4</v>
      </c>
      <c r="JL18" s="71">
        <v>4</v>
      </c>
      <c r="JM18" s="71">
        <v>2</v>
      </c>
      <c r="JN18" s="71">
        <v>1</v>
      </c>
      <c r="JO18" s="71">
        <v>0</v>
      </c>
      <c r="JP18" s="71">
        <v>0</v>
      </c>
      <c r="JQ18" s="71">
        <v>5</v>
      </c>
      <c r="JR18" s="71">
        <v>10</v>
      </c>
      <c r="JS18" s="71">
        <v>1</v>
      </c>
      <c r="JT18" s="71">
        <v>11</v>
      </c>
      <c r="JU18" s="71">
        <v>1</v>
      </c>
      <c r="JV18" s="71">
        <v>0</v>
      </c>
      <c r="JW18" s="71">
        <v>2</v>
      </c>
      <c r="JX18" s="71">
        <v>1</v>
      </c>
      <c r="JY18" s="71">
        <v>2</v>
      </c>
      <c r="JZ18" s="71">
        <v>0</v>
      </c>
      <c r="KA18" s="71">
        <v>9</v>
      </c>
      <c r="KB18" s="71">
        <v>0</v>
      </c>
      <c r="KC18" s="71">
        <v>4</v>
      </c>
      <c r="KD18" s="71">
        <v>1</v>
      </c>
      <c r="KE18" s="71">
        <v>7</v>
      </c>
      <c r="KF18" s="71">
        <v>13</v>
      </c>
      <c r="KG18" s="71">
        <v>13</v>
      </c>
      <c r="KH18" s="71">
        <v>4</v>
      </c>
      <c r="KI18" s="71">
        <v>5</v>
      </c>
      <c r="KJ18" s="71">
        <v>0</v>
      </c>
      <c r="KK18" s="71">
        <v>2</v>
      </c>
      <c r="KL18" s="71">
        <v>0</v>
      </c>
      <c r="KM18" s="71">
        <v>0</v>
      </c>
      <c r="KN18" s="71">
        <v>0</v>
      </c>
      <c r="KO18" s="71">
        <v>0</v>
      </c>
      <c r="KP18" s="71">
        <v>0</v>
      </c>
      <c r="KQ18" s="71">
        <v>1</v>
      </c>
      <c r="KR18" s="71">
        <v>0</v>
      </c>
      <c r="KS18" s="71">
        <v>0</v>
      </c>
      <c r="KT18" s="71">
        <v>0</v>
      </c>
      <c r="KU18" s="71">
        <v>0</v>
      </c>
      <c r="KV18" s="71">
        <v>0</v>
      </c>
      <c r="KW18" s="71">
        <v>0</v>
      </c>
      <c r="KX18" s="71">
        <v>0</v>
      </c>
      <c r="KY18" s="71">
        <v>0</v>
      </c>
      <c r="KZ18" s="71">
        <v>22</v>
      </c>
      <c r="LA18" s="71">
        <v>0</v>
      </c>
      <c r="LB18" s="71">
        <v>0</v>
      </c>
      <c r="LC18" s="71">
        <v>0</v>
      </c>
      <c r="LD18" s="71">
        <v>0</v>
      </c>
      <c r="LE18" s="71">
        <v>0</v>
      </c>
      <c r="LF18" s="71">
        <v>1</v>
      </c>
      <c r="LG18" s="71">
        <v>0</v>
      </c>
      <c r="LH18" s="71">
        <v>0</v>
      </c>
      <c r="LI18" s="71">
        <v>0</v>
      </c>
      <c r="LJ18" s="71">
        <v>0</v>
      </c>
      <c r="LK18" s="71">
        <v>1</v>
      </c>
      <c r="LL18" s="71">
        <v>0</v>
      </c>
      <c r="LM18" s="71">
        <v>13</v>
      </c>
      <c r="LN18" s="71">
        <v>0</v>
      </c>
      <c r="LO18" s="71">
        <v>1</v>
      </c>
      <c r="LP18" s="71">
        <v>0</v>
      </c>
      <c r="LQ18" s="71">
        <v>0</v>
      </c>
      <c r="LR18" s="71">
        <v>0</v>
      </c>
      <c r="LS18" s="71">
        <v>12</v>
      </c>
      <c r="LT18" s="71">
        <v>0</v>
      </c>
      <c r="LU18" s="71">
        <v>0</v>
      </c>
      <c r="LV18" s="71">
        <v>2</v>
      </c>
      <c r="LW18" s="71">
        <v>1</v>
      </c>
      <c r="LX18" s="71">
        <v>2</v>
      </c>
      <c r="LY18" s="71">
        <v>11</v>
      </c>
      <c r="LZ18" s="71">
        <v>2</v>
      </c>
      <c r="MA18" s="71">
        <v>16</v>
      </c>
      <c r="MB18" s="71">
        <v>0</v>
      </c>
      <c r="MC18" s="71">
        <v>1</v>
      </c>
      <c r="MD18" s="71">
        <v>0</v>
      </c>
      <c r="ME18" s="71">
        <v>1</v>
      </c>
      <c r="MF18" s="71">
        <v>8</v>
      </c>
      <c r="MG18" s="71">
        <v>0</v>
      </c>
      <c r="MH18" s="71">
        <v>0</v>
      </c>
      <c r="MI18" s="71">
        <v>0</v>
      </c>
      <c r="MJ18" s="71">
        <v>0</v>
      </c>
      <c r="MK18" s="71">
        <v>0</v>
      </c>
      <c r="ML18" s="71">
        <v>0</v>
      </c>
      <c r="MM18" s="71">
        <v>4</v>
      </c>
      <c r="MN18" s="71">
        <v>0</v>
      </c>
      <c r="MO18" s="71">
        <v>1</v>
      </c>
      <c r="MP18" s="71">
        <v>2</v>
      </c>
      <c r="MQ18" s="71">
        <v>0</v>
      </c>
      <c r="MR18" s="71">
        <v>0</v>
      </c>
      <c r="MS18" s="71">
        <v>0</v>
      </c>
      <c r="MT18" s="71">
        <v>1</v>
      </c>
      <c r="MU18" s="71">
        <v>0</v>
      </c>
      <c r="MV18" s="71">
        <v>0</v>
      </c>
      <c r="MW18" s="71">
        <v>7</v>
      </c>
      <c r="MX18" s="71">
        <v>0</v>
      </c>
      <c r="MY18" s="71">
        <v>0</v>
      </c>
      <c r="MZ18" s="71">
        <v>0</v>
      </c>
      <c r="NA18" s="71">
        <v>0</v>
      </c>
      <c r="NB18" s="71">
        <v>0</v>
      </c>
      <c r="NC18" s="71">
        <v>0</v>
      </c>
      <c r="ND18" s="71">
        <v>0</v>
      </c>
      <c r="NE18" s="71">
        <v>0</v>
      </c>
      <c r="NF18" s="71">
        <v>9</v>
      </c>
      <c r="NG18" s="71">
        <v>3</v>
      </c>
      <c r="NH18" s="71">
        <v>2</v>
      </c>
      <c r="NI18" s="71">
        <v>1</v>
      </c>
      <c r="NJ18" s="71">
        <v>0</v>
      </c>
      <c r="NK18" s="71">
        <v>1</v>
      </c>
      <c r="NL18" s="71">
        <v>4</v>
      </c>
      <c r="NM18" s="71">
        <v>4</v>
      </c>
      <c r="NN18" s="71">
        <v>2</v>
      </c>
      <c r="NO18" s="71">
        <v>1</v>
      </c>
      <c r="NP18" s="71">
        <v>0</v>
      </c>
      <c r="NQ18" s="71">
        <v>0</v>
      </c>
      <c r="NR18" s="71">
        <v>5</v>
      </c>
      <c r="NS18" s="71">
        <v>10</v>
      </c>
      <c r="NT18" s="71">
        <v>1</v>
      </c>
      <c r="NU18" s="71">
        <v>11</v>
      </c>
      <c r="NV18" s="71">
        <v>1</v>
      </c>
      <c r="NW18" s="71">
        <v>0</v>
      </c>
      <c r="NX18" s="71">
        <v>2</v>
      </c>
      <c r="NY18" s="71">
        <v>1</v>
      </c>
      <c r="NZ18" s="71">
        <v>2</v>
      </c>
      <c r="OA18" s="71">
        <v>0</v>
      </c>
      <c r="OB18" s="71">
        <v>9</v>
      </c>
      <c r="OC18" s="71">
        <v>0</v>
      </c>
      <c r="OD18" s="71">
        <v>3</v>
      </c>
      <c r="OE18" s="71">
        <v>1</v>
      </c>
      <c r="OF18" s="71">
        <v>0</v>
      </c>
      <c r="OG18" s="71">
        <v>13</v>
      </c>
      <c r="OH18" s="71">
        <v>13</v>
      </c>
      <c r="OI18" s="71">
        <v>4</v>
      </c>
      <c r="OJ18" s="71">
        <v>5</v>
      </c>
      <c r="OK18" s="71">
        <v>0</v>
      </c>
      <c r="OL18" s="71">
        <v>2</v>
      </c>
      <c r="OM18" s="71">
        <v>0</v>
      </c>
      <c r="ON18" s="71">
        <v>0</v>
      </c>
      <c r="OO18" s="71">
        <v>0</v>
      </c>
      <c r="OP18" s="71">
        <v>0</v>
      </c>
      <c r="OQ18" s="71">
        <v>0</v>
      </c>
      <c r="OR18" s="71">
        <v>1</v>
      </c>
      <c r="OS18" s="71">
        <v>0</v>
      </c>
      <c r="OT18" s="71">
        <v>0</v>
      </c>
      <c r="OU18" s="71">
        <v>0</v>
      </c>
      <c r="OV18" s="71">
        <v>0</v>
      </c>
      <c r="OW18" s="71">
        <v>0</v>
      </c>
      <c r="OX18" s="71">
        <v>0</v>
      </c>
      <c r="OY18" s="71">
        <v>0</v>
      </c>
      <c r="OZ18" s="71">
        <v>0</v>
      </c>
      <c r="PA18" s="71">
        <v>22</v>
      </c>
      <c r="PB18" s="71">
        <v>0</v>
      </c>
      <c r="PC18" s="71">
        <v>0</v>
      </c>
      <c r="PD18" s="71">
        <v>0</v>
      </c>
      <c r="PE18" s="71">
        <v>0</v>
      </c>
      <c r="PF18" s="71">
        <v>0</v>
      </c>
      <c r="PG18" s="71">
        <v>1</v>
      </c>
      <c r="PH18" s="71">
        <v>0</v>
      </c>
      <c r="PI18" s="71">
        <v>0</v>
      </c>
      <c r="PJ18" s="71">
        <v>0</v>
      </c>
      <c r="PK18" s="71">
        <v>0</v>
      </c>
      <c r="PL18" s="71">
        <v>1</v>
      </c>
      <c r="PM18" s="71">
        <v>0</v>
      </c>
      <c r="PN18" s="71">
        <v>13</v>
      </c>
      <c r="PO18" s="71">
        <v>0</v>
      </c>
      <c r="PP18" s="71">
        <v>1</v>
      </c>
      <c r="PQ18" s="71">
        <v>0</v>
      </c>
      <c r="PR18" s="71">
        <v>0</v>
      </c>
      <c r="PS18" s="71">
        <v>0</v>
      </c>
      <c r="PT18" s="71">
        <v>12</v>
      </c>
      <c r="PU18" s="71">
        <v>0</v>
      </c>
      <c r="PV18" s="71">
        <v>0</v>
      </c>
      <c r="PW18" s="71">
        <v>2</v>
      </c>
      <c r="PX18" s="71">
        <v>1</v>
      </c>
      <c r="PY18" s="71">
        <v>2</v>
      </c>
      <c r="PZ18" s="71">
        <v>11</v>
      </c>
      <c r="QA18" s="71">
        <v>2</v>
      </c>
      <c r="QB18" s="71">
        <v>16</v>
      </c>
      <c r="QC18" s="71">
        <v>0</v>
      </c>
      <c r="QD18" s="71">
        <v>1</v>
      </c>
      <c r="QE18" s="71">
        <v>0</v>
      </c>
      <c r="QF18" s="71">
        <v>1</v>
      </c>
      <c r="QG18" s="71">
        <v>8</v>
      </c>
      <c r="QH18" s="71">
        <v>0</v>
      </c>
      <c r="QI18" s="71">
        <v>0</v>
      </c>
      <c r="QJ18" s="71">
        <v>0</v>
      </c>
      <c r="QK18" s="71">
        <v>0</v>
      </c>
      <c r="QL18" s="71">
        <v>0</v>
      </c>
      <c r="QM18" s="71">
        <v>0</v>
      </c>
      <c r="QN18" s="71">
        <v>4</v>
      </c>
      <c r="QO18" s="71">
        <v>0</v>
      </c>
      <c r="QP18" s="71">
        <v>1</v>
      </c>
      <c r="QQ18" s="71">
        <v>2</v>
      </c>
      <c r="QR18" s="71">
        <v>0</v>
      </c>
      <c r="QS18" s="71">
        <v>8</v>
      </c>
      <c r="QT18" s="71">
        <v>0</v>
      </c>
      <c r="QU18" s="71">
        <v>0</v>
      </c>
      <c r="QV18" s="71">
        <v>0</v>
      </c>
      <c r="QW18" s="71">
        <v>0</v>
      </c>
      <c r="QX18" s="71">
        <v>69</v>
      </c>
      <c r="QY18" s="71">
        <v>17</v>
      </c>
      <c r="QZ18" s="71">
        <v>24</v>
      </c>
      <c r="RA18" s="71">
        <v>1</v>
      </c>
      <c r="RB18" s="71">
        <v>22</v>
      </c>
      <c r="RC18" s="71">
        <v>2</v>
      </c>
      <c r="RD18" s="71">
        <v>13</v>
      </c>
      <c r="RE18" s="71">
        <v>1</v>
      </c>
      <c r="RF18" s="71">
        <v>12</v>
      </c>
      <c r="RG18" s="71">
        <v>5</v>
      </c>
      <c r="RH18" s="71">
        <v>13</v>
      </c>
      <c r="RI18" s="71">
        <v>17</v>
      </c>
      <c r="RJ18" s="71">
        <v>1</v>
      </c>
      <c r="RK18" s="71">
        <v>12</v>
      </c>
      <c r="RL18" s="71">
        <v>3</v>
      </c>
      <c r="RM18" s="71">
        <v>0</v>
      </c>
      <c r="RN18" s="71">
        <v>8</v>
      </c>
      <c r="RO18" s="71">
        <v>0</v>
      </c>
      <c r="RP18" s="71">
        <v>0</v>
      </c>
      <c r="RQ18" s="71">
        <v>0</v>
      </c>
      <c r="RR18" s="71">
        <v>0</v>
      </c>
      <c r="RS18" s="71">
        <v>69</v>
      </c>
      <c r="RT18" s="71">
        <v>25</v>
      </c>
      <c r="RU18" s="71">
        <v>24</v>
      </c>
      <c r="RV18" s="71">
        <v>1</v>
      </c>
      <c r="RW18" s="71">
        <v>22</v>
      </c>
      <c r="RX18" s="71">
        <v>2</v>
      </c>
      <c r="RY18" s="71">
        <v>13</v>
      </c>
      <c r="RZ18" s="71">
        <v>1</v>
      </c>
      <c r="SA18" s="71">
        <v>12</v>
      </c>
      <c r="SB18" s="71">
        <v>5</v>
      </c>
      <c r="SC18" s="71">
        <v>13</v>
      </c>
      <c r="SD18" s="71">
        <v>17</v>
      </c>
      <c r="SE18" s="71">
        <v>1</v>
      </c>
      <c r="SF18" s="71">
        <v>12</v>
      </c>
      <c r="SG18" s="71">
        <v>3</v>
      </c>
      <c r="SH18" s="71">
        <v>0</v>
      </c>
    </row>
    <row r="19" spans="1:502">
      <c r="A19" s="16" t="s">
        <v>1621</v>
      </c>
      <c r="B19" s="70">
        <v>11</v>
      </c>
      <c r="C19" s="70">
        <v>11</v>
      </c>
      <c r="D19" s="70">
        <v>1</v>
      </c>
      <c r="E19" s="70">
        <v>2014</v>
      </c>
      <c r="F19" s="70" t="s">
        <v>181</v>
      </c>
      <c r="G19" s="1073" t="s">
        <v>1610</v>
      </c>
      <c r="H19" s="70" t="s">
        <v>1611</v>
      </c>
      <c r="I19" s="1066"/>
      <c r="J19" s="73">
        <v>0</v>
      </c>
      <c r="K19" s="73">
        <v>0</v>
      </c>
      <c r="L19" s="73">
        <v>0</v>
      </c>
      <c r="M19" s="73">
        <v>0</v>
      </c>
      <c r="N19" s="73">
        <v>0</v>
      </c>
      <c r="O19" s="73">
        <v>0</v>
      </c>
      <c r="P19" s="73">
        <v>0</v>
      </c>
      <c r="Q19" s="73">
        <v>0</v>
      </c>
      <c r="R19" s="73">
        <v>127.517</v>
      </c>
      <c r="S19" s="73">
        <v>40.328000000000003</v>
      </c>
      <c r="T19" s="73">
        <v>125.301</v>
      </c>
      <c r="U19" s="73">
        <v>10.304</v>
      </c>
      <c r="V19" s="73">
        <v>0</v>
      </c>
      <c r="W19" s="73">
        <v>0</v>
      </c>
      <c r="X19" s="73">
        <v>16.108000000000001</v>
      </c>
      <c r="Y19" s="73">
        <v>167.72399999999999</v>
      </c>
      <c r="Z19" s="73">
        <v>8.9049999999999994</v>
      </c>
      <c r="AA19" s="73">
        <v>9.9670000000000005</v>
      </c>
      <c r="AB19" s="73">
        <v>0</v>
      </c>
      <c r="AC19" s="73">
        <v>0</v>
      </c>
      <c r="AD19" s="73">
        <v>133.83500000000001</v>
      </c>
      <c r="AE19" s="73">
        <v>365.904</v>
      </c>
      <c r="AF19" s="73">
        <v>352.94299999999998</v>
      </c>
      <c r="AG19" s="73">
        <v>57.564</v>
      </c>
      <c r="AH19" s="73">
        <v>9.4969999999999999</v>
      </c>
      <c r="AI19" s="73">
        <v>0</v>
      </c>
      <c r="AJ19" s="73">
        <v>9.01</v>
      </c>
      <c r="AK19" s="73">
        <v>5.4640000000000004</v>
      </c>
      <c r="AL19" s="73">
        <v>47.704999999999998</v>
      </c>
      <c r="AM19" s="73">
        <v>0</v>
      </c>
      <c r="AN19" s="73">
        <v>218.316</v>
      </c>
      <c r="AO19" s="73">
        <v>0</v>
      </c>
      <c r="AP19" s="73">
        <v>133.63999999999999</v>
      </c>
      <c r="AQ19" s="73">
        <v>7.282</v>
      </c>
      <c r="AR19" s="73">
        <v>5.5759999999999996</v>
      </c>
      <c r="AS19" s="73">
        <v>98.106999999999999</v>
      </c>
      <c r="AT19" s="73">
        <v>80.63</v>
      </c>
      <c r="AU19" s="73">
        <v>19.559000000000001</v>
      </c>
      <c r="AV19" s="73">
        <v>18.091999999999999</v>
      </c>
      <c r="AW19" s="73">
        <v>0</v>
      </c>
      <c r="AX19" s="73">
        <v>13.669</v>
      </c>
      <c r="AY19" s="73">
        <v>0</v>
      </c>
      <c r="AZ19" s="73">
        <v>0</v>
      </c>
      <c r="BA19" s="73">
        <v>0</v>
      </c>
      <c r="BB19" s="73">
        <v>0</v>
      </c>
      <c r="BC19" s="73">
        <v>0</v>
      </c>
      <c r="BD19" s="73">
        <v>4.3099999999999996</v>
      </c>
      <c r="BE19" s="73">
        <v>0</v>
      </c>
      <c r="BF19" s="73">
        <v>4.0860000000000003</v>
      </c>
      <c r="BG19" s="73">
        <v>0</v>
      </c>
      <c r="BH19" s="73">
        <v>0</v>
      </c>
      <c r="BI19" s="73">
        <v>0</v>
      </c>
      <c r="BJ19" s="73">
        <v>0</v>
      </c>
      <c r="BK19" s="73">
        <v>0</v>
      </c>
      <c r="BL19" s="73">
        <v>0</v>
      </c>
      <c r="BM19" s="73">
        <v>152.434</v>
      </c>
      <c r="BN19" s="73">
        <v>0</v>
      </c>
      <c r="BO19" s="73">
        <v>0</v>
      </c>
      <c r="BP19" s="73">
        <v>0</v>
      </c>
      <c r="BQ19" s="73">
        <v>0</v>
      </c>
      <c r="BR19" s="73">
        <v>0</v>
      </c>
      <c r="BS19" s="73">
        <v>2.9420000000000002</v>
      </c>
      <c r="BT19" s="73">
        <v>0</v>
      </c>
      <c r="BU19" s="73">
        <v>0</v>
      </c>
      <c r="BV19" s="73">
        <v>0</v>
      </c>
      <c r="BW19" s="73">
        <v>0</v>
      </c>
      <c r="BX19" s="73">
        <v>3.1720000000000002</v>
      </c>
      <c r="BY19" s="73">
        <v>0</v>
      </c>
      <c r="BZ19" s="73">
        <v>91.057000000000002</v>
      </c>
      <c r="CA19" s="73">
        <v>0</v>
      </c>
      <c r="CB19" s="73">
        <v>2.407</v>
      </c>
      <c r="CC19" s="73">
        <v>0</v>
      </c>
      <c r="CD19" s="73">
        <v>0</v>
      </c>
      <c r="CE19" s="73">
        <v>0</v>
      </c>
      <c r="CF19" s="73">
        <v>72.141999999999996</v>
      </c>
      <c r="CG19" s="73">
        <v>0</v>
      </c>
      <c r="CH19" s="73">
        <v>0</v>
      </c>
      <c r="CI19" s="73">
        <v>13.356</v>
      </c>
      <c r="CJ19" s="73">
        <v>4.71</v>
      </c>
      <c r="CK19" s="73">
        <v>9.2919999999999998</v>
      </c>
      <c r="CL19" s="73">
        <v>139.91999999999999</v>
      </c>
      <c r="CM19" s="73">
        <v>15.590999999999999</v>
      </c>
      <c r="CN19" s="73">
        <v>106.733</v>
      </c>
      <c r="CO19" s="73">
        <v>0</v>
      </c>
      <c r="CP19" s="73">
        <v>0</v>
      </c>
      <c r="CQ19" s="73">
        <v>0</v>
      </c>
      <c r="CR19" s="73">
        <v>10.177</v>
      </c>
      <c r="CS19" s="73">
        <v>303.52499999999998</v>
      </c>
      <c r="CT19" s="73">
        <v>0</v>
      </c>
      <c r="CU19" s="73">
        <v>0</v>
      </c>
      <c r="CV19" s="73">
        <v>0</v>
      </c>
      <c r="CW19" s="73">
        <v>0</v>
      </c>
      <c r="CX19" s="73">
        <v>0</v>
      </c>
      <c r="CY19" s="73">
        <v>0</v>
      </c>
      <c r="CZ19" s="73">
        <v>26.154</v>
      </c>
      <c r="DA19" s="73">
        <v>0</v>
      </c>
      <c r="DB19" s="73">
        <v>4.1390000000000002</v>
      </c>
      <c r="DC19" s="73">
        <v>8.1189999999999998</v>
      </c>
      <c r="DD19" s="73">
        <v>0</v>
      </c>
      <c r="DE19" s="73">
        <v>0</v>
      </c>
      <c r="DF19" s="73">
        <v>0</v>
      </c>
      <c r="DG19" s="73">
        <v>119.617</v>
      </c>
      <c r="DH19" s="73">
        <v>0</v>
      </c>
      <c r="DI19" s="73">
        <v>0</v>
      </c>
      <c r="DJ19" s="73">
        <v>5.5759999999999996</v>
      </c>
      <c r="DK19" s="73">
        <v>0</v>
      </c>
      <c r="DL19" s="73">
        <v>0</v>
      </c>
      <c r="DM19" s="73">
        <v>0</v>
      </c>
      <c r="DN19" s="73">
        <v>0</v>
      </c>
      <c r="DO19" s="73">
        <v>0</v>
      </c>
      <c r="DP19" s="73">
        <v>0</v>
      </c>
      <c r="DQ19" s="73">
        <v>0</v>
      </c>
      <c r="DR19" s="73">
        <v>0</v>
      </c>
      <c r="DS19" s="73">
        <v>127.517</v>
      </c>
      <c r="DT19" s="73">
        <v>40.328000000000003</v>
      </c>
      <c r="DU19" s="73">
        <v>125.301</v>
      </c>
      <c r="DV19" s="73">
        <v>10.304</v>
      </c>
      <c r="DW19" s="73">
        <v>0</v>
      </c>
      <c r="DX19" s="73">
        <v>0</v>
      </c>
      <c r="DY19" s="73">
        <v>16.108000000000001</v>
      </c>
      <c r="DZ19" s="73">
        <v>167.72399999999999</v>
      </c>
      <c r="EA19" s="73">
        <v>8.9049999999999994</v>
      </c>
      <c r="EB19" s="73">
        <v>9.9670000000000005</v>
      </c>
      <c r="EC19" s="73">
        <v>0</v>
      </c>
      <c r="ED19" s="73">
        <v>0</v>
      </c>
      <c r="EE19" s="73">
        <v>133.83500000000001</v>
      </c>
      <c r="EF19" s="73">
        <v>365.904</v>
      </c>
      <c r="EG19" s="73">
        <v>352.94299999999998</v>
      </c>
      <c r="EH19" s="73">
        <v>57.564</v>
      </c>
      <c r="EI19" s="73">
        <v>9.4969999999999999</v>
      </c>
      <c r="EJ19" s="73">
        <v>0</v>
      </c>
      <c r="EK19" s="73">
        <v>9.01</v>
      </c>
      <c r="EL19" s="73">
        <v>5.4640000000000004</v>
      </c>
      <c r="EM19" s="73">
        <v>47.704999999999998</v>
      </c>
      <c r="EN19" s="73">
        <v>0</v>
      </c>
      <c r="EO19" s="73">
        <v>218.316</v>
      </c>
      <c r="EP19" s="73">
        <v>0</v>
      </c>
      <c r="EQ19" s="73">
        <v>14.023</v>
      </c>
      <c r="ER19" s="73">
        <v>7.282</v>
      </c>
      <c r="ES19" s="73">
        <v>0</v>
      </c>
      <c r="ET19" s="73">
        <v>98.106999999999999</v>
      </c>
      <c r="EU19" s="73">
        <v>80.63</v>
      </c>
      <c r="EV19" s="73">
        <v>19.559000000000001</v>
      </c>
      <c r="EW19" s="73">
        <v>18.091999999999999</v>
      </c>
      <c r="EX19" s="73">
        <v>0</v>
      </c>
      <c r="EY19" s="73">
        <v>13.669</v>
      </c>
      <c r="EZ19" s="73">
        <v>0</v>
      </c>
      <c r="FA19" s="73">
        <v>0</v>
      </c>
      <c r="FB19" s="73">
        <v>0</v>
      </c>
      <c r="FC19" s="73">
        <v>0</v>
      </c>
      <c r="FD19" s="73">
        <v>0</v>
      </c>
      <c r="FE19" s="73">
        <v>4.3099999999999996</v>
      </c>
      <c r="FF19" s="73">
        <v>0</v>
      </c>
      <c r="FG19" s="73">
        <v>4.0860000000000003</v>
      </c>
      <c r="FH19" s="73">
        <v>0</v>
      </c>
      <c r="FI19" s="73">
        <v>0</v>
      </c>
      <c r="FJ19" s="73">
        <v>0</v>
      </c>
      <c r="FK19" s="73">
        <v>0</v>
      </c>
      <c r="FL19" s="73">
        <v>0</v>
      </c>
      <c r="FM19" s="73">
        <v>0</v>
      </c>
      <c r="FN19" s="73">
        <v>152.434</v>
      </c>
      <c r="FO19" s="73">
        <v>0</v>
      </c>
      <c r="FP19" s="73">
        <v>0</v>
      </c>
      <c r="FQ19" s="73">
        <v>0</v>
      </c>
      <c r="FR19" s="73">
        <v>0</v>
      </c>
      <c r="FS19" s="73">
        <v>0</v>
      </c>
      <c r="FT19" s="73">
        <v>2.9420000000000002</v>
      </c>
      <c r="FU19" s="73">
        <v>0</v>
      </c>
      <c r="FV19" s="73">
        <v>0</v>
      </c>
      <c r="FW19" s="73">
        <v>0</v>
      </c>
      <c r="FX19" s="73">
        <v>0</v>
      </c>
      <c r="FY19" s="73">
        <v>3.1720000000000002</v>
      </c>
      <c r="FZ19" s="73">
        <v>0</v>
      </c>
      <c r="GA19" s="73">
        <v>91.057000000000002</v>
      </c>
      <c r="GB19" s="73">
        <v>0</v>
      </c>
      <c r="GC19" s="73">
        <v>2.407</v>
      </c>
      <c r="GD19" s="73">
        <v>0</v>
      </c>
      <c r="GE19" s="73">
        <v>0</v>
      </c>
      <c r="GF19" s="73">
        <v>0</v>
      </c>
      <c r="GG19" s="73">
        <v>72.141999999999996</v>
      </c>
      <c r="GH19" s="73">
        <v>0</v>
      </c>
      <c r="GI19" s="73">
        <v>0</v>
      </c>
      <c r="GJ19" s="73">
        <v>13.356</v>
      </c>
      <c r="GK19" s="73">
        <v>4.71</v>
      </c>
      <c r="GL19" s="73">
        <v>9.2919999999999998</v>
      </c>
      <c r="GM19" s="73">
        <v>139.91999999999999</v>
      </c>
      <c r="GN19" s="73">
        <v>15.590999999999999</v>
      </c>
      <c r="GO19" s="73">
        <v>106.733</v>
      </c>
      <c r="GP19" s="73">
        <v>0</v>
      </c>
      <c r="GQ19" s="73">
        <v>0</v>
      </c>
      <c r="GR19" s="73">
        <v>0</v>
      </c>
      <c r="GS19" s="73">
        <v>10.177</v>
      </c>
      <c r="GT19" s="73">
        <v>303.52499999999998</v>
      </c>
      <c r="GU19" s="73">
        <v>0</v>
      </c>
      <c r="GV19" s="73">
        <v>0</v>
      </c>
      <c r="GW19" s="73">
        <v>0</v>
      </c>
      <c r="GX19" s="73">
        <v>0</v>
      </c>
      <c r="GY19" s="73">
        <v>0</v>
      </c>
      <c r="GZ19" s="73">
        <v>0</v>
      </c>
      <c r="HA19" s="73">
        <v>26.154</v>
      </c>
      <c r="HB19" s="73">
        <v>0</v>
      </c>
      <c r="HC19" s="73">
        <v>4.1390000000000002</v>
      </c>
      <c r="HD19" s="73">
        <v>8.1189999999999998</v>
      </c>
      <c r="HE19" s="73">
        <v>0</v>
      </c>
      <c r="HF19" s="73">
        <v>125.193</v>
      </c>
      <c r="HG19" s="73">
        <v>0</v>
      </c>
      <c r="HH19" s="73">
        <v>0</v>
      </c>
      <c r="HI19" s="73">
        <v>0</v>
      </c>
      <c r="HJ19" s="73">
        <v>0</v>
      </c>
      <c r="HK19" s="73">
        <v>1706.3920000000001</v>
      </c>
      <c r="HL19" s="73">
        <v>119.41200000000001</v>
      </c>
      <c r="HM19" s="73">
        <v>131.94999999999999</v>
      </c>
      <c r="HN19" s="73">
        <v>8.3960000000000008</v>
      </c>
      <c r="HO19" s="73">
        <v>152.434</v>
      </c>
      <c r="HP19" s="73">
        <v>6.1139999999999999</v>
      </c>
      <c r="HQ19" s="73">
        <v>91.057000000000002</v>
      </c>
      <c r="HR19" s="73">
        <v>2.407</v>
      </c>
      <c r="HS19" s="73">
        <v>72.141999999999996</v>
      </c>
      <c r="HT19" s="73">
        <v>27.358000000000001</v>
      </c>
      <c r="HU19" s="73">
        <v>155.511</v>
      </c>
      <c r="HV19" s="73">
        <v>106.733</v>
      </c>
      <c r="HW19" s="73">
        <v>10.177</v>
      </c>
      <c r="HX19" s="73">
        <v>329.67899999999997</v>
      </c>
      <c r="HY19" s="73">
        <v>12.257999999999999</v>
      </c>
      <c r="HZ19" s="73">
        <v>0</v>
      </c>
      <c r="IA19" s="73">
        <v>125.193</v>
      </c>
      <c r="IB19" s="73">
        <v>0</v>
      </c>
      <c r="IC19" s="73">
        <v>0</v>
      </c>
      <c r="ID19" s="73">
        <v>0</v>
      </c>
      <c r="IE19" s="73">
        <v>0</v>
      </c>
      <c r="IF19" s="73">
        <v>1706.3920000000001</v>
      </c>
      <c r="IG19" s="73">
        <v>244.60499999999999</v>
      </c>
      <c r="IH19" s="73">
        <v>131.94999999999999</v>
      </c>
      <c r="II19" s="73">
        <v>8.3960000000000008</v>
      </c>
      <c r="IJ19" s="73">
        <v>152.434</v>
      </c>
      <c r="IK19" s="73">
        <v>6.1139999999999999</v>
      </c>
      <c r="IL19" s="73">
        <v>91.057000000000002</v>
      </c>
      <c r="IM19" s="73">
        <v>2.407</v>
      </c>
      <c r="IN19" s="73">
        <v>72.141999999999996</v>
      </c>
      <c r="IO19" s="73">
        <v>27.358000000000001</v>
      </c>
      <c r="IP19" s="73">
        <v>155.511</v>
      </c>
      <c r="IQ19" s="73">
        <v>106.733</v>
      </c>
      <c r="IR19" s="73">
        <v>10.177</v>
      </c>
      <c r="IS19" s="73">
        <v>329.67899999999997</v>
      </c>
      <c r="IT19" s="73">
        <v>12.257999999999999</v>
      </c>
      <c r="IU19" s="73">
        <v>0</v>
      </c>
      <c r="IV19" s="74">
        <v>0</v>
      </c>
      <c r="IW19" s="71">
        <v>0</v>
      </c>
      <c r="IX19" s="71">
        <v>0</v>
      </c>
      <c r="IY19" s="71">
        <v>0</v>
      </c>
      <c r="IZ19" s="71">
        <v>0</v>
      </c>
      <c r="JA19" s="71">
        <v>0</v>
      </c>
      <c r="JB19" s="71">
        <v>0</v>
      </c>
      <c r="JC19" s="71">
        <v>0</v>
      </c>
      <c r="JD19" s="71">
        <v>0</v>
      </c>
      <c r="JE19" s="71">
        <v>9</v>
      </c>
      <c r="JF19" s="71">
        <v>3</v>
      </c>
      <c r="JG19" s="71">
        <v>2</v>
      </c>
      <c r="JH19" s="71">
        <v>1</v>
      </c>
      <c r="JI19" s="71">
        <v>0</v>
      </c>
      <c r="JJ19" s="71">
        <v>0</v>
      </c>
      <c r="JK19" s="71">
        <v>3</v>
      </c>
      <c r="JL19" s="71">
        <v>5</v>
      </c>
      <c r="JM19" s="71">
        <v>2</v>
      </c>
      <c r="JN19" s="71">
        <v>1</v>
      </c>
      <c r="JO19" s="71">
        <v>0</v>
      </c>
      <c r="JP19" s="71">
        <v>0</v>
      </c>
      <c r="JQ19" s="71">
        <v>4</v>
      </c>
      <c r="JR19" s="71">
        <v>10</v>
      </c>
      <c r="JS19" s="71">
        <v>2</v>
      </c>
      <c r="JT19" s="71">
        <v>10</v>
      </c>
      <c r="JU19" s="71">
        <v>1</v>
      </c>
      <c r="JV19" s="71">
        <v>0</v>
      </c>
      <c r="JW19" s="71">
        <v>2</v>
      </c>
      <c r="JX19" s="71">
        <v>1</v>
      </c>
      <c r="JY19" s="71">
        <v>2</v>
      </c>
      <c r="JZ19" s="71">
        <v>0</v>
      </c>
      <c r="KA19" s="71">
        <v>9</v>
      </c>
      <c r="KB19" s="71">
        <v>0</v>
      </c>
      <c r="KC19" s="71">
        <v>4</v>
      </c>
      <c r="KD19" s="71">
        <v>1</v>
      </c>
      <c r="KE19" s="71">
        <v>7</v>
      </c>
      <c r="KF19" s="71">
        <v>13</v>
      </c>
      <c r="KG19" s="71">
        <v>13</v>
      </c>
      <c r="KH19" s="71">
        <v>5</v>
      </c>
      <c r="KI19" s="71">
        <v>5</v>
      </c>
      <c r="KJ19" s="71">
        <v>0</v>
      </c>
      <c r="KK19" s="71">
        <v>2</v>
      </c>
      <c r="KL19" s="71">
        <v>0</v>
      </c>
      <c r="KM19" s="71">
        <v>0</v>
      </c>
      <c r="KN19" s="71">
        <v>0</v>
      </c>
      <c r="KO19" s="71">
        <v>0</v>
      </c>
      <c r="KP19" s="71">
        <v>0</v>
      </c>
      <c r="KQ19" s="71">
        <v>1</v>
      </c>
      <c r="KR19" s="71">
        <v>0</v>
      </c>
      <c r="KS19" s="71">
        <v>1</v>
      </c>
      <c r="KT19" s="71">
        <v>0</v>
      </c>
      <c r="KU19" s="71">
        <v>0</v>
      </c>
      <c r="KV19" s="71">
        <v>0</v>
      </c>
      <c r="KW19" s="71">
        <v>0</v>
      </c>
      <c r="KX19" s="71">
        <v>0</v>
      </c>
      <c r="KY19" s="71">
        <v>0</v>
      </c>
      <c r="KZ19" s="71">
        <v>23</v>
      </c>
      <c r="LA19" s="71">
        <v>0</v>
      </c>
      <c r="LB19" s="71">
        <v>0</v>
      </c>
      <c r="LC19" s="71">
        <v>0</v>
      </c>
      <c r="LD19" s="71">
        <v>0</v>
      </c>
      <c r="LE19" s="71">
        <v>0</v>
      </c>
      <c r="LF19" s="71">
        <v>1</v>
      </c>
      <c r="LG19" s="71">
        <v>0</v>
      </c>
      <c r="LH19" s="71">
        <v>0</v>
      </c>
      <c r="LI19" s="71">
        <v>0</v>
      </c>
      <c r="LJ19" s="71">
        <v>0</v>
      </c>
      <c r="LK19" s="71">
        <v>1</v>
      </c>
      <c r="LL19" s="71">
        <v>0</v>
      </c>
      <c r="LM19" s="71">
        <v>13</v>
      </c>
      <c r="LN19" s="71">
        <v>0</v>
      </c>
      <c r="LO19" s="71">
        <v>1</v>
      </c>
      <c r="LP19" s="71">
        <v>0</v>
      </c>
      <c r="LQ19" s="71">
        <v>0</v>
      </c>
      <c r="LR19" s="71">
        <v>0</v>
      </c>
      <c r="LS19" s="71">
        <v>12</v>
      </c>
      <c r="LT19" s="71">
        <v>0</v>
      </c>
      <c r="LU19" s="71">
        <v>0</v>
      </c>
      <c r="LV19" s="71">
        <v>3</v>
      </c>
      <c r="LW19" s="71">
        <v>1</v>
      </c>
      <c r="LX19" s="71">
        <v>2</v>
      </c>
      <c r="LY19" s="71">
        <v>10</v>
      </c>
      <c r="LZ19" s="71">
        <v>2</v>
      </c>
      <c r="MA19" s="71">
        <v>17</v>
      </c>
      <c r="MB19" s="71">
        <v>0</v>
      </c>
      <c r="MC19" s="71">
        <v>0</v>
      </c>
      <c r="MD19" s="71">
        <v>0</v>
      </c>
      <c r="ME19" s="71">
        <v>1</v>
      </c>
      <c r="MF19" s="71">
        <v>10</v>
      </c>
      <c r="MG19" s="71">
        <v>0</v>
      </c>
      <c r="MH19" s="71">
        <v>0</v>
      </c>
      <c r="MI19" s="71">
        <v>0</v>
      </c>
      <c r="MJ19" s="71">
        <v>0</v>
      </c>
      <c r="MK19" s="71">
        <v>0</v>
      </c>
      <c r="ML19" s="71">
        <v>0</v>
      </c>
      <c r="MM19" s="71">
        <v>4</v>
      </c>
      <c r="MN19" s="71">
        <v>0</v>
      </c>
      <c r="MO19" s="71">
        <v>1</v>
      </c>
      <c r="MP19" s="71">
        <v>2</v>
      </c>
      <c r="MQ19" s="71">
        <v>0</v>
      </c>
      <c r="MR19" s="71">
        <v>0</v>
      </c>
      <c r="MS19" s="71">
        <v>0</v>
      </c>
      <c r="MT19" s="71">
        <v>1</v>
      </c>
      <c r="MU19" s="71">
        <v>0</v>
      </c>
      <c r="MV19" s="71">
        <v>0</v>
      </c>
      <c r="MW19" s="71">
        <v>7</v>
      </c>
      <c r="MX19" s="71">
        <v>0</v>
      </c>
      <c r="MY19" s="71">
        <v>0</v>
      </c>
      <c r="MZ19" s="71">
        <v>0</v>
      </c>
      <c r="NA19" s="71">
        <v>0</v>
      </c>
      <c r="NB19" s="71">
        <v>0</v>
      </c>
      <c r="NC19" s="71">
        <v>0</v>
      </c>
      <c r="ND19" s="71">
        <v>0</v>
      </c>
      <c r="NE19" s="71">
        <v>0</v>
      </c>
      <c r="NF19" s="71">
        <v>9</v>
      </c>
      <c r="NG19" s="71">
        <v>3</v>
      </c>
      <c r="NH19" s="71">
        <v>2</v>
      </c>
      <c r="NI19" s="71">
        <v>1</v>
      </c>
      <c r="NJ19" s="71">
        <v>0</v>
      </c>
      <c r="NK19" s="71">
        <v>0</v>
      </c>
      <c r="NL19" s="71">
        <v>3</v>
      </c>
      <c r="NM19" s="71">
        <v>5</v>
      </c>
      <c r="NN19" s="71">
        <v>2</v>
      </c>
      <c r="NO19" s="71">
        <v>1</v>
      </c>
      <c r="NP19" s="71">
        <v>0</v>
      </c>
      <c r="NQ19" s="71">
        <v>0</v>
      </c>
      <c r="NR19" s="71">
        <v>4</v>
      </c>
      <c r="NS19" s="71">
        <v>10</v>
      </c>
      <c r="NT19" s="71">
        <v>2</v>
      </c>
      <c r="NU19" s="71">
        <v>10</v>
      </c>
      <c r="NV19" s="71">
        <v>1</v>
      </c>
      <c r="NW19" s="71">
        <v>0</v>
      </c>
      <c r="NX19" s="71">
        <v>2</v>
      </c>
      <c r="NY19" s="71">
        <v>1</v>
      </c>
      <c r="NZ19" s="71">
        <v>2</v>
      </c>
      <c r="OA19" s="71">
        <v>0</v>
      </c>
      <c r="OB19" s="71">
        <v>9</v>
      </c>
      <c r="OC19" s="71">
        <v>0</v>
      </c>
      <c r="OD19" s="71">
        <v>3</v>
      </c>
      <c r="OE19" s="71">
        <v>1</v>
      </c>
      <c r="OF19" s="71">
        <v>0</v>
      </c>
      <c r="OG19" s="71">
        <v>13</v>
      </c>
      <c r="OH19" s="71">
        <v>13</v>
      </c>
      <c r="OI19" s="71">
        <v>5</v>
      </c>
      <c r="OJ19" s="71">
        <v>5</v>
      </c>
      <c r="OK19" s="71">
        <v>0</v>
      </c>
      <c r="OL19" s="71">
        <v>2</v>
      </c>
      <c r="OM19" s="71">
        <v>0</v>
      </c>
      <c r="ON19" s="71">
        <v>0</v>
      </c>
      <c r="OO19" s="71">
        <v>0</v>
      </c>
      <c r="OP19" s="71">
        <v>0</v>
      </c>
      <c r="OQ19" s="71">
        <v>0</v>
      </c>
      <c r="OR19" s="71">
        <v>1</v>
      </c>
      <c r="OS19" s="71">
        <v>0</v>
      </c>
      <c r="OT19" s="71">
        <v>1</v>
      </c>
      <c r="OU19" s="71">
        <v>0</v>
      </c>
      <c r="OV19" s="71">
        <v>0</v>
      </c>
      <c r="OW19" s="71">
        <v>0</v>
      </c>
      <c r="OX19" s="71">
        <v>0</v>
      </c>
      <c r="OY19" s="71">
        <v>0</v>
      </c>
      <c r="OZ19" s="71">
        <v>0</v>
      </c>
      <c r="PA19" s="71">
        <v>23</v>
      </c>
      <c r="PB19" s="71">
        <v>0</v>
      </c>
      <c r="PC19" s="71">
        <v>0</v>
      </c>
      <c r="PD19" s="71">
        <v>0</v>
      </c>
      <c r="PE19" s="71">
        <v>0</v>
      </c>
      <c r="PF19" s="71">
        <v>0</v>
      </c>
      <c r="PG19" s="71">
        <v>1</v>
      </c>
      <c r="PH19" s="71">
        <v>0</v>
      </c>
      <c r="PI19" s="71">
        <v>0</v>
      </c>
      <c r="PJ19" s="71">
        <v>0</v>
      </c>
      <c r="PK19" s="71">
        <v>0</v>
      </c>
      <c r="PL19" s="71">
        <v>1</v>
      </c>
      <c r="PM19" s="71">
        <v>0</v>
      </c>
      <c r="PN19" s="71">
        <v>13</v>
      </c>
      <c r="PO19" s="71">
        <v>0</v>
      </c>
      <c r="PP19" s="71">
        <v>1</v>
      </c>
      <c r="PQ19" s="71">
        <v>0</v>
      </c>
      <c r="PR19" s="71">
        <v>0</v>
      </c>
      <c r="PS19" s="71">
        <v>0</v>
      </c>
      <c r="PT19" s="71">
        <v>12</v>
      </c>
      <c r="PU19" s="71">
        <v>0</v>
      </c>
      <c r="PV19" s="71">
        <v>0</v>
      </c>
      <c r="PW19" s="71">
        <v>3</v>
      </c>
      <c r="PX19" s="71">
        <v>1</v>
      </c>
      <c r="PY19" s="71">
        <v>2</v>
      </c>
      <c r="PZ19" s="71">
        <v>10</v>
      </c>
      <c r="QA19" s="71">
        <v>2</v>
      </c>
      <c r="QB19" s="71">
        <v>17</v>
      </c>
      <c r="QC19" s="71">
        <v>0</v>
      </c>
      <c r="QD19" s="71">
        <v>0</v>
      </c>
      <c r="QE19" s="71">
        <v>0</v>
      </c>
      <c r="QF19" s="71">
        <v>1</v>
      </c>
      <c r="QG19" s="71">
        <v>10</v>
      </c>
      <c r="QH19" s="71">
        <v>0</v>
      </c>
      <c r="QI19" s="71">
        <v>0</v>
      </c>
      <c r="QJ19" s="71">
        <v>0</v>
      </c>
      <c r="QK19" s="71">
        <v>0</v>
      </c>
      <c r="QL19" s="71">
        <v>0</v>
      </c>
      <c r="QM19" s="71">
        <v>0</v>
      </c>
      <c r="QN19" s="71">
        <v>4</v>
      </c>
      <c r="QO19" s="71">
        <v>0</v>
      </c>
      <c r="QP19" s="71">
        <v>1</v>
      </c>
      <c r="QQ19" s="71">
        <v>2</v>
      </c>
      <c r="QR19" s="71">
        <v>0</v>
      </c>
      <c r="QS19" s="71">
        <v>8</v>
      </c>
      <c r="QT19" s="71">
        <v>0</v>
      </c>
      <c r="QU19" s="71">
        <v>0</v>
      </c>
      <c r="QV19" s="71">
        <v>0</v>
      </c>
      <c r="QW19" s="71">
        <v>0</v>
      </c>
      <c r="QX19" s="71">
        <v>67</v>
      </c>
      <c r="QY19" s="71">
        <v>17</v>
      </c>
      <c r="QZ19" s="71">
        <v>25</v>
      </c>
      <c r="RA19" s="71">
        <v>2</v>
      </c>
      <c r="RB19" s="71">
        <v>23</v>
      </c>
      <c r="RC19" s="71">
        <v>2</v>
      </c>
      <c r="RD19" s="71">
        <v>13</v>
      </c>
      <c r="RE19" s="71">
        <v>1</v>
      </c>
      <c r="RF19" s="71">
        <v>12</v>
      </c>
      <c r="RG19" s="71">
        <v>6</v>
      </c>
      <c r="RH19" s="71">
        <v>12</v>
      </c>
      <c r="RI19" s="71">
        <v>17</v>
      </c>
      <c r="RJ19" s="71">
        <v>1</v>
      </c>
      <c r="RK19" s="71">
        <v>14</v>
      </c>
      <c r="RL19" s="71">
        <v>3</v>
      </c>
      <c r="RM19" s="71">
        <v>0</v>
      </c>
      <c r="RN19" s="71">
        <v>8</v>
      </c>
      <c r="RO19" s="71">
        <v>0</v>
      </c>
      <c r="RP19" s="71">
        <v>0</v>
      </c>
      <c r="RQ19" s="71">
        <v>0</v>
      </c>
      <c r="RR19" s="71">
        <v>0</v>
      </c>
      <c r="RS19" s="71">
        <v>67</v>
      </c>
      <c r="RT19" s="71">
        <v>25</v>
      </c>
      <c r="RU19" s="71">
        <v>25</v>
      </c>
      <c r="RV19" s="71">
        <v>2</v>
      </c>
      <c r="RW19" s="71">
        <v>23</v>
      </c>
      <c r="RX19" s="71">
        <v>2</v>
      </c>
      <c r="RY19" s="71">
        <v>13</v>
      </c>
      <c r="RZ19" s="71">
        <v>1</v>
      </c>
      <c r="SA19" s="71">
        <v>12</v>
      </c>
      <c r="SB19" s="71">
        <v>6</v>
      </c>
      <c r="SC19" s="71">
        <v>12</v>
      </c>
      <c r="SD19" s="71">
        <v>17</v>
      </c>
      <c r="SE19" s="71">
        <v>1</v>
      </c>
      <c r="SF19" s="71">
        <v>14</v>
      </c>
      <c r="SG19" s="71">
        <v>3</v>
      </c>
      <c r="SH19" s="71">
        <v>0</v>
      </c>
    </row>
    <row r="20" spans="1:502">
      <c r="A20" s="16" t="s">
        <v>1622</v>
      </c>
      <c r="B20" s="70">
        <v>12</v>
      </c>
      <c r="C20" s="70">
        <v>12</v>
      </c>
      <c r="D20" s="70">
        <v>1</v>
      </c>
      <c r="E20" s="70">
        <v>2015</v>
      </c>
      <c r="F20" s="70" t="s">
        <v>182</v>
      </c>
      <c r="G20" s="1073" t="s">
        <v>1610</v>
      </c>
      <c r="H20" s="70" t="s">
        <v>1611</v>
      </c>
      <c r="I20" s="1066"/>
      <c r="J20" s="73">
        <v>0</v>
      </c>
      <c r="K20" s="73">
        <v>0</v>
      </c>
      <c r="L20" s="73">
        <v>0</v>
      </c>
      <c r="M20" s="73">
        <v>0</v>
      </c>
      <c r="N20" s="73">
        <v>0</v>
      </c>
      <c r="O20" s="73">
        <v>0</v>
      </c>
      <c r="P20" s="73">
        <v>0</v>
      </c>
      <c r="Q20" s="73">
        <v>0</v>
      </c>
      <c r="R20" s="73">
        <v>112.88500000000001</v>
      </c>
      <c r="S20" s="73">
        <v>36.128</v>
      </c>
      <c r="T20" s="73">
        <v>117.28100000000001</v>
      </c>
      <c r="U20" s="73">
        <v>10.183</v>
      </c>
      <c r="V20" s="73">
        <v>0</v>
      </c>
      <c r="W20" s="73">
        <v>0</v>
      </c>
      <c r="X20" s="73">
        <v>16.885999999999999</v>
      </c>
      <c r="Y20" s="73">
        <v>160.714</v>
      </c>
      <c r="Z20" s="73">
        <v>8.3350000000000009</v>
      </c>
      <c r="AA20" s="73">
        <v>9.1449999999999996</v>
      </c>
      <c r="AB20" s="73">
        <v>0</v>
      </c>
      <c r="AC20" s="73">
        <v>0</v>
      </c>
      <c r="AD20" s="73">
        <v>128.48500000000001</v>
      </c>
      <c r="AE20" s="73">
        <v>349.69200000000001</v>
      </c>
      <c r="AF20" s="73">
        <v>343.97</v>
      </c>
      <c r="AG20" s="73">
        <v>55.27</v>
      </c>
      <c r="AH20" s="73">
        <v>8.7929999999999993</v>
      </c>
      <c r="AI20" s="73">
        <v>0</v>
      </c>
      <c r="AJ20" s="73">
        <v>8.8879999999999999</v>
      </c>
      <c r="AK20" s="73">
        <v>5.1109999999999998</v>
      </c>
      <c r="AL20" s="73">
        <v>43.731000000000002</v>
      </c>
      <c r="AM20" s="73">
        <v>0</v>
      </c>
      <c r="AN20" s="73">
        <v>209.429</v>
      </c>
      <c r="AO20" s="73">
        <v>0</v>
      </c>
      <c r="AP20" s="73">
        <v>132.49799999999999</v>
      </c>
      <c r="AQ20" s="73">
        <v>6.9379999999999997</v>
      </c>
      <c r="AR20" s="73">
        <v>5.5289999999999999</v>
      </c>
      <c r="AS20" s="73">
        <v>100.58799999999999</v>
      </c>
      <c r="AT20" s="73">
        <v>82.382999999999996</v>
      </c>
      <c r="AU20" s="73">
        <v>19.242000000000001</v>
      </c>
      <c r="AV20" s="73">
        <v>17.283000000000001</v>
      </c>
      <c r="AW20" s="73">
        <v>0</v>
      </c>
      <c r="AX20" s="73">
        <v>12.177</v>
      </c>
      <c r="AY20" s="73">
        <v>0</v>
      </c>
      <c r="AZ20" s="73">
        <v>0</v>
      </c>
      <c r="BA20" s="73">
        <v>0</v>
      </c>
      <c r="BB20" s="73">
        <v>0</v>
      </c>
      <c r="BC20" s="73">
        <v>0</v>
      </c>
      <c r="BD20" s="73">
        <v>4.109</v>
      </c>
      <c r="BE20" s="73">
        <v>0</v>
      </c>
      <c r="BF20" s="73">
        <v>3.6240000000000001</v>
      </c>
      <c r="BG20" s="73">
        <v>0</v>
      </c>
      <c r="BH20" s="73">
        <v>0</v>
      </c>
      <c r="BI20" s="73">
        <v>0</v>
      </c>
      <c r="BJ20" s="73">
        <v>0</v>
      </c>
      <c r="BK20" s="73">
        <v>0</v>
      </c>
      <c r="BL20" s="73">
        <v>0</v>
      </c>
      <c r="BM20" s="73">
        <v>139.791</v>
      </c>
      <c r="BN20" s="73">
        <v>0</v>
      </c>
      <c r="BO20" s="73">
        <v>0</v>
      </c>
      <c r="BP20" s="73">
        <v>0</v>
      </c>
      <c r="BQ20" s="73">
        <v>0</v>
      </c>
      <c r="BR20" s="73">
        <v>0</v>
      </c>
      <c r="BS20" s="73">
        <v>2.883</v>
      </c>
      <c r="BT20" s="73">
        <v>0</v>
      </c>
      <c r="BU20" s="73">
        <v>0</v>
      </c>
      <c r="BV20" s="73">
        <v>0</v>
      </c>
      <c r="BW20" s="73">
        <v>0</v>
      </c>
      <c r="BX20" s="73">
        <v>0</v>
      </c>
      <c r="BY20" s="73">
        <v>0</v>
      </c>
      <c r="BZ20" s="73">
        <v>90.843999999999994</v>
      </c>
      <c r="CA20" s="73">
        <v>0</v>
      </c>
      <c r="CB20" s="73">
        <v>2.7010000000000001</v>
      </c>
      <c r="CC20" s="73">
        <v>0</v>
      </c>
      <c r="CD20" s="73">
        <v>0</v>
      </c>
      <c r="CE20" s="73">
        <v>0</v>
      </c>
      <c r="CF20" s="73">
        <v>68.944999999999993</v>
      </c>
      <c r="CG20" s="73">
        <v>0</v>
      </c>
      <c r="CH20" s="73">
        <v>0</v>
      </c>
      <c r="CI20" s="73">
        <v>12.436</v>
      </c>
      <c r="CJ20" s="73">
        <v>4.0140000000000002</v>
      </c>
      <c r="CK20" s="73">
        <v>9.2240000000000002</v>
      </c>
      <c r="CL20" s="73">
        <v>138.37299999999999</v>
      </c>
      <c r="CM20" s="73">
        <v>14.621</v>
      </c>
      <c r="CN20" s="73">
        <v>106.913</v>
      </c>
      <c r="CO20" s="73">
        <v>0</v>
      </c>
      <c r="CP20" s="73">
        <v>0</v>
      </c>
      <c r="CQ20" s="73">
        <v>0</v>
      </c>
      <c r="CR20" s="73">
        <v>10.212</v>
      </c>
      <c r="CS20" s="73">
        <v>252.01</v>
      </c>
      <c r="CT20" s="73">
        <v>0</v>
      </c>
      <c r="CU20" s="73">
        <v>0</v>
      </c>
      <c r="CV20" s="73">
        <v>0</v>
      </c>
      <c r="CW20" s="73">
        <v>0</v>
      </c>
      <c r="CX20" s="73">
        <v>0</v>
      </c>
      <c r="CY20" s="73">
        <v>0</v>
      </c>
      <c r="CZ20" s="73">
        <v>24.966999999999999</v>
      </c>
      <c r="DA20" s="73">
        <v>0</v>
      </c>
      <c r="DB20" s="73">
        <v>3.69</v>
      </c>
      <c r="DC20" s="73">
        <v>9.4619999999999997</v>
      </c>
      <c r="DD20" s="73">
        <v>0</v>
      </c>
      <c r="DE20" s="73">
        <v>0</v>
      </c>
      <c r="DF20" s="73">
        <v>0</v>
      </c>
      <c r="DG20" s="73">
        <v>119.34099999999999</v>
      </c>
      <c r="DH20" s="73">
        <v>0</v>
      </c>
      <c r="DI20" s="73">
        <v>0</v>
      </c>
      <c r="DJ20" s="73">
        <v>5.5289999999999999</v>
      </c>
      <c r="DK20" s="73">
        <v>0</v>
      </c>
      <c r="DL20" s="73">
        <v>0</v>
      </c>
      <c r="DM20" s="73">
        <v>0</v>
      </c>
      <c r="DN20" s="73">
        <v>0</v>
      </c>
      <c r="DO20" s="73">
        <v>0</v>
      </c>
      <c r="DP20" s="73">
        <v>0</v>
      </c>
      <c r="DQ20" s="73">
        <v>0</v>
      </c>
      <c r="DR20" s="73">
        <v>0</v>
      </c>
      <c r="DS20" s="73">
        <v>112.88500000000001</v>
      </c>
      <c r="DT20" s="73">
        <v>36.128</v>
      </c>
      <c r="DU20" s="73">
        <v>117.28100000000001</v>
      </c>
      <c r="DV20" s="73">
        <v>10.183</v>
      </c>
      <c r="DW20" s="73">
        <v>0</v>
      </c>
      <c r="DX20" s="73">
        <v>0</v>
      </c>
      <c r="DY20" s="73">
        <v>16.885999999999999</v>
      </c>
      <c r="DZ20" s="73">
        <v>160.714</v>
      </c>
      <c r="EA20" s="73">
        <v>8.3350000000000009</v>
      </c>
      <c r="EB20" s="73">
        <v>9.1449999999999996</v>
      </c>
      <c r="EC20" s="73">
        <v>0</v>
      </c>
      <c r="ED20" s="73">
        <v>0</v>
      </c>
      <c r="EE20" s="73">
        <v>128.48500000000001</v>
      </c>
      <c r="EF20" s="73">
        <v>349.69200000000001</v>
      </c>
      <c r="EG20" s="73">
        <v>343.97</v>
      </c>
      <c r="EH20" s="73">
        <v>55.27</v>
      </c>
      <c r="EI20" s="73">
        <v>8.7929999999999993</v>
      </c>
      <c r="EJ20" s="73">
        <v>0</v>
      </c>
      <c r="EK20" s="73">
        <v>8.8879999999999999</v>
      </c>
      <c r="EL20" s="73">
        <v>5.1109999999999998</v>
      </c>
      <c r="EM20" s="73">
        <v>43.731000000000002</v>
      </c>
      <c r="EN20" s="73">
        <v>0</v>
      </c>
      <c r="EO20" s="73">
        <v>209.429</v>
      </c>
      <c r="EP20" s="73">
        <v>0</v>
      </c>
      <c r="EQ20" s="73">
        <v>13.157</v>
      </c>
      <c r="ER20" s="73">
        <v>6.9379999999999997</v>
      </c>
      <c r="ES20" s="73">
        <v>0</v>
      </c>
      <c r="ET20" s="73">
        <v>100.58799999999999</v>
      </c>
      <c r="EU20" s="73">
        <v>82.382999999999996</v>
      </c>
      <c r="EV20" s="73">
        <v>19.242000000000001</v>
      </c>
      <c r="EW20" s="73">
        <v>17.283000000000001</v>
      </c>
      <c r="EX20" s="73">
        <v>0</v>
      </c>
      <c r="EY20" s="73">
        <v>12.177</v>
      </c>
      <c r="EZ20" s="73">
        <v>0</v>
      </c>
      <c r="FA20" s="73">
        <v>0</v>
      </c>
      <c r="FB20" s="73">
        <v>0</v>
      </c>
      <c r="FC20" s="73">
        <v>0</v>
      </c>
      <c r="FD20" s="73">
        <v>0</v>
      </c>
      <c r="FE20" s="73">
        <v>4.109</v>
      </c>
      <c r="FF20" s="73">
        <v>0</v>
      </c>
      <c r="FG20" s="73">
        <v>3.6240000000000001</v>
      </c>
      <c r="FH20" s="73">
        <v>0</v>
      </c>
      <c r="FI20" s="73">
        <v>0</v>
      </c>
      <c r="FJ20" s="73">
        <v>0</v>
      </c>
      <c r="FK20" s="73">
        <v>0</v>
      </c>
      <c r="FL20" s="73">
        <v>0</v>
      </c>
      <c r="FM20" s="73">
        <v>0</v>
      </c>
      <c r="FN20" s="73">
        <v>139.791</v>
      </c>
      <c r="FO20" s="73">
        <v>0</v>
      </c>
      <c r="FP20" s="73">
        <v>0</v>
      </c>
      <c r="FQ20" s="73">
        <v>0</v>
      </c>
      <c r="FR20" s="73">
        <v>0</v>
      </c>
      <c r="FS20" s="73">
        <v>0</v>
      </c>
      <c r="FT20" s="73">
        <v>2.883</v>
      </c>
      <c r="FU20" s="73">
        <v>0</v>
      </c>
      <c r="FV20" s="73">
        <v>0</v>
      </c>
      <c r="FW20" s="73">
        <v>0</v>
      </c>
      <c r="FX20" s="73">
        <v>0</v>
      </c>
      <c r="FY20" s="73">
        <v>0</v>
      </c>
      <c r="FZ20" s="73">
        <v>0</v>
      </c>
      <c r="GA20" s="73">
        <v>90.843999999999994</v>
      </c>
      <c r="GB20" s="73">
        <v>0</v>
      </c>
      <c r="GC20" s="73">
        <v>2.7010000000000001</v>
      </c>
      <c r="GD20" s="73">
        <v>0</v>
      </c>
      <c r="GE20" s="73">
        <v>0</v>
      </c>
      <c r="GF20" s="73">
        <v>0</v>
      </c>
      <c r="GG20" s="73">
        <v>68.944999999999993</v>
      </c>
      <c r="GH20" s="73">
        <v>0</v>
      </c>
      <c r="GI20" s="73">
        <v>0</v>
      </c>
      <c r="GJ20" s="73">
        <v>12.436</v>
      </c>
      <c r="GK20" s="73">
        <v>4.0140000000000002</v>
      </c>
      <c r="GL20" s="73">
        <v>9.2240000000000002</v>
      </c>
      <c r="GM20" s="73">
        <v>138.37299999999999</v>
      </c>
      <c r="GN20" s="73">
        <v>14.621</v>
      </c>
      <c r="GO20" s="73">
        <v>106.913</v>
      </c>
      <c r="GP20" s="73">
        <v>0</v>
      </c>
      <c r="GQ20" s="73">
        <v>0</v>
      </c>
      <c r="GR20" s="73">
        <v>0</v>
      </c>
      <c r="GS20" s="73">
        <v>10.212</v>
      </c>
      <c r="GT20" s="73">
        <v>252.01</v>
      </c>
      <c r="GU20" s="73">
        <v>0</v>
      </c>
      <c r="GV20" s="73">
        <v>0</v>
      </c>
      <c r="GW20" s="73">
        <v>0</v>
      </c>
      <c r="GX20" s="73">
        <v>0</v>
      </c>
      <c r="GY20" s="73">
        <v>0</v>
      </c>
      <c r="GZ20" s="73">
        <v>0</v>
      </c>
      <c r="HA20" s="73">
        <v>24.966999999999999</v>
      </c>
      <c r="HB20" s="73">
        <v>0</v>
      </c>
      <c r="HC20" s="73">
        <v>3.69</v>
      </c>
      <c r="HD20" s="73">
        <v>9.4619999999999997</v>
      </c>
      <c r="HE20" s="73">
        <v>0</v>
      </c>
      <c r="HF20" s="73">
        <v>124.87</v>
      </c>
      <c r="HG20" s="73">
        <v>0</v>
      </c>
      <c r="HH20" s="73">
        <v>0</v>
      </c>
      <c r="HI20" s="73">
        <v>0</v>
      </c>
      <c r="HJ20" s="73">
        <v>0</v>
      </c>
      <c r="HK20" s="73">
        <v>1624.9259999999999</v>
      </c>
      <c r="HL20" s="73">
        <v>120.68300000000001</v>
      </c>
      <c r="HM20" s="73">
        <v>131.08500000000001</v>
      </c>
      <c r="HN20" s="73">
        <v>7.7329999999999997</v>
      </c>
      <c r="HO20" s="73">
        <v>139.791</v>
      </c>
      <c r="HP20" s="73">
        <v>2.883</v>
      </c>
      <c r="HQ20" s="73">
        <v>90.843999999999994</v>
      </c>
      <c r="HR20" s="73">
        <v>2.7010000000000001</v>
      </c>
      <c r="HS20" s="73">
        <v>68.944999999999993</v>
      </c>
      <c r="HT20" s="73">
        <v>25.673999999999999</v>
      </c>
      <c r="HU20" s="73">
        <v>152.994</v>
      </c>
      <c r="HV20" s="73">
        <v>106.913</v>
      </c>
      <c r="HW20" s="73">
        <v>10.212</v>
      </c>
      <c r="HX20" s="73">
        <v>276.97699999999998</v>
      </c>
      <c r="HY20" s="73">
        <v>13.151999999999999</v>
      </c>
      <c r="HZ20" s="73">
        <v>0</v>
      </c>
      <c r="IA20" s="73">
        <v>124.87</v>
      </c>
      <c r="IB20" s="73">
        <v>0</v>
      </c>
      <c r="IC20" s="73">
        <v>0</v>
      </c>
      <c r="ID20" s="73">
        <v>0</v>
      </c>
      <c r="IE20" s="73">
        <v>0</v>
      </c>
      <c r="IF20" s="73">
        <v>1624.9259999999999</v>
      </c>
      <c r="IG20" s="73">
        <v>245.553</v>
      </c>
      <c r="IH20" s="73">
        <v>131.08500000000001</v>
      </c>
      <c r="II20" s="73">
        <v>7.7329999999999997</v>
      </c>
      <c r="IJ20" s="73">
        <v>139.791</v>
      </c>
      <c r="IK20" s="73">
        <v>2.883</v>
      </c>
      <c r="IL20" s="73">
        <v>90.843999999999994</v>
      </c>
      <c r="IM20" s="73">
        <v>2.7010000000000001</v>
      </c>
      <c r="IN20" s="73">
        <v>68.944999999999993</v>
      </c>
      <c r="IO20" s="73">
        <v>25.673999999999999</v>
      </c>
      <c r="IP20" s="73">
        <v>152.994</v>
      </c>
      <c r="IQ20" s="73">
        <v>106.913</v>
      </c>
      <c r="IR20" s="73">
        <v>10.212</v>
      </c>
      <c r="IS20" s="73">
        <v>276.97699999999998</v>
      </c>
      <c r="IT20" s="73">
        <v>13.151999999999999</v>
      </c>
      <c r="IU20" s="73">
        <v>0</v>
      </c>
      <c r="IV20" s="74">
        <v>0</v>
      </c>
      <c r="IW20" s="71">
        <v>0</v>
      </c>
      <c r="IX20" s="71">
        <v>0</v>
      </c>
      <c r="IY20" s="71">
        <v>0</v>
      </c>
      <c r="IZ20" s="71">
        <v>0</v>
      </c>
      <c r="JA20" s="71">
        <v>0</v>
      </c>
      <c r="JB20" s="71">
        <v>0</v>
      </c>
      <c r="JC20" s="71">
        <v>0</v>
      </c>
      <c r="JD20" s="71">
        <v>0</v>
      </c>
      <c r="JE20" s="71">
        <v>8</v>
      </c>
      <c r="JF20" s="71">
        <v>2</v>
      </c>
      <c r="JG20" s="71">
        <v>2</v>
      </c>
      <c r="JH20" s="71">
        <v>1</v>
      </c>
      <c r="JI20" s="71">
        <v>0</v>
      </c>
      <c r="JJ20" s="71">
        <v>0</v>
      </c>
      <c r="JK20" s="71">
        <v>2</v>
      </c>
      <c r="JL20" s="71">
        <v>5</v>
      </c>
      <c r="JM20" s="71">
        <v>2</v>
      </c>
      <c r="JN20" s="71">
        <v>2</v>
      </c>
      <c r="JO20" s="71">
        <v>0</v>
      </c>
      <c r="JP20" s="71">
        <v>0</v>
      </c>
      <c r="JQ20" s="71">
        <v>4</v>
      </c>
      <c r="JR20" s="71">
        <v>10</v>
      </c>
      <c r="JS20" s="71">
        <v>2</v>
      </c>
      <c r="JT20" s="71">
        <v>10</v>
      </c>
      <c r="JU20" s="71">
        <v>1</v>
      </c>
      <c r="JV20" s="71">
        <v>0</v>
      </c>
      <c r="JW20" s="71">
        <v>2</v>
      </c>
      <c r="JX20" s="71">
        <v>1</v>
      </c>
      <c r="JY20" s="71">
        <v>2</v>
      </c>
      <c r="JZ20" s="71">
        <v>0</v>
      </c>
      <c r="KA20" s="71">
        <v>9</v>
      </c>
      <c r="KB20" s="71">
        <v>0</v>
      </c>
      <c r="KC20" s="71">
        <v>4</v>
      </c>
      <c r="KD20" s="71">
        <v>1</v>
      </c>
      <c r="KE20" s="71">
        <v>7</v>
      </c>
      <c r="KF20" s="71">
        <v>13</v>
      </c>
      <c r="KG20" s="71">
        <v>13</v>
      </c>
      <c r="KH20" s="71">
        <v>5</v>
      </c>
      <c r="KI20" s="71">
        <v>5</v>
      </c>
      <c r="KJ20" s="71">
        <v>0</v>
      </c>
      <c r="KK20" s="71">
        <v>2</v>
      </c>
      <c r="KL20" s="71">
        <v>0</v>
      </c>
      <c r="KM20" s="71">
        <v>0</v>
      </c>
      <c r="KN20" s="71">
        <v>0</v>
      </c>
      <c r="KO20" s="71">
        <v>0</v>
      </c>
      <c r="KP20" s="71">
        <v>0</v>
      </c>
      <c r="KQ20" s="71">
        <v>1</v>
      </c>
      <c r="KR20" s="71">
        <v>0</v>
      </c>
      <c r="KS20" s="71">
        <v>1</v>
      </c>
      <c r="KT20" s="71">
        <v>0</v>
      </c>
      <c r="KU20" s="71">
        <v>0</v>
      </c>
      <c r="KV20" s="71">
        <v>0</v>
      </c>
      <c r="KW20" s="71">
        <v>0</v>
      </c>
      <c r="KX20" s="71">
        <v>0</v>
      </c>
      <c r="KY20" s="71">
        <v>0</v>
      </c>
      <c r="KZ20" s="71">
        <v>21</v>
      </c>
      <c r="LA20" s="71">
        <v>0</v>
      </c>
      <c r="LB20" s="71">
        <v>0</v>
      </c>
      <c r="LC20" s="71">
        <v>0</v>
      </c>
      <c r="LD20" s="71">
        <v>0</v>
      </c>
      <c r="LE20" s="71">
        <v>0</v>
      </c>
      <c r="LF20" s="71">
        <v>1</v>
      </c>
      <c r="LG20" s="71">
        <v>0</v>
      </c>
      <c r="LH20" s="71">
        <v>0</v>
      </c>
      <c r="LI20" s="71">
        <v>0</v>
      </c>
      <c r="LJ20" s="71">
        <v>0</v>
      </c>
      <c r="LK20" s="71">
        <v>0</v>
      </c>
      <c r="LL20" s="71">
        <v>0</v>
      </c>
      <c r="LM20" s="71">
        <v>14</v>
      </c>
      <c r="LN20" s="71">
        <v>0</v>
      </c>
      <c r="LO20" s="71">
        <v>1</v>
      </c>
      <c r="LP20" s="71">
        <v>0</v>
      </c>
      <c r="LQ20" s="71">
        <v>0</v>
      </c>
      <c r="LR20" s="71">
        <v>0</v>
      </c>
      <c r="LS20" s="71">
        <v>12</v>
      </c>
      <c r="LT20" s="71">
        <v>0</v>
      </c>
      <c r="LU20" s="71">
        <v>0</v>
      </c>
      <c r="LV20" s="71">
        <v>3</v>
      </c>
      <c r="LW20" s="71">
        <v>1</v>
      </c>
      <c r="LX20" s="71">
        <v>2</v>
      </c>
      <c r="LY20" s="71">
        <v>10</v>
      </c>
      <c r="LZ20" s="71">
        <v>2</v>
      </c>
      <c r="MA20" s="71">
        <v>18</v>
      </c>
      <c r="MB20" s="71">
        <v>0</v>
      </c>
      <c r="MC20" s="71">
        <v>0</v>
      </c>
      <c r="MD20" s="71">
        <v>0</v>
      </c>
      <c r="ME20" s="71">
        <v>1</v>
      </c>
      <c r="MF20" s="71">
        <v>8</v>
      </c>
      <c r="MG20" s="71">
        <v>0</v>
      </c>
      <c r="MH20" s="71">
        <v>0</v>
      </c>
      <c r="MI20" s="71">
        <v>0</v>
      </c>
      <c r="MJ20" s="71">
        <v>0</v>
      </c>
      <c r="MK20" s="71">
        <v>0</v>
      </c>
      <c r="ML20" s="71">
        <v>0</v>
      </c>
      <c r="MM20" s="71">
        <v>4</v>
      </c>
      <c r="MN20" s="71">
        <v>0</v>
      </c>
      <c r="MO20" s="71">
        <v>1</v>
      </c>
      <c r="MP20" s="71">
        <v>2</v>
      </c>
      <c r="MQ20" s="71">
        <v>0</v>
      </c>
      <c r="MR20" s="71">
        <v>0</v>
      </c>
      <c r="MS20" s="71">
        <v>0</v>
      </c>
      <c r="MT20" s="71">
        <v>1</v>
      </c>
      <c r="MU20" s="71">
        <v>0</v>
      </c>
      <c r="MV20" s="71">
        <v>0</v>
      </c>
      <c r="MW20" s="71">
        <v>7</v>
      </c>
      <c r="MX20" s="71">
        <v>0</v>
      </c>
      <c r="MY20" s="71">
        <v>0</v>
      </c>
      <c r="MZ20" s="71">
        <v>0</v>
      </c>
      <c r="NA20" s="71">
        <v>0</v>
      </c>
      <c r="NB20" s="71">
        <v>0</v>
      </c>
      <c r="NC20" s="71">
        <v>0</v>
      </c>
      <c r="ND20" s="71">
        <v>0</v>
      </c>
      <c r="NE20" s="71">
        <v>0</v>
      </c>
      <c r="NF20" s="71">
        <v>8</v>
      </c>
      <c r="NG20" s="71">
        <v>2</v>
      </c>
      <c r="NH20" s="71">
        <v>2</v>
      </c>
      <c r="NI20" s="71">
        <v>1</v>
      </c>
      <c r="NJ20" s="71">
        <v>0</v>
      </c>
      <c r="NK20" s="71">
        <v>0</v>
      </c>
      <c r="NL20" s="71">
        <v>2</v>
      </c>
      <c r="NM20" s="71">
        <v>5</v>
      </c>
      <c r="NN20" s="71">
        <v>2</v>
      </c>
      <c r="NO20" s="71">
        <v>2</v>
      </c>
      <c r="NP20" s="71">
        <v>0</v>
      </c>
      <c r="NQ20" s="71">
        <v>0</v>
      </c>
      <c r="NR20" s="71">
        <v>4</v>
      </c>
      <c r="NS20" s="71">
        <v>10</v>
      </c>
      <c r="NT20" s="71">
        <v>2</v>
      </c>
      <c r="NU20" s="71">
        <v>10</v>
      </c>
      <c r="NV20" s="71">
        <v>1</v>
      </c>
      <c r="NW20" s="71">
        <v>0</v>
      </c>
      <c r="NX20" s="71">
        <v>2</v>
      </c>
      <c r="NY20" s="71">
        <v>1</v>
      </c>
      <c r="NZ20" s="71">
        <v>2</v>
      </c>
      <c r="OA20" s="71">
        <v>0</v>
      </c>
      <c r="OB20" s="71">
        <v>9</v>
      </c>
      <c r="OC20" s="71">
        <v>0</v>
      </c>
      <c r="OD20" s="71">
        <v>3</v>
      </c>
      <c r="OE20" s="71">
        <v>1</v>
      </c>
      <c r="OF20" s="71">
        <v>0</v>
      </c>
      <c r="OG20" s="71">
        <v>13</v>
      </c>
      <c r="OH20" s="71">
        <v>13</v>
      </c>
      <c r="OI20" s="71">
        <v>5</v>
      </c>
      <c r="OJ20" s="71">
        <v>5</v>
      </c>
      <c r="OK20" s="71">
        <v>0</v>
      </c>
      <c r="OL20" s="71">
        <v>2</v>
      </c>
      <c r="OM20" s="71">
        <v>0</v>
      </c>
      <c r="ON20" s="71">
        <v>0</v>
      </c>
      <c r="OO20" s="71">
        <v>0</v>
      </c>
      <c r="OP20" s="71">
        <v>0</v>
      </c>
      <c r="OQ20" s="71">
        <v>0</v>
      </c>
      <c r="OR20" s="71">
        <v>1</v>
      </c>
      <c r="OS20" s="71">
        <v>0</v>
      </c>
      <c r="OT20" s="71">
        <v>1</v>
      </c>
      <c r="OU20" s="71">
        <v>0</v>
      </c>
      <c r="OV20" s="71">
        <v>0</v>
      </c>
      <c r="OW20" s="71">
        <v>0</v>
      </c>
      <c r="OX20" s="71">
        <v>0</v>
      </c>
      <c r="OY20" s="71">
        <v>0</v>
      </c>
      <c r="OZ20" s="71">
        <v>0</v>
      </c>
      <c r="PA20" s="71">
        <v>21</v>
      </c>
      <c r="PB20" s="71">
        <v>0</v>
      </c>
      <c r="PC20" s="71">
        <v>0</v>
      </c>
      <c r="PD20" s="71">
        <v>0</v>
      </c>
      <c r="PE20" s="71">
        <v>0</v>
      </c>
      <c r="PF20" s="71">
        <v>0</v>
      </c>
      <c r="PG20" s="71">
        <v>1</v>
      </c>
      <c r="PH20" s="71">
        <v>0</v>
      </c>
      <c r="PI20" s="71">
        <v>0</v>
      </c>
      <c r="PJ20" s="71">
        <v>0</v>
      </c>
      <c r="PK20" s="71">
        <v>0</v>
      </c>
      <c r="PL20" s="71">
        <v>0</v>
      </c>
      <c r="PM20" s="71">
        <v>0</v>
      </c>
      <c r="PN20" s="71">
        <v>14</v>
      </c>
      <c r="PO20" s="71">
        <v>0</v>
      </c>
      <c r="PP20" s="71">
        <v>1</v>
      </c>
      <c r="PQ20" s="71">
        <v>0</v>
      </c>
      <c r="PR20" s="71">
        <v>0</v>
      </c>
      <c r="PS20" s="71">
        <v>0</v>
      </c>
      <c r="PT20" s="71">
        <v>12</v>
      </c>
      <c r="PU20" s="71">
        <v>0</v>
      </c>
      <c r="PV20" s="71">
        <v>0</v>
      </c>
      <c r="PW20" s="71">
        <v>3</v>
      </c>
      <c r="PX20" s="71">
        <v>1</v>
      </c>
      <c r="PY20" s="71">
        <v>2</v>
      </c>
      <c r="PZ20" s="71">
        <v>10</v>
      </c>
      <c r="QA20" s="71">
        <v>2</v>
      </c>
      <c r="QB20" s="71">
        <v>18</v>
      </c>
      <c r="QC20" s="71">
        <v>0</v>
      </c>
      <c r="QD20" s="71">
        <v>0</v>
      </c>
      <c r="QE20" s="71">
        <v>0</v>
      </c>
      <c r="QF20" s="71">
        <v>1</v>
      </c>
      <c r="QG20" s="71">
        <v>8</v>
      </c>
      <c r="QH20" s="71">
        <v>0</v>
      </c>
      <c r="QI20" s="71">
        <v>0</v>
      </c>
      <c r="QJ20" s="71">
        <v>0</v>
      </c>
      <c r="QK20" s="71">
        <v>0</v>
      </c>
      <c r="QL20" s="71">
        <v>0</v>
      </c>
      <c r="QM20" s="71">
        <v>0</v>
      </c>
      <c r="QN20" s="71">
        <v>4</v>
      </c>
      <c r="QO20" s="71">
        <v>0</v>
      </c>
      <c r="QP20" s="71">
        <v>1</v>
      </c>
      <c r="QQ20" s="71">
        <v>2</v>
      </c>
      <c r="QR20" s="71">
        <v>0</v>
      </c>
      <c r="QS20" s="71">
        <v>8</v>
      </c>
      <c r="QT20" s="71">
        <v>0</v>
      </c>
      <c r="QU20" s="71">
        <v>0</v>
      </c>
      <c r="QV20" s="71">
        <v>0</v>
      </c>
      <c r="QW20" s="71">
        <v>0</v>
      </c>
      <c r="QX20" s="71">
        <v>65</v>
      </c>
      <c r="QY20" s="71">
        <v>17</v>
      </c>
      <c r="QZ20" s="71">
        <v>25</v>
      </c>
      <c r="RA20" s="71">
        <v>2</v>
      </c>
      <c r="RB20" s="71">
        <v>21</v>
      </c>
      <c r="RC20" s="71">
        <v>1</v>
      </c>
      <c r="RD20" s="71">
        <v>14</v>
      </c>
      <c r="RE20" s="71">
        <v>1</v>
      </c>
      <c r="RF20" s="71">
        <v>12</v>
      </c>
      <c r="RG20" s="71">
        <v>6</v>
      </c>
      <c r="RH20" s="71">
        <v>12</v>
      </c>
      <c r="RI20" s="71">
        <v>18</v>
      </c>
      <c r="RJ20" s="71">
        <v>1</v>
      </c>
      <c r="RK20" s="71">
        <v>12</v>
      </c>
      <c r="RL20" s="71">
        <v>3</v>
      </c>
      <c r="RM20" s="71">
        <v>0</v>
      </c>
      <c r="RN20" s="71">
        <v>8</v>
      </c>
      <c r="RO20" s="71">
        <v>0</v>
      </c>
      <c r="RP20" s="71">
        <v>0</v>
      </c>
      <c r="RQ20" s="71">
        <v>0</v>
      </c>
      <c r="RR20" s="71">
        <v>0</v>
      </c>
      <c r="RS20" s="71">
        <v>65</v>
      </c>
      <c r="RT20" s="71">
        <v>25</v>
      </c>
      <c r="RU20" s="71">
        <v>25</v>
      </c>
      <c r="RV20" s="71">
        <v>2</v>
      </c>
      <c r="RW20" s="71">
        <v>21</v>
      </c>
      <c r="RX20" s="71">
        <v>1</v>
      </c>
      <c r="RY20" s="71">
        <v>14</v>
      </c>
      <c r="RZ20" s="71">
        <v>1</v>
      </c>
      <c r="SA20" s="71">
        <v>12</v>
      </c>
      <c r="SB20" s="71">
        <v>6</v>
      </c>
      <c r="SC20" s="71">
        <v>12</v>
      </c>
      <c r="SD20" s="71">
        <v>18</v>
      </c>
      <c r="SE20" s="71">
        <v>1</v>
      </c>
      <c r="SF20" s="71">
        <v>12</v>
      </c>
      <c r="SG20" s="71">
        <v>3</v>
      </c>
      <c r="SH20" s="71">
        <v>0</v>
      </c>
    </row>
    <row r="21" spans="1:502">
      <c r="A21" s="16" t="s">
        <v>1623</v>
      </c>
      <c r="B21" s="70">
        <v>13</v>
      </c>
      <c r="C21" s="70">
        <v>13</v>
      </c>
      <c r="D21" s="70">
        <v>1</v>
      </c>
      <c r="E21" s="70">
        <v>2016</v>
      </c>
      <c r="F21" s="70" t="s">
        <v>155</v>
      </c>
      <c r="G21" s="1073" t="s">
        <v>1610</v>
      </c>
      <c r="H21" s="70" t="s">
        <v>1611</v>
      </c>
      <c r="I21" s="1066"/>
      <c r="J21" s="73">
        <v>0</v>
      </c>
      <c r="K21" s="73">
        <v>0</v>
      </c>
      <c r="L21" s="73">
        <v>0</v>
      </c>
      <c r="M21" s="73">
        <v>0</v>
      </c>
      <c r="N21" s="73">
        <v>0</v>
      </c>
      <c r="O21" s="73">
        <v>0</v>
      </c>
      <c r="P21" s="73">
        <v>0</v>
      </c>
      <c r="Q21" s="73">
        <v>0</v>
      </c>
      <c r="R21" s="73">
        <v>123.10899999999999</v>
      </c>
      <c r="S21" s="73">
        <v>35.627000000000002</v>
      </c>
      <c r="T21" s="73">
        <v>117.307</v>
      </c>
      <c r="U21" s="73">
        <v>10.005000000000001</v>
      </c>
      <c r="V21" s="73">
        <v>0</v>
      </c>
      <c r="W21" s="73">
        <v>0</v>
      </c>
      <c r="X21" s="73">
        <v>16.329999999999998</v>
      </c>
      <c r="Y21" s="73">
        <v>151.684</v>
      </c>
      <c r="Z21" s="73">
        <v>8.1440000000000001</v>
      </c>
      <c r="AA21" s="73">
        <v>8.7609999999999992</v>
      </c>
      <c r="AB21" s="73">
        <v>0</v>
      </c>
      <c r="AC21" s="73">
        <v>0</v>
      </c>
      <c r="AD21" s="73">
        <v>134.637</v>
      </c>
      <c r="AE21" s="73">
        <v>354.84699999999998</v>
      </c>
      <c r="AF21" s="73">
        <v>342.14400000000001</v>
      </c>
      <c r="AG21" s="73">
        <v>57.088999999999999</v>
      </c>
      <c r="AH21" s="73">
        <v>6.8070000000000004</v>
      </c>
      <c r="AI21" s="73">
        <v>0</v>
      </c>
      <c r="AJ21" s="73">
        <v>8.8740000000000006</v>
      </c>
      <c r="AK21" s="73">
        <v>7.665</v>
      </c>
      <c r="AL21" s="73">
        <v>42.023000000000003</v>
      </c>
      <c r="AM21" s="73">
        <v>0</v>
      </c>
      <c r="AN21" s="73">
        <v>201.52600000000001</v>
      </c>
      <c r="AO21" s="73">
        <v>0</v>
      </c>
      <c r="AP21" s="73">
        <v>133.45849999999999</v>
      </c>
      <c r="AQ21" s="73">
        <v>7.33</v>
      </c>
      <c r="AR21" s="73">
        <v>0.93500000000000005</v>
      </c>
      <c r="AS21" s="73">
        <v>106.687</v>
      </c>
      <c r="AT21" s="73">
        <v>77.385000000000005</v>
      </c>
      <c r="AU21" s="73">
        <v>14.41</v>
      </c>
      <c r="AV21" s="73">
        <v>15.128</v>
      </c>
      <c r="AW21" s="73">
        <v>0</v>
      </c>
      <c r="AX21" s="73">
        <v>12.423999999999999</v>
      </c>
      <c r="AY21" s="73">
        <v>0</v>
      </c>
      <c r="AZ21" s="73">
        <v>0</v>
      </c>
      <c r="BA21" s="73">
        <v>0</v>
      </c>
      <c r="BB21" s="73">
        <v>0</v>
      </c>
      <c r="BC21" s="73">
        <v>0</v>
      </c>
      <c r="BD21" s="73">
        <v>3.915</v>
      </c>
      <c r="BE21" s="73">
        <v>0</v>
      </c>
      <c r="BF21" s="73">
        <v>3.84</v>
      </c>
      <c r="BG21" s="73">
        <v>0</v>
      </c>
      <c r="BH21" s="73">
        <v>0</v>
      </c>
      <c r="BI21" s="73">
        <v>0</v>
      </c>
      <c r="BJ21" s="73">
        <v>0</v>
      </c>
      <c r="BK21" s="73">
        <v>0</v>
      </c>
      <c r="BL21" s="73">
        <v>0</v>
      </c>
      <c r="BM21" s="73">
        <v>135.33500000000001</v>
      </c>
      <c r="BN21" s="73">
        <v>0</v>
      </c>
      <c r="BO21" s="73">
        <v>0</v>
      </c>
      <c r="BP21" s="73">
        <v>0</v>
      </c>
      <c r="BQ21" s="73">
        <v>0</v>
      </c>
      <c r="BR21" s="73">
        <v>0</v>
      </c>
      <c r="BS21" s="73">
        <v>2.9260000000000002</v>
      </c>
      <c r="BT21" s="73">
        <v>0</v>
      </c>
      <c r="BU21" s="73">
        <v>0</v>
      </c>
      <c r="BV21" s="73">
        <v>0</v>
      </c>
      <c r="BW21" s="73">
        <v>0</v>
      </c>
      <c r="BX21" s="73">
        <v>0</v>
      </c>
      <c r="BY21" s="73">
        <v>0</v>
      </c>
      <c r="BZ21" s="73">
        <v>107.20699999999999</v>
      </c>
      <c r="CA21" s="73">
        <v>0</v>
      </c>
      <c r="CB21" s="73">
        <v>2.738</v>
      </c>
      <c r="CC21" s="73">
        <v>0</v>
      </c>
      <c r="CD21" s="73">
        <v>0</v>
      </c>
      <c r="CE21" s="73">
        <v>0</v>
      </c>
      <c r="CF21" s="73">
        <v>67.905000000000001</v>
      </c>
      <c r="CG21" s="73">
        <v>0</v>
      </c>
      <c r="CH21" s="73">
        <v>0</v>
      </c>
      <c r="CI21" s="73">
        <v>15.612</v>
      </c>
      <c r="CJ21" s="73">
        <v>7.4210000000000003</v>
      </c>
      <c r="CK21" s="73">
        <v>9.39</v>
      </c>
      <c r="CL21" s="73">
        <v>113.121</v>
      </c>
      <c r="CM21" s="73">
        <v>14.736000000000001</v>
      </c>
      <c r="CN21" s="73">
        <v>136.45500000000001</v>
      </c>
      <c r="CO21" s="73">
        <v>0</v>
      </c>
      <c r="CP21" s="73">
        <v>0</v>
      </c>
      <c r="CQ21" s="73">
        <v>0</v>
      </c>
      <c r="CR21" s="73">
        <v>9.6760000000000002</v>
      </c>
      <c r="CS21" s="73">
        <v>240.12200000000001</v>
      </c>
      <c r="CT21" s="73">
        <v>0</v>
      </c>
      <c r="CU21" s="73">
        <v>0</v>
      </c>
      <c r="CV21" s="73">
        <v>0</v>
      </c>
      <c r="CW21" s="73">
        <v>0</v>
      </c>
      <c r="CX21" s="73">
        <v>0</v>
      </c>
      <c r="CY21" s="73">
        <v>0</v>
      </c>
      <c r="CZ21" s="73">
        <v>24.693999999999999</v>
      </c>
      <c r="DA21" s="73">
        <v>0</v>
      </c>
      <c r="DB21" s="73">
        <v>3.956</v>
      </c>
      <c r="DC21" s="73">
        <v>8.4719999999999995</v>
      </c>
      <c r="DD21" s="73">
        <v>0</v>
      </c>
      <c r="DE21" s="73">
        <v>0</v>
      </c>
      <c r="DF21" s="73">
        <v>0</v>
      </c>
      <c r="DG21" s="73">
        <v>121.611</v>
      </c>
      <c r="DH21" s="73">
        <v>0</v>
      </c>
      <c r="DI21" s="73">
        <v>0</v>
      </c>
      <c r="DJ21" s="73">
        <v>0.93500000000000005</v>
      </c>
      <c r="DK21" s="73">
        <v>0</v>
      </c>
      <c r="DL21" s="73">
        <v>0</v>
      </c>
      <c r="DM21" s="73">
        <v>0</v>
      </c>
      <c r="DN21" s="73">
        <v>0</v>
      </c>
      <c r="DO21" s="73">
        <v>0</v>
      </c>
      <c r="DP21" s="73">
        <v>0</v>
      </c>
      <c r="DQ21" s="73">
        <v>0</v>
      </c>
      <c r="DR21" s="73">
        <v>0</v>
      </c>
      <c r="DS21" s="73">
        <v>123.10899999999999</v>
      </c>
      <c r="DT21" s="73">
        <v>35.627000000000002</v>
      </c>
      <c r="DU21" s="73">
        <v>117.307</v>
      </c>
      <c r="DV21" s="73">
        <v>10.005000000000001</v>
      </c>
      <c r="DW21" s="73">
        <v>0</v>
      </c>
      <c r="DX21" s="73">
        <v>0</v>
      </c>
      <c r="DY21" s="73">
        <v>16.329999999999998</v>
      </c>
      <c r="DZ21" s="73">
        <v>151.684</v>
      </c>
      <c r="EA21" s="73">
        <v>8.1440000000000001</v>
      </c>
      <c r="EB21" s="73">
        <v>8.7609999999999992</v>
      </c>
      <c r="EC21" s="73">
        <v>0</v>
      </c>
      <c r="ED21" s="73">
        <v>0</v>
      </c>
      <c r="EE21" s="73">
        <v>134.637</v>
      </c>
      <c r="EF21" s="73">
        <v>354.84699999999998</v>
      </c>
      <c r="EG21" s="73">
        <v>342.14400000000001</v>
      </c>
      <c r="EH21" s="73">
        <v>57.088999999999999</v>
      </c>
      <c r="EI21" s="73">
        <v>6.8070000000000004</v>
      </c>
      <c r="EJ21" s="73">
        <v>0</v>
      </c>
      <c r="EK21" s="73">
        <v>8.8740000000000006</v>
      </c>
      <c r="EL21" s="73">
        <v>7.665</v>
      </c>
      <c r="EM21" s="73">
        <v>42.023000000000003</v>
      </c>
      <c r="EN21" s="73">
        <v>0</v>
      </c>
      <c r="EO21" s="73">
        <v>201.52600000000001</v>
      </c>
      <c r="EP21" s="73">
        <v>0</v>
      </c>
      <c r="EQ21" s="73">
        <v>11.8475</v>
      </c>
      <c r="ER21" s="73">
        <v>7.33</v>
      </c>
      <c r="ES21" s="73">
        <v>0</v>
      </c>
      <c r="ET21" s="73">
        <v>106.687</v>
      </c>
      <c r="EU21" s="73">
        <v>77.385000000000005</v>
      </c>
      <c r="EV21" s="73">
        <v>14.41</v>
      </c>
      <c r="EW21" s="73">
        <v>15.128</v>
      </c>
      <c r="EX21" s="73">
        <v>0</v>
      </c>
      <c r="EY21" s="73">
        <v>12.423999999999999</v>
      </c>
      <c r="EZ21" s="73">
        <v>0</v>
      </c>
      <c r="FA21" s="73">
        <v>0</v>
      </c>
      <c r="FB21" s="73">
        <v>0</v>
      </c>
      <c r="FC21" s="73">
        <v>0</v>
      </c>
      <c r="FD21" s="73">
        <v>0</v>
      </c>
      <c r="FE21" s="73">
        <v>3.915</v>
      </c>
      <c r="FF21" s="73">
        <v>0</v>
      </c>
      <c r="FG21" s="73">
        <v>3.84</v>
      </c>
      <c r="FH21" s="73">
        <v>0</v>
      </c>
      <c r="FI21" s="73">
        <v>0</v>
      </c>
      <c r="FJ21" s="73">
        <v>0</v>
      </c>
      <c r="FK21" s="73">
        <v>0</v>
      </c>
      <c r="FL21" s="73">
        <v>0</v>
      </c>
      <c r="FM21" s="73">
        <v>0</v>
      </c>
      <c r="FN21" s="73">
        <v>135.33500000000001</v>
      </c>
      <c r="FO21" s="73">
        <v>0</v>
      </c>
      <c r="FP21" s="73">
        <v>0</v>
      </c>
      <c r="FQ21" s="73">
        <v>0</v>
      </c>
      <c r="FR21" s="73">
        <v>0</v>
      </c>
      <c r="FS21" s="73">
        <v>0</v>
      </c>
      <c r="FT21" s="73">
        <v>2.9260000000000002</v>
      </c>
      <c r="FU21" s="73">
        <v>0</v>
      </c>
      <c r="FV21" s="73">
        <v>0</v>
      </c>
      <c r="FW21" s="73">
        <v>0</v>
      </c>
      <c r="FX21" s="73">
        <v>0</v>
      </c>
      <c r="FY21" s="73">
        <v>0</v>
      </c>
      <c r="FZ21" s="73">
        <v>0</v>
      </c>
      <c r="GA21" s="73">
        <v>107.20699999999999</v>
      </c>
      <c r="GB21" s="73">
        <v>0</v>
      </c>
      <c r="GC21" s="73">
        <v>2.738</v>
      </c>
      <c r="GD21" s="73">
        <v>0</v>
      </c>
      <c r="GE21" s="73">
        <v>0</v>
      </c>
      <c r="GF21" s="73">
        <v>0</v>
      </c>
      <c r="GG21" s="73">
        <v>67.905000000000001</v>
      </c>
      <c r="GH21" s="73">
        <v>0</v>
      </c>
      <c r="GI21" s="73">
        <v>0</v>
      </c>
      <c r="GJ21" s="73">
        <v>15.612</v>
      </c>
      <c r="GK21" s="73">
        <v>7.4210000000000003</v>
      </c>
      <c r="GL21" s="73">
        <v>9.39</v>
      </c>
      <c r="GM21" s="73">
        <v>113.121</v>
      </c>
      <c r="GN21" s="73">
        <v>14.736000000000001</v>
      </c>
      <c r="GO21" s="73">
        <v>136.45500000000001</v>
      </c>
      <c r="GP21" s="73">
        <v>0</v>
      </c>
      <c r="GQ21" s="73">
        <v>0</v>
      </c>
      <c r="GR21" s="73">
        <v>0</v>
      </c>
      <c r="GS21" s="73">
        <v>9.6760000000000002</v>
      </c>
      <c r="GT21" s="73">
        <v>240.12200000000001</v>
      </c>
      <c r="GU21" s="73">
        <v>0</v>
      </c>
      <c r="GV21" s="73">
        <v>0</v>
      </c>
      <c r="GW21" s="73">
        <v>0</v>
      </c>
      <c r="GX21" s="73">
        <v>0</v>
      </c>
      <c r="GY21" s="73">
        <v>0</v>
      </c>
      <c r="GZ21" s="73">
        <v>0</v>
      </c>
      <c r="HA21" s="73">
        <v>24.693999999999999</v>
      </c>
      <c r="HB21" s="73">
        <v>0</v>
      </c>
      <c r="HC21" s="73">
        <v>3.956</v>
      </c>
      <c r="HD21" s="73">
        <v>8.4719999999999995</v>
      </c>
      <c r="HE21" s="73">
        <v>0</v>
      </c>
      <c r="HF21" s="73">
        <v>122.54600000000001</v>
      </c>
      <c r="HG21" s="73">
        <v>0</v>
      </c>
      <c r="HH21" s="73">
        <v>0</v>
      </c>
      <c r="HI21" s="73">
        <v>0</v>
      </c>
      <c r="HJ21" s="73">
        <v>0</v>
      </c>
      <c r="HK21" s="73">
        <v>1626.579</v>
      </c>
      <c r="HL21" s="73">
        <v>125.86450000000001</v>
      </c>
      <c r="HM21" s="73">
        <v>119.34699999999999</v>
      </c>
      <c r="HN21" s="73">
        <v>7.7549999999999999</v>
      </c>
      <c r="HO21" s="73">
        <v>135.33500000000001</v>
      </c>
      <c r="HP21" s="73">
        <v>2.9260000000000002</v>
      </c>
      <c r="HQ21" s="73">
        <v>107.20699999999999</v>
      </c>
      <c r="HR21" s="73">
        <v>2.738</v>
      </c>
      <c r="HS21" s="73">
        <v>67.905000000000001</v>
      </c>
      <c r="HT21" s="73">
        <v>32.423000000000002</v>
      </c>
      <c r="HU21" s="73">
        <v>127.857</v>
      </c>
      <c r="HV21" s="73">
        <v>136.45500000000001</v>
      </c>
      <c r="HW21" s="73">
        <v>9.6760000000000002</v>
      </c>
      <c r="HX21" s="73">
        <v>264.81599999999997</v>
      </c>
      <c r="HY21" s="73">
        <v>12.428000000000001</v>
      </c>
      <c r="HZ21" s="73">
        <v>0</v>
      </c>
      <c r="IA21" s="73">
        <v>122.54600000000001</v>
      </c>
      <c r="IB21" s="73">
        <v>0</v>
      </c>
      <c r="IC21" s="73">
        <v>0</v>
      </c>
      <c r="ID21" s="73">
        <v>0</v>
      </c>
      <c r="IE21" s="73">
        <v>0</v>
      </c>
      <c r="IF21" s="73">
        <v>1626.579</v>
      </c>
      <c r="IG21" s="73">
        <v>248.41050000000001</v>
      </c>
      <c r="IH21" s="73">
        <v>119.34699999999999</v>
      </c>
      <c r="II21" s="73">
        <v>7.7549999999999999</v>
      </c>
      <c r="IJ21" s="73">
        <v>135.33500000000001</v>
      </c>
      <c r="IK21" s="73">
        <v>2.9260000000000002</v>
      </c>
      <c r="IL21" s="73">
        <v>107.20699999999999</v>
      </c>
      <c r="IM21" s="73">
        <v>2.738</v>
      </c>
      <c r="IN21" s="73">
        <v>67.905000000000001</v>
      </c>
      <c r="IO21" s="73">
        <v>32.423000000000002</v>
      </c>
      <c r="IP21" s="73">
        <v>127.857</v>
      </c>
      <c r="IQ21" s="73">
        <v>136.45500000000001</v>
      </c>
      <c r="IR21" s="73">
        <v>9.6760000000000002</v>
      </c>
      <c r="IS21" s="73">
        <v>264.81599999999997</v>
      </c>
      <c r="IT21" s="73">
        <v>12.428000000000001</v>
      </c>
      <c r="IU21" s="73">
        <v>0</v>
      </c>
      <c r="IV21" s="74">
        <v>0</v>
      </c>
      <c r="IW21" s="71">
        <v>0</v>
      </c>
      <c r="IX21" s="71">
        <v>0</v>
      </c>
      <c r="IY21" s="71">
        <v>0</v>
      </c>
      <c r="IZ21" s="71">
        <v>0</v>
      </c>
      <c r="JA21" s="71">
        <v>0</v>
      </c>
      <c r="JB21" s="71">
        <v>0</v>
      </c>
      <c r="JC21" s="71">
        <v>0</v>
      </c>
      <c r="JD21" s="71">
        <v>0</v>
      </c>
      <c r="JE21" s="71">
        <v>8</v>
      </c>
      <c r="JF21" s="71">
        <v>2</v>
      </c>
      <c r="JG21" s="71">
        <v>2</v>
      </c>
      <c r="JH21" s="71">
        <v>1</v>
      </c>
      <c r="JI21" s="71">
        <v>0</v>
      </c>
      <c r="JJ21" s="71">
        <v>0</v>
      </c>
      <c r="JK21" s="71">
        <v>2</v>
      </c>
      <c r="JL21" s="71">
        <v>5</v>
      </c>
      <c r="JM21" s="71">
        <v>2</v>
      </c>
      <c r="JN21" s="71">
        <v>2</v>
      </c>
      <c r="JO21" s="71">
        <v>0</v>
      </c>
      <c r="JP21" s="71">
        <v>0</v>
      </c>
      <c r="JQ21" s="71">
        <v>4</v>
      </c>
      <c r="JR21" s="71">
        <v>10</v>
      </c>
      <c r="JS21" s="71">
        <v>2</v>
      </c>
      <c r="JT21" s="71">
        <v>10</v>
      </c>
      <c r="JU21" s="71">
        <v>1</v>
      </c>
      <c r="JV21" s="71">
        <v>0</v>
      </c>
      <c r="JW21" s="71">
        <v>2</v>
      </c>
      <c r="JX21" s="71">
        <v>2</v>
      </c>
      <c r="JY21" s="71">
        <v>2</v>
      </c>
      <c r="JZ21" s="71">
        <v>0</v>
      </c>
      <c r="KA21" s="71">
        <v>9</v>
      </c>
      <c r="KB21" s="71">
        <v>0</v>
      </c>
      <c r="KC21" s="71">
        <v>4</v>
      </c>
      <c r="KD21" s="71">
        <v>1</v>
      </c>
      <c r="KE21" s="71">
        <v>7</v>
      </c>
      <c r="KF21" s="71">
        <v>13</v>
      </c>
      <c r="KG21" s="71">
        <v>14</v>
      </c>
      <c r="KH21" s="71">
        <v>4</v>
      </c>
      <c r="KI21" s="71">
        <v>5</v>
      </c>
      <c r="KJ21" s="71">
        <v>0</v>
      </c>
      <c r="KK21" s="71">
        <v>2</v>
      </c>
      <c r="KL21" s="71">
        <v>0</v>
      </c>
      <c r="KM21" s="71">
        <v>0</v>
      </c>
      <c r="KN21" s="71">
        <v>0</v>
      </c>
      <c r="KO21" s="71">
        <v>0</v>
      </c>
      <c r="KP21" s="71">
        <v>0</v>
      </c>
      <c r="KQ21" s="71">
        <v>1</v>
      </c>
      <c r="KR21" s="71">
        <v>0</v>
      </c>
      <c r="KS21" s="71">
        <v>1</v>
      </c>
      <c r="KT21" s="71">
        <v>0</v>
      </c>
      <c r="KU21" s="71">
        <v>0</v>
      </c>
      <c r="KV21" s="71">
        <v>0</v>
      </c>
      <c r="KW21" s="71">
        <v>0</v>
      </c>
      <c r="KX21" s="71">
        <v>0</v>
      </c>
      <c r="KY21" s="71">
        <v>0</v>
      </c>
      <c r="KZ21" s="71">
        <v>21</v>
      </c>
      <c r="LA21" s="71">
        <v>0</v>
      </c>
      <c r="LB21" s="71">
        <v>0</v>
      </c>
      <c r="LC21" s="71">
        <v>0</v>
      </c>
      <c r="LD21" s="71">
        <v>0</v>
      </c>
      <c r="LE21" s="71">
        <v>0</v>
      </c>
      <c r="LF21" s="71">
        <v>1</v>
      </c>
      <c r="LG21" s="71">
        <v>0</v>
      </c>
      <c r="LH21" s="71">
        <v>0</v>
      </c>
      <c r="LI21" s="71">
        <v>0</v>
      </c>
      <c r="LJ21" s="71">
        <v>0</v>
      </c>
      <c r="LK21" s="71">
        <v>0</v>
      </c>
      <c r="LL21" s="71">
        <v>0</v>
      </c>
      <c r="LM21" s="71">
        <v>15</v>
      </c>
      <c r="LN21" s="71">
        <v>0</v>
      </c>
      <c r="LO21" s="71">
        <v>1</v>
      </c>
      <c r="LP21" s="71">
        <v>0</v>
      </c>
      <c r="LQ21" s="71">
        <v>0</v>
      </c>
      <c r="LR21" s="71">
        <v>0</v>
      </c>
      <c r="LS21" s="71">
        <v>12</v>
      </c>
      <c r="LT21" s="71">
        <v>0</v>
      </c>
      <c r="LU21" s="71">
        <v>0</v>
      </c>
      <c r="LV21" s="71">
        <v>4</v>
      </c>
      <c r="LW21" s="71">
        <v>2</v>
      </c>
      <c r="LX21" s="71">
        <v>2</v>
      </c>
      <c r="LY21" s="71">
        <v>9</v>
      </c>
      <c r="LZ21" s="71">
        <v>2</v>
      </c>
      <c r="MA21" s="71">
        <v>19</v>
      </c>
      <c r="MB21" s="71">
        <v>0</v>
      </c>
      <c r="MC21" s="71">
        <v>0</v>
      </c>
      <c r="MD21" s="71">
        <v>0</v>
      </c>
      <c r="ME21" s="71">
        <v>1</v>
      </c>
      <c r="MF21" s="71">
        <v>8</v>
      </c>
      <c r="MG21" s="71">
        <v>0</v>
      </c>
      <c r="MH21" s="71">
        <v>0</v>
      </c>
      <c r="MI21" s="71">
        <v>0</v>
      </c>
      <c r="MJ21" s="71">
        <v>0</v>
      </c>
      <c r="MK21" s="71">
        <v>0</v>
      </c>
      <c r="ML21" s="71">
        <v>0</v>
      </c>
      <c r="MM21" s="71">
        <v>4</v>
      </c>
      <c r="MN21" s="71">
        <v>0</v>
      </c>
      <c r="MO21" s="71">
        <v>1</v>
      </c>
      <c r="MP21" s="71">
        <v>2</v>
      </c>
      <c r="MQ21" s="71">
        <v>0</v>
      </c>
      <c r="MR21" s="71">
        <v>0</v>
      </c>
      <c r="MS21" s="71">
        <v>0</v>
      </c>
      <c r="MT21" s="71">
        <v>1</v>
      </c>
      <c r="MU21" s="71">
        <v>0</v>
      </c>
      <c r="MV21" s="71">
        <v>0</v>
      </c>
      <c r="MW21" s="71">
        <v>7</v>
      </c>
      <c r="MX21" s="71">
        <v>0</v>
      </c>
      <c r="MY21" s="71">
        <v>0</v>
      </c>
      <c r="MZ21" s="71">
        <v>0</v>
      </c>
      <c r="NA21" s="71">
        <v>0</v>
      </c>
      <c r="NB21" s="71">
        <v>0</v>
      </c>
      <c r="NC21" s="71">
        <v>0</v>
      </c>
      <c r="ND21" s="71">
        <v>0</v>
      </c>
      <c r="NE21" s="71">
        <v>0</v>
      </c>
      <c r="NF21" s="71">
        <v>8</v>
      </c>
      <c r="NG21" s="71">
        <v>2</v>
      </c>
      <c r="NH21" s="71">
        <v>2</v>
      </c>
      <c r="NI21" s="71">
        <v>1</v>
      </c>
      <c r="NJ21" s="71">
        <v>0</v>
      </c>
      <c r="NK21" s="71">
        <v>0</v>
      </c>
      <c r="NL21" s="71">
        <v>2</v>
      </c>
      <c r="NM21" s="71">
        <v>5</v>
      </c>
      <c r="NN21" s="71">
        <v>2</v>
      </c>
      <c r="NO21" s="71">
        <v>2</v>
      </c>
      <c r="NP21" s="71">
        <v>0</v>
      </c>
      <c r="NQ21" s="71">
        <v>0</v>
      </c>
      <c r="NR21" s="71">
        <v>4</v>
      </c>
      <c r="NS21" s="71">
        <v>10</v>
      </c>
      <c r="NT21" s="71">
        <v>2</v>
      </c>
      <c r="NU21" s="71">
        <v>10</v>
      </c>
      <c r="NV21" s="71">
        <v>1</v>
      </c>
      <c r="NW21" s="71">
        <v>0</v>
      </c>
      <c r="NX21" s="71">
        <v>2</v>
      </c>
      <c r="NY21" s="71">
        <v>2</v>
      </c>
      <c r="NZ21" s="71">
        <v>2</v>
      </c>
      <c r="OA21" s="71">
        <v>0</v>
      </c>
      <c r="OB21" s="71">
        <v>9</v>
      </c>
      <c r="OC21" s="71">
        <v>0</v>
      </c>
      <c r="OD21" s="71">
        <v>3</v>
      </c>
      <c r="OE21" s="71">
        <v>1</v>
      </c>
      <c r="OF21" s="71">
        <v>0</v>
      </c>
      <c r="OG21" s="71">
        <v>13</v>
      </c>
      <c r="OH21" s="71">
        <v>14</v>
      </c>
      <c r="OI21" s="71">
        <v>4</v>
      </c>
      <c r="OJ21" s="71">
        <v>5</v>
      </c>
      <c r="OK21" s="71">
        <v>0</v>
      </c>
      <c r="OL21" s="71">
        <v>2</v>
      </c>
      <c r="OM21" s="71">
        <v>0</v>
      </c>
      <c r="ON21" s="71">
        <v>0</v>
      </c>
      <c r="OO21" s="71">
        <v>0</v>
      </c>
      <c r="OP21" s="71">
        <v>0</v>
      </c>
      <c r="OQ21" s="71">
        <v>0</v>
      </c>
      <c r="OR21" s="71">
        <v>1</v>
      </c>
      <c r="OS21" s="71">
        <v>0</v>
      </c>
      <c r="OT21" s="71">
        <v>1</v>
      </c>
      <c r="OU21" s="71">
        <v>0</v>
      </c>
      <c r="OV21" s="71">
        <v>0</v>
      </c>
      <c r="OW21" s="71">
        <v>0</v>
      </c>
      <c r="OX21" s="71">
        <v>0</v>
      </c>
      <c r="OY21" s="71">
        <v>0</v>
      </c>
      <c r="OZ21" s="71">
        <v>0</v>
      </c>
      <c r="PA21" s="71">
        <v>21</v>
      </c>
      <c r="PB21" s="71">
        <v>0</v>
      </c>
      <c r="PC21" s="71">
        <v>0</v>
      </c>
      <c r="PD21" s="71">
        <v>0</v>
      </c>
      <c r="PE21" s="71">
        <v>0</v>
      </c>
      <c r="PF21" s="71">
        <v>0</v>
      </c>
      <c r="PG21" s="71">
        <v>1</v>
      </c>
      <c r="PH21" s="71">
        <v>0</v>
      </c>
      <c r="PI21" s="71">
        <v>0</v>
      </c>
      <c r="PJ21" s="71">
        <v>0</v>
      </c>
      <c r="PK21" s="71">
        <v>0</v>
      </c>
      <c r="PL21" s="71">
        <v>0</v>
      </c>
      <c r="PM21" s="71">
        <v>0</v>
      </c>
      <c r="PN21" s="71">
        <v>15</v>
      </c>
      <c r="PO21" s="71">
        <v>0</v>
      </c>
      <c r="PP21" s="71">
        <v>1</v>
      </c>
      <c r="PQ21" s="71">
        <v>0</v>
      </c>
      <c r="PR21" s="71">
        <v>0</v>
      </c>
      <c r="PS21" s="71">
        <v>0</v>
      </c>
      <c r="PT21" s="71">
        <v>12</v>
      </c>
      <c r="PU21" s="71">
        <v>0</v>
      </c>
      <c r="PV21" s="71">
        <v>0</v>
      </c>
      <c r="PW21" s="71">
        <v>4</v>
      </c>
      <c r="PX21" s="71">
        <v>2</v>
      </c>
      <c r="PY21" s="71">
        <v>2</v>
      </c>
      <c r="PZ21" s="71">
        <v>9</v>
      </c>
      <c r="QA21" s="71">
        <v>2</v>
      </c>
      <c r="QB21" s="71">
        <v>19</v>
      </c>
      <c r="QC21" s="71">
        <v>0</v>
      </c>
      <c r="QD21" s="71">
        <v>0</v>
      </c>
      <c r="QE21" s="71">
        <v>0</v>
      </c>
      <c r="QF21" s="71">
        <v>1</v>
      </c>
      <c r="QG21" s="71">
        <v>8</v>
      </c>
      <c r="QH21" s="71">
        <v>0</v>
      </c>
      <c r="QI21" s="71">
        <v>0</v>
      </c>
      <c r="QJ21" s="71">
        <v>0</v>
      </c>
      <c r="QK21" s="71">
        <v>0</v>
      </c>
      <c r="QL21" s="71">
        <v>0</v>
      </c>
      <c r="QM21" s="71">
        <v>0</v>
      </c>
      <c r="QN21" s="71">
        <v>4</v>
      </c>
      <c r="QO21" s="71">
        <v>0</v>
      </c>
      <c r="QP21" s="71">
        <v>1</v>
      </c>
      <c r="QQ21" s="71">
        <v>2</v>
      </c>
      <c r="QR21" s="71">
        <v>0</v>
      </c>
      <c r="QS21" s="71">
        <v>8</v>
      </c>
      <c r="QT21" s="71">
        <v>0</v>
      </c>
      <c r="QU21" s="71">
        <v>0</v>
      </c>
      <c r="QV21" s="71">
        <v>0</v>
      </c>
      <c r="QW21" s="71">
        <v>0</v>
      </c>
      <c r="QX21" s="71">
        <v>66</v>
      </c>
      <c r="QY21" s="71">
        <v>17</v>
      </c>
      <c r="QZ21" s="71">
        <v>25</v>
      </c>
      <c r="RA21" s="71">
        <v>2</v>
      </c>
      <c r="RB21" s="71">
        <v>21</v>
      </c>
      <c r="RC21" s="71">
        <v>1</v>
      </c>
      <c r="RD21" s="71">
        <v>15</v>
      </c>
      <c r="RE21" s="71">
        <v>1</v>
      </c>
      <c r="RF21" s="71">
        <v>12</v>
      </c>
      <c r="RG21" s="71">
        <v>8</v>
      </c>
      <c r="RH21" s="71">
        <v>11</v>
      </c>
      <c r="RI21" s="71">
        <v>19</v>
      </c>
      <c r="RJ21" s="71">
        <v>1</v>
      </c>
      <c r="RK21" s="71">
        <v>12</v>
      </c>
      <c r="RL21" s="71">
        <v>3</v>
      </c>
      <c r="RM21" s="71">
        <v>0</v>
      </c>
      <c r="RN21" s="71">
        <v>8</v>
      </c>
      <c r="RO21" s="71">
        <v>0</v>
      </c>
      <c r="RP21" s="71">
        <v>0</v>
      </c>
      <c r="RQ21" s="71">
        <v>0</v>
      </c>
      <c r="RR21" s="71">
        <v>0</v>
      </c>
      <c r="RS21" s="71">
        <v>66</v>
      </c>
      <c r="RT21" s="71">
        <v>25</v>
      </c>
      <c r="RU21" s="71">
        <v>25</v>
      </c>
      <c r="RV21" s="71">
        <v>2</v>
      </c>
      <c r="RW21" s="71">
        <v>21</v>
      </c>
      <c r="RX21" s="71">
        <v>1</v>
      </c>
      <c r="RY21" s="71">
        <v>15</v>
      </c>
      <c r="RZ21" s="71">
        <v>1</v>
      </c>
      <c r="SA21" s="71">
        <v>12</v>
      </c>
      <c r="SB21" s="71">
        <v>8</v>
      </c>
      <c r="SC21" s="71">
        <v>11</v>
      </c>
      <c r="SD21" s="71">
        <v>19</v>
      </c>
      <c r="SE21" s="71">
        <v>1</v>
      </c>
      <c r="SF21" s="71">
        <v>12</v>
      </c>
      <c r="SG21" s="71">
        <v>3</v>
      </c>
      <c r="SH21" s="71">
        <v>0</v>
      </c>
    </row>
    <row r="22" spans="1:502">
      <c r="A22" s="16" t="s">
        <v>1624</v>
      </c>
      <c r="B22" s="70">
        <v>14</v>
      </c>
      <c r="C22" s="70">
        <v>14</v>
      </c>
      <c r="D22" s="70">
        <v>1</v>
      </c>
      <c r="E22" s="70">
        <v>2017</v>
      </c>
      <c r="F22" s="70" t="s">
        <v>156</v>
      </c>
      <c r="G22" s="1073" t="s">
        <v>1610</v>
      </c>
      <c r="H22" s="70" t="s">
        <v>1611</v>
      </c>
      <c r="I22" s="1066"/>
      <c r="J22" s="73">
        <v>0</v>
      </c>
      <c r="K22" s="73">
        <v>0</v>
      </c>
      <c r="L22" s="73">
        <v>0</v>
      </c>
      <c r="M22" s="73">
        <v>0</v>
      </c>
      <c r="N22" s="73">
        <v>0</v>
      </c>
      <c r="O22" s="73">
        <v>0</v>
      </c>
      <c r="P22" s="73">
        <v>0</v>
      </c>
      <c r="Q22" s="73">
        <v>0</v>
      </c>
      <c r="R22" s="73">
        <v>127.63500000000001</v>
      </c>
      <c r="S22" s="73">
        <v>33.798000000000002</v>
      </c>
      <c r="T22" s="73">
        <v>120.747</v>
      </c>
      <c r="U22" s="73">
        <v>10.888</v>
      </c>
      <c r="V22" s="73">
        <v>0</v>
      </c>
      <c r="W22" s="73">
        <v>0</v>
      </c>
      <c r="X22" s="73">
        <v>16.111999999999998</v>
      </c>
      <c r="Y22" s="73">
        <v>147.91399999999999</v>
      </c>
      <c r="Z22" s="73">
        <v>7.5730000000000004</v>
      </c>
      <c r="AA22" s="73">
        <v>9.0540000000000003</v>
      </c>
      <c r="AB22" s="73">
        <v>0</v>
      </c>
      <c r="AC22" s="73">
        <v>0</v>
      </c>
      <c r="AD22" s="73">
        <v>145.19300000000001</v>
      </c>
      <c r="AE22" s="73">
        <v>399.31900000000002</v>
      </c>
      <c r="AF22" s="73">
        <v>340.84699999999998</v>
      </c>
      <c r="AG22" s="73">
        <v>60.238999999999997</v>
      </c>
      <c r="AH22" s="73">
        <v>5.0679999999999996</v>
      </c>
      <c r="AI22" s="73">
        <v>0</v>
      </c>
      <c r="AJ22" s="73">
        <v>9.2330000000000005</v>
      </c>
      <c r="AK22" s="73">
        <v>7.6029999999999998</v>
      </c>
      <c r="AL22" s="73">
        <v>44.581000000000003</v>
      </c>
      <c r="AM22" s="73">
        <v>0</v>
      </c>
      <c r="AN22" s="73">
        <v>192.16399999999999</v>
      </c>
      <c r="AO22" s="73">
        <v>0</v>
      </c>
      <c r="AP22" s="73">
        <v>120.30200000000001</v>
      </c>
      <c r="AQ22" s="73">
        <v>7.2380000000000004</v>
      </c>
      <c r="AR22" s="73">
        <v>0.97499999999999998</v>
      </c>
      <c r="AS22" s="73">
        <v>105.90300000000001</v>
      </c>
      <c r="AT22" s="73">
        <v>76.66</v>
      </c>
      <c r="AU22" s="73">
        <v>18.925000000000001</v>
      </c>
      <c r="AV22" s="73">
        <v>13.077</v>
      </c>
      <c r="AW22" s="73">
        <v>0</v>
      </c>
      <c r="AX22" s="73">
        <v>11.23</v>
      </c>
      <c r="AY22" s="73">
        <v>0</v>
      </c>
      <c r="AZ22" s="73">
        <v>0</v>
      </c>
      <c r="BA22" s="73">
        <v>0</v>
      </c>
      <c r="BB22" s="73">
        <v>0</v>
      </c>
      <c r="BC22" s="73">
        <v>0</v>
      </c>
      <c r="BD22" s="73">
        <v>3.5960000000000001</v>
      </c>
      <c r="BE22" s="73">
        <v>0</v>
      </c>
      <c r="BF22" s="73">
        <v>3.8879999999999999</v>
      </c>
      <c r="BG22" s="73">
        <v>0</v>
      </c>
      <c r="BH22" s="73">
        <v>0</v>
      </c>
      <c r="BI22" s="73">
        <v>0</v>
      </c>
      <c r="BJ22" s="73">
        <v>0</v>
      </c>
      <c r="BK22" s="73">
        <v>0</v>
      </c>
      <c r="BL22" s="73">
        <v>0</v>
      </c>
      <c r="BM22" s="73">
        <v>120.25</v>
      </c>
      <c r="BN22" s="73">
        <v>0</v>
      </c>
      <c r="BO22" s="73">
        <v>0</v>
      </c>
      <c r="BP22" s="73">
        <v>0</v>
      </c>
      <c r="BQ22" s="73">
        <v>0</v>
      </c>
      <c r="BR22" s="73">
        <v>0</v>
      </c>
      <c r="BS22" s="73">
        <v>2.9249999999999998</v>
      </c>
      <c r="BT22" s="73">
        <v>0</v>
      </c>
      <c r="BU22" s="73">
        <v>0</v>
      </c>
      <c r="BV22" s="73">
        <v>0</v>
      </c>
      <c r="BW22" s="73">
        <v>0</v>
      </c>
      <c r="BX22" s="73">
        <v>0</v>
      </c>
      <c r="BY22" s="73">
        <v>0</v>
      </c>
      <c r="BZ22" s="73">
        <v>135.89699999999999</v>
      </c>
      <c r="CA22" s="73">
        <v>0</v>
      </c>
      <c r="CB22" s="73">
        <v>2.1539999999999999</v>
      </c>
      <c r="CC22" s="73">
        <v>0</v>
      </c>
      <c r="CD22" s="73">
        <v>0</v>
      </c>
      <c r="CE22" s="73">
        <v>0</v>
      </c>
      <c r="CF22" s="73">
        <v>65.564999999999998</v>
      </c>
      <c r="CG22" s="73">
        <v>0</v>
      </c>
      <c r="CH22" s="73">
        <v>0</v>
      </c>
      <c r="CI22" s="73">
        <v>15.435</v>
      </c>
      <c r="CJ22" s="73">
        <v>7.4269999999999996</v>
      </c>
      <c r="CK22" s="73">
        <v>14.37</v>
      </c>
      <c r="CL22" s="73">
        <v>115.759</v>
      </c>
      <c r="CM22" s="73">
        <v>14.612</v>
      </c>
      <c r="CN22" s="73">
        <v>139.744</v>
      </c>
      <c r="CO22" s="73">
        <v>0</v>
      </c>
      <c r="CP22" s="73">
        <v>0</v>
      </c>
      <c r="CQ22" s="73">
        <v>0</v>
      </c>
      <c r="CR22" s="73">
        <v>8.7010000000000005</v>
      </c>
      <c r="CS22" s="73">
        <v>274.97699999999998</v>
      </c>
      <c r="CT22" s="73">
        <v>0</v>
      </c>
      <c r="CU22" s="73">
        <v>0</v>
      </c>
      <c r="CV22" s="73">
        <v>0</v>
      </c>
      <c r="CW22" s="73">
        <v>0</v>
      </c>
      <c r="CX22" s="73">
        <v>0</v>
      </c>
      <c r="CY22" s="73">
        <v>0</v>
      </c>
      <c r="CZ22" s="73">
        <v>27.515999999999998</v>
      </c>
      <c r="DA22" s="73">
        <v>0</v>
      </c>
      <c r="DB22" s="73">
        <v>3.97</v>
      </c>
      <c r="DC22" s="73">
        <v>9.1859999999999999</v>
      </c>
      <c r="DD22" s="73">
        <v>0</v>
      </c>
      <c r="DE22" s="73">
        <v>0</v>
      </c>
      <c r="DF22" s="73">
        <v>0</v>
      </c>
      <c r="DG22" s="73">
        <v>110.616</v>
      </c>
      <c r="DH22" s="73">
        <v>0</v>
      </c>
      <c r="DI22" s="73">
        <v>0</v>
      </c>
      <c r="DJ22" s="73">
        <v>0.97499999999999998</v>
      </c>
      <c r="DK22" s="73">
        <v>0</v>
      </c>
      <c r="DL22" s="73">
        <v>0</v>
      </c>
      <c r="DM22" s="73">
        <v>0</v>
      </c>
      <c r="DN22" s="73">
        <v>0</v>
      </c>
      <c r="DO22" s="73">
        <v>0</v>
      </c>
      <c r="DP22" s="73">
        <v>0</v>
      </c>
      <c r="DQ22" s="73">
        <v>0</v>
      </c>
      <c r="DR22" s="73">
        <v>0</v>
      </c>
      <c r="DS22" s="73">
        <v>127.63500000000001</v>
      </c>
      <c r="DT22" s="73">
        <v>33.798000000000002</v>
      </c>
      <c r="DU22" s="73">
        <v>120.747</v>
      </c>
      <c r="DV22" s="73">
        <v>10.888</v>
      </c>
      <c r="DW22" s="73">
        <v>0</v>
      </c>
      <c r="DX22" s="73">
        <v>0</v>
      </c>
      <c r="DY22" s="73">
        <v>16.111999999999998</v>
      </c>
      <c r="DZ22" s="73">
        <v>147.91399999999999</v>
      </c>
      <c r="EA22" s="73">
        <v>7.5730000000000004</v>
      </c>
      <c r="EB22" s="73">
        <v>9.0540000000000003</v>
      </c>
      <c r="EC22" s="73">
        <v>0</v>
      </c>
      <c r="ED22" s="73">
        <v>0</v>
      </c>
      <c r="EE22" s="73">
        <v>145.19300000000001</v>
      </c>
      <c r="EF22" s="73">
        <v>399.31900000000002</v>
      </c>
      <c r="EG22" s="73">
        <v>340.84699999999998</v>
      </c>
      <c r="EH22" s="73">
        <v>60.238999999999997</v>
      </c>
      <c r="EI22" s="73">
        <v>5.0679999999999996</v>
      </c>
      <c r="EJ22" s="73">
        <v>0</v>
      </c>
      <c r="EK22" s="73">
        <v>9.2330000000000005</v>
      </c>
      <c r="EL22" s="73">
        <v>7.6029999999999998</v>
      </c>
      <c r="EM22" s="73">
        <v>44.581000000000003</v>
      </c>
      <c r="EN22" s="73">
        <v>0</v>
      </c>
      <c r="EO22" s="73">
        <v>192.16399999999999</v>
      </c>
      <c r="EP22" s="73">
        <v>0</v>
      </c>
      <c r="EQ22" s="73">
        <v>9.6859999999999999</v>
      </c>
      <c r="ER22" s="73">
        <v>7.2380000000000004</v>
      </c>
      <c r="ES22" s="73">
        <v>0</v>
      </c>
      <c r="ET22" s="73">
        <v>105.90300000000001</v>
      </c>
      <c r="EU22" s="73">
        <v>76.66</v>
      </c>
      <c r="EV22" s="73">
        <v>18.925000000000001</v>
      </c>
      <c r="EW22" s="73">
        <v>13.077</v>
      </c>
      <c r="EX22" s="73">
        <v>0</v>
      </c>
      <c r="EY22" s="73">
        <v>11.23</v>
      </c>
      <c r="EZ22" s="73">
        <v>0</v>
      </c>
      <c r="FA22" s="73">
        <v>0</v>
      </c>
      <c r="FB22" s="73">
        <v>0</v>
      </c>
      <c r="FC22" s="73">
        <v>0</v>
      </c>
      <c r="FD22" s="73">
        <v>0</v>
      </c>
      <c r="FE22" s="73">
        <v>3.5960000000000001</v>
      </c>
      <c r="FF22" s="73">
        <v>0</v>
      </c>
      <c r="FG22" s="73">
        <v>3.8879999999999999</v>
      </c>
      <c r="FH22" s="73">
        <v>0</v>
      </c>
      <c r="FI22" s="73">
        <v>0</v>
      </c>
      <c r="FJ22" s="73">
        <v>0</v>
      </c>
      <c r="FK22" s="73">
        <v>0</v>
      </c>
      <c r="FL22" s="73">
        <v>0</v>
      </c>
      <c r="FM22" s="73">
        <v>0</v>
      </c>
      <c r="FN22" s="73">
        <v>120.25</v>
      </c>
      <c r="FO22" s="73">
        <v>0</v>
      </c>
      <c r="FP22" s="73">
        <v>0</v>
      </c>
      <c r="FQ22" s="73">
        <v>0</v>
      </c>
      <c r="FR22" s="73">
        <v>0</v>
      </c>
      <c r="FS22" s="73">
        <v>0</v>
      </c>
      <c r="FT22" s="73">
        <v>2.9249999999999998</v>
      </c>
      <c r="FU22" s="73">
        <v>0</v>
      </c>
      <c r="FV22" s="73">
        <v>0</v>
      </c>
      <c r="FW22" s="73">
        <v>0</v>
      </c>
      <c r="FX22" s="73">
        <v>0</v>
      </c>
      <c r="FY22" s="73">
        <v>0</v>
      </c>
      <c r="FZ22" s="73">
        <v>0</v>
      </c>
      <c r="GA22" s="73">
        <v>135.89699999999999</v>
      </c>
      <c r="GB22" s="73">
        <v>0</v>
      </c>
      <c r="GC22" s="73">
        <v>2.1539999999999999</v>
      </c>
      <c r="GD22" s="73">
        <v>0</v>
      </c>
      <c r="GE22" s="73">
        <v>0</v>
      </c>
      <c r="GF22" s="73">
        <v>0</v>
      </c>
      <c r="GG22" s="73">
        <v>65.564999999999998</v>
      </c>
      <c r="GH22" s="73">
        <v>0</v>
      </c>
      <c r="GI22" s="73">
        <v>0</v>
      </c>
      <c r="GJ22" s="73">
        <v>15.435</v>
      </c>
      <c r="GK22" s="73">
        <v>7.4269999999999996</v>
      </c>
      <c r="GL22" s="73">
        <v>14.37</v>
      </c>
      <c r="GM22" s="73">
        <v>115.759</v>
      </c>
      <c r="GN22" s="73">
        <v>14.612</v>
      </c>
      <c r="GO22" s="73">
        <v>139.744</v>
      </c>
      <c r="GP22" s="73">
        <v>0</v>
      </c>
      <c r="GQ22" s="73">
        <v>0</v>
      </c>
      <c r="GR22" s="73">
        <v>0</v>
      </c>
      <c r="GS22" s="73">
        <v>8.7010000000000005</v>
      </c>
      <c r="GT22" s="73">
        <v>274.97699999999998</v>
      </c>
      <c r="GU22" s="73">
        <v>0</v>
      </c>
      <c r="GV22" s="73">
        <v>0</v>
      </c>
      <c r="GW22" s="73">
        <v>0</v>
      </c>
      <c r="GX22" s="73">
        <v>0</v>
      </c>
      <c r="GY22" s="73">
        <v>0</v>
      </c>
      <c r="GZ22" s="73">
        <v>0</v>
      </c>
      <c r="HA22" s="73">
        <v>27.515999999999998</v>
      </c>
      <c r="HB22" s="73">
        <v>0</v>
      </c>
      <c r="HC22" s="73">
        <v>3.97</v>
      </c>
      <c r="HD22" s="73">
        <v>9.1859999999999999</v>
      </c>
      <c r="HE22" s="73">
        <v>0</v>
      </c>
      <c r="HF22" s="73">
        <v>111.59099999999999</v>
      </c>
      <c r="HG22" s="73">
        <v>0</v>
      </c>
      <c r="HH22" s="73">
        <v>0</v>
      </c>
      <c r="HI22" s="73">
        <v>0</v>
      </c>
      <c r="HJ22" s="73">
        <v>0</v>
      </c>
      <c r="HK22" s="73">
        <v>1677.9680000000001</v>
      </c>
      <c r="HL22" s="73">
        <v>122.827</v>
      </c>
      <c r="HM22" s="73">
        <v>119.892</v>
      </c>
      <c r="HN22" s="73">
        <v>7.484</v>
      </c>
      <c r="HO22" s="73">
        <v>120.25</v>
      </c>
      <c r="HP22" s="73">
        <v>2.9249999999999998</v>
      </c>
      <c r="HQ22" s="73">
        <v>135.89699999999999</v>
      </c>
      <c r="HR22" s="73">
        <v>2.1539999999999999</v>
      </c>
      <c r="HS22" s="73">
        <v>65.564999999999998</v>
      </c>
      <c r="HT22" s="73">
        <v>37.231999999999999</v>
      </c>
      <c r="HU22" s="73">
        <v>130.37100000000001</v>
      </c>
      <c r="HV22" s="73">
        <v>139.744</v>
      </c>
      <c r="HW22" s="73">
        <v>8.7010000000000005</v>
      </c>
      <c r="HX22" s="73">
        <v>302.49299999999999</v>
      </c>
      <c r="HY22" s="73">
        <v>13.156000000000001</v>
      </c>
      <c r="HZ22" s="73">
        <v>0</v>
      </c>
      <c r="IA22" s="73">
        <v>111.59099999999999</v>
      </c>
      <c r="IB22" s="73">
        <v>0</v>
      </c>
      <c r="IC22" s="73">
        <v>0</v>
      </c>
      <c r="ID22" s="73">
        <v>0</v>
      </c>
      <c r="IE22" s="73">
        <v>0</v>
      </c>
      <c r="IF22" s="73">
        <v>1677.9680000000001</v>
      </c>
      <c r="IG22" s="73">
        <v>234.41800000000001</v>
      </c>
      <c r="IH22" s="73">
        <v>119.892</v>
      </c>
      <c r="II22" s="73">
        <v>7.484</v>
      </c>
      <c r="IJ22" s="73">
        <v>120.25</v>
      </c>
      <c r="IK22" s="73">
        <v>2.9249999999999998</v>
      </c>
      <c r="IL22" s="73">
        <v>135.89699999999999</v>
      </c>
      <c r="IM22" s="73">
        <v>2.1539999999999999</v>
      </c>
      <c r="IN22" s="73">
        <v>65.564999999999998</v>
      </c>
      <c r="IO22" s="73">
        <v>37.231999999999999</v>
      </c>
      <c r="IP22" s="73">
        <v>130.37100000000001</v>
      </c>
      <c r="IQ22" s="73">
        <v>139.744</v>
      </c>
      <c r="IR22" s="73">
        <v>8.7010000000000005</v>
      </c>
      <c r="IS22" s="73">
        <v>302.49299999999999</v>
      </c>
      <c r="IT22" s="73">
        <v>13.156000000000001</v>
      </c>
      <c r="IU22" s="73">
        <v>0</v>
      </c>
      <c r="IV22" s="74">
        <v>0</v>
      </c>
      <c r="IW22" s="71">
        <v>0</v>
      </c>
      <c r="IX22" s="71">
        <v>0</v>
      </c>
      <c r="IY22" s="71">
        <v>0</v>
      </c>
      <c r="IZ22" s="71">
        <v>0</v>
      </c>
      <c r="JA22" s="71">
        <v>0</v>
      </c>
      <c r="JB22" s="71">
        <v>0</v>
      </c>
      <c r="JC22" s="71">
        <v>0</v>
      </c>
      <c r="JD22" s="71">
        <v>0</v>
      </c>
      <c r="JE22" s="71">
        <v>8</v>
      </c>
      <c r="JF22" s="71">
        <v>2</v>
      </c>
      <c r="JG22" s="71">
        <v>2</v>
      </c>
      <c r="JH22" s="71">
        <v>1</v>
      </c>
      <c r="JI22" s="71">
        <v>0</v>
      </c>
      <c r="JJ22" s="71">
        <v>0</v>
      </c>
      <c r="JK22" s="71">
        <v>2</v>
      </c>
      <c r="JL22" s="71">
        <v>5</v>
      </c>
      <c r="JM22" s="71">
        <v>2</v>
      </c>
      <c r="JN22" s="71">
        <v>2</v>
      </c>
      <c r="JO22" s="71">
        <v>0</v>
      </c>
      <c r="JP22" s="71">
        <v>0</v>
      </c>
      <c r="JQ22" s="71">
        <v>4</v>
      </c>
      <c r="JR22" s="71">
        <v>11</v>
      </c>
      <c r="JS22" s="71">
        <v>2</v>
      </c>
      <c r="JT22" s="71">
        <v>10</v>
      </c>
      <c r="JU22" s="71">
        <v>1</v>
      </c>
      <c r="JV22" s="71">
        <v>0</v>
      </c>
      <c r="JW22" s="71">
        <v>2</v>
      </c>
      <c r="JX22" s="71">
        <v>2</v>
      </c>
      <c r="JY22" s="71">
        <v>2</v>
      </c>
      <c r="JZ22" s="71">
        <v>0</v>
      </c>
      <c r="KA22" s="71">
        <v>8</v>
      </c>
      <c r="KB22" s="71">
        <v>0</v>
      </c>
      <c r="KC22" s="71">
        <v>3</v>
      </c>
      <c r="KD22" s="71">
        <v>1</v>
      </c>
      <c r="KE22" s="71">
        <v>7</v>
      </c>
      <c r="KF22" s="71">
        <v>14</v>
      </c>
      <c r="KG22" s="71">
        <v>14</v>
      </c>
      <c r="KH22" s="71">
        <v>5</v>
      </c>
      <c r="KI22" s="71">
        <v>4</v>
      </c>
      <c r="KJ22" s="71">
        <v>0</v>
      </c>
      <c r="KK22" s="71">
        <v>2</v>
      </c>
      <c r="KL22" s="71">
        <v>0</v>
      </c>
      <c r="KM22" s="71">
        <v>0</v>
      </c>
      <c r="KN22" s="71">
        <v>0</v>
      </c>
      <c r="KO22" s="71">
        <v>0</v>
      </c>
      <c r="KP22" s="71">
        <v>0</v>
      </c>
      <c r="KQ22" s="71">
        <v>1</v>
      </c>
      <c r="KR22" s="71">
        <v>0</v>
      </c>
      <c r="KS22" s="71">
        <v>1</v>
      </c>
      <c r="KT22" s="71">
        <v>0</v>
      </c>
      <c r="KU22" s="71">
        <v>0</v>
      </c>
      <c r="KV22" s="71">
        <v>0</v>
      </c>
      <c r="KW22" s="71">
        <v>0</v>
      </c>
      <c r="KX22" s="71">
        <v>0</v>
      </c>
      <c r="KY22" s="71">
        <v>0</v>
      </c>
      <c r="KZ22" s="71">
        <v>18</v>
      </c>
      <c r="LA22" s="71">
        <v>0</v>
      </c>
      <c r="LB22" s="71">
        <v>0</v>
      </c>
      <c r="LC22" s="71">
        <v>0</v>
      </c>
      <c r="LD22" s="71">
        <v>0</v>
      </c>
      <c r="LE22" s="71">
        <v>0</v>
      </c>
      <c r="LF22" s="71">
        <v>1</v>
      </c>
      <c r="LG22" s="71">
        <v>0</v>
      </c>
      <c r="LH22" s="71">
        <v>0</v>
      </c>
      <c r="LI22" s="71">
        <v>0</v>
      </c>
      <c r="LJ22" s="71">
        <v>0</v>
      </c>
      <c r="LK22" s="71">
        <v>0</v>
      </c>
      <c r="LL22" s="71">
        <v>0</v>
      </c>
      <c r="LM22" s="71">
        <v>20</v>
      </c>
      <c r="LN22" s="71">
        <v>0</v>
      </c>
      <c r="LO22" s="71">
        <v>1</v>
      </c>
      <c r="LP22" s="71">
        <v>0</v>
      </c>
      <c r="LQ22" s="71">
        <v>0</v>
      </c>
      <c r="LR22" s="71">
        <v>0</v>
      </c>
      <c r="LS22" s="71">
        <v>12</v>
      </c>
      <c r="LT22" s="71">
        <v>0</v>
      </c>
      <c r="LU22" s="71">
        <v>0</v>
      </c>
      <c r="LV22" s="71">
        <v>4</v>
      </c>
      <c r="LW22" s="71">
        <v>2</v>
      </c>
      <c r="LX22" s="71">
        <v>3</v>
      </c>
      <c r="LY22" s="71">
        <v>10</v>
      </c>
      <c r="LZ22" s="71">
        <v>2</v>
      </c>
      <c r="MA22" s="71">
        <v>18</v>
      </c>
      <c r="MB22" s="71">
        <v>0</v>
      </c>
      <c r="MC22" s="71">
        <v>0</v>
      </c>
      <c r="MD22" s="71">
        <v>0</v>
      </c>
      <c r="ME22" s="71">
        <v>1</v>
      </c>
      <c r="MF22" s="71">
        <v>8</v>
      </c>
      <c r="MG22" s="71">
        <v>0</v>
      </c>
      <c r="MH22" s="71">
        <v>0</v>
      </c>
      <c r="MI22" s="71">
        <v>0</v>
      </c>
      <c r="MJ22" s="71">
        <v>0</v>
      </c>
      <c r="MK22" s="71">
        <v>0</v>
      </c>
      <c r="ML22" s="71">
        <v>0</v>
      </c>
      <c r="MM22" s="71">
        <v>5</v>
      </c>
      <c r="MN22" s="71">
        <v>0</v>
      </c>
      <c r="MO22" s="71">
        <v>1</v>
      </c>
      <c r="MP22" s="71">
        <v>2</v>
      </c>
      <c r="MQ22" s="71">
        <v>0</v>
      </c>
      <c r="MR22" s="71">
        <v>0</v>
      </c>
      <c r="MS22" s="71">
        <v>0</v>
      </c>
      <c r="MT22" s="71">
        <v>1</v>
      </c>
      <c r="MU22" s="71">
        <v>0</v>
      </c>
      <c r="MV22" s="71">
        <v>0</v>
      </c>
      <c r="MW22" s="71">
        <v>7</v>
      </c>
      <c r="MX22" s="71">
        <v>0</v>
      </c>
      <c r="MY22" s="71">
        <v>0</v>
      </c>
      <c r="MZ22" s="71">
        <v>0</v>
      </c>
      <c r="NA22" s="71">
        <v>0</v>
      </c>
      <c r="NB22" s="71">
        <v>0</v>
      </c>
      <c r="NC22" s="71">
        <v>0</v>
      </c>
      <c r="ND22" s="71">
        <v>0</v>
      </c>
      <c r="NE22" s="71">
        <v>0</v>
      </c>
      <c r="NF22" s="71">
        <v>8</v>
      </c>
      <c r="NG22" s="71">
        <v>2</v>
      </c>
      <c r="NH22" s="71">
        <v>2</v>
      </c>
      <c r="NI22" s="71">
        <v>1</v>
      </c>
      <c r="NJ22" s="71">
        <v>0</v>
      </c>
      <c r="NK22" s="71">
        <v>0</v>
      </c>
      <c r="NL22" s="71">
        <v>2</v>
      </c>
      <c r="NM22" s="71">
        <v>5</v>
      </c>
      <c r="NN22" s="71">
        <v>2</v>
      </c>
      <c r="NO22" s="71">
        <v>2</v>
      </c>
      <c r="NP22" s="71">
        <v>0</v>
      </c>
      <c r="NQ22" s="71">
        <v>0</v>
      </c>
      <c r="NR22" s="71">
        <v>4</v>
      </c>
      <c r="NS22" s="71">
        <v>11</v>
      </c>
      <c r="NT22" s="71">
        <v>2</v>
      </c>
      <c r="NU22" s="71">
        <v>10</v>
      </c>
      <c r="NV22" s="71">
        <v>1</v>
      </c>
      <c r="NW22" s="71">
        <v>0</v>
      </c>
      <c r="NX22" s="71">
        <v>2</v>
      </c>
      <c r="NY22" s="71">
        <v>2</v>
      </c>
      <c r="NZ22" s="71">
        <v>2</v>
      </c>
      <c r="OA22" s="71">
        <v>0</v>
      </c>
      <c r="OB22" s="71">
        <v>8</v>
      </c>
      <c r="OC22" s="71">
        <v>0</v>
      </c>
      <c r="OD22" s="71">
        <v>2</v>
      </c>
      <c r="OE22" s="71">
        <v>1</v>
      </c>
      <c r="OF22" s="71">
        <v>0</v>
      </c>
      <c r="OG22" s="71">
        <v>14</v>
      </c>
      <c r="OH22" s="71">
        <v>14</v>
      </c>
      <c r="OI22" s="71">
        <v>5</v>
      </c>
      <c r="OJ22" s="71">
        <v>4</v>
      </c>
      <c r="OK22" s="71">
        <v>0</v>
      </c>
      <c r="OL22" s="71">
        <v>2</v>
      </c>
      <c r="OM22" s="71">
        <v>0</v>
      </c>
      <c r="ON22" s="71">
        <v>0</v>
      </c>
      <c r="OO22" s="71">
        <v>0</v>
      </c>
      <c r="OP22" s="71">
        <v>0</v>
      </c>
      <c r="OQ22" s="71">
        <v>0</v>
      </c>
      <c r="OR22" s="71">
        <v>1</v>
      </c>
      <c r="OS22" s="71">
        <v>0</v>
      </c>
      <c r="OT22" s="71">
        <v>1</v>
      </c>
      <c r="OU22" s="71">
        <v>0</v>
      </c>
      <c r="OV22" s="71">
        <v>0</v>
      </c>
      <c r="OW22" s="71">
        <v>0</v>
      </c>
      <c r="OX22" s="71">
        <v>0</v>
      </c>
      <c r="OY22" s="71">
        <v>0</v>
      </c>
      <c r="OZ22" s="71">
        <v>0</v>
      </c>
      <c r="PA22" s="71">
        <v>18</v>
      </c>
      <c r="PB22" s="71">
        <v>0</v>
      </c>
      <c r="PC22" s="71">
        <v>0</v>
      </c>
      <c r="PD22" s="71">
        <v>0</v>
      </c>
      <c r="PE22" s="71">
        <v>0</v>
      </c>
      <c r="PF22" s="71">
        <v>0</v>
      </c>
      <c r="PG22" s="71">
        <v>1</v>
      </c>
      <c r="PH22" s="71">
        <v>0</v>
      </c>
      <c r="PI22" s="71">
        <v>0</v>
      </c>
      <c r="PJ22" s="71">
        <v>0</v>
      </c>
      <c r="PK22" s="71">
        <v>0</v>
      </c>
      <c r="PL22" s="71">
        <v>0</v>
      </c>
      <c r="PM22" s="71">
        <v>0</v>
      </c>
      <c r="PN22" s="71">
        <v>20</v>
      </c>
      <c r="PO22" s="71">
        <v>0</v>
      </c>
      <c r="PP22" s="71">
        <v>1</v>
      </c>
      <c r="PQ22" s="71">
        <v>0</v>
      </c>
      <c r="PR22" s="71">
        <v>0</v>
      </c>
      <c r="PS22" s="71">
        <v>0</v>
      </c>
      <c r="PT22" s="71">
        <v>12</v>
      </c>
      <c r="PU22" s="71">
        <v>0</v>
      </c>
      <c r="PV22" s="71">
        <v>0</v>
      </c>
      <c r="PW22" s="71">
        <v>4</v>
      </c>
      <c r="PX22" s="71">
        <v>2</v>
      </c>
      <c r="PY22" s="71">
        <v>3</v>
      </c>
      <c r="PZ22" s="71">
        <v>10</v>
      </c>
      <c r="QA22" s="71">
        <v>2</v>
      </c>
      <c r="QB22" s="71">
        <v>18</v>
      </c>
      <c r="QC22" s="71">
        <v>0</v>
      </c>
      <c r="QD22" s="71">
        <v>0</v>
      </c>
      <c r="QE22" s="71">
        <v>0</v>
      </c>
      <c r="QF22" s="71">
        <v>1</v>
      </c>
      <c r="QG22" s="71">
        <v>8</v>
      </c>
      <c r="QH22" s="71">
        <v>0</v>
      </c>
      <c r="QI22" s="71">
        <v>0</v>
      </c>
      <c r="QJ22" s="71">
        <v>0</v>
      </c>
      <c r="QK22" s="71">
        <v>0</v>
      </c>
      <c r="QL22" s="71">
        <v>0</v>
      </c>
      <c r="QM22" s="71">
        <v>0</v>
      </c>
      <c r="QN22" s="71">
        <v>5</v>
      </c>
      <c r="QO22" s="71">
        <v>0</v>
      </c>
      <c r="QP22" s="71">
        <v>1</v>
      </c>
      <c r="QQ22" s="71">
        <v>2</v>
      </c>
      <c r="QR22" s="71">
        <v>0</v>
      </c>
      <c r="QS22" s="71">
        <v>8</v>
      </c>
      <c r="QT22" s="71">
        <v>0</v>
      </c>
      <c r="QU22" s="71">
        <v>0</v>
      </c>
      <c r="QV22" s="71">
        <v>0</v>
      </c>
      <c r="QW22" s="71">
        <v>0</v>
      </c>
      <c r="QX22" s="71">
        <v>66</v>
      </c>
      <c r="QY22" s="71">
        <v>17</v>
      </c>
      <c r="QZ22" s="71">
        <v>25</v>
      </c>
      <c r="RA22" s="71">
        <v>2</v>
      </c>
      <c r="RB22" s="71">
        <v>18</v>
      </c>
      <c r="RC22" s="71">
        <v>1</v>
      </c>
      <c r="RD22" s="71">
        <v>20</v>
      </c>
      <c r="RE22" s="71">
        <v>1</v>
      </c>
      <c r="RF22" s="71">
        <v>12</v>
      </c>
      <c r="RG22" s="71">
        <v>9</v>
      </c>
      <c r="RH22" s="71">
        <v>12</v>
      </c>
      <c r="RI22" s="71">
        <v>18</v>
      </c>
      <c r="RJ22" s="71">
        <v>1</v>
      </c>
      <c r="RK22" s="71">
        <v>13</v>
      </c>
      <c r="RL22" s="71">
        <v>3</v>
      </c>
      <c r="RM22" s="71">
        <v>0</v>
      </c>
      <c r="RN22" s="71">
        <v>8</v>
      </c>
      <c r="RO22" s="71">
        <v>0</v>
      </c>
      <c r="RP22" s="71">
        <v>0</v>
      </c>
      <c r="RQ22" s="71">
        <v>0</v>
      </c>
      <c r="RR22" s="71">
        <v>0</v>
      </c>
      <c r="RS22" s="71">
        <v>66</v>
      </c>
      <c r="RT22" s="71">
        <v>25</v>
      </c>
      <c r="RU22" s="71">
        <v>25</v>
      </c>
      <c r="RV22" s="71">
        <v>2</v>
      </c>
      <c r="RW22" s="71">
        <v>18</v>
      </c>
      <c r="RX22" s="71">
        <v>1</v>
      </c>
      <c r="RY22" s="71">
        <v>20</v>
      </c>
      <c r="RZ22" s="71">
        <v>1</v>
      </c>
      <c r="SA22" s="71">
        <v>12</v>
      </c>
      <c r="SB22" s="71">
        <v>9</v>
      </c>
      <c r="SC22" s="71">
        <v>12</v>
      </c>
      <c r="SD22" s="71">
        <v>18</v>
      </c>
      <c r="SE22" s="71">
        <v>1</v>
      </c>
      <c r="SF22" s="71">
        <v>13</v>
      </c>
      <c r="SG22" s="71">
        <v>3</v>
      </c>
      <c r="SH22" s="71">
        <v>0</v>
      </c>
    </row>
    <row r="23" spans="1:502">
      <c r="A23" s="16" t="s">
        <v>1625</v>
      </c>
      <c r="B23" s="70">
        <v>15</v>
      </c>
      <c r="C23" s="70">
        <v>15</v>
      </c>
      <c r="D23" s="70">
        <v>1</v>
      </c>
      <c r="E23" s="70">
        <v>2018</v>
      </c>
      <c r="F23" s="70" t="s">
        <v>183</v>
      </c>
      <c r="G23" s="1073" t="s">
        <v>1610</v>
      </c>
      <c r="H23" s="70" t="s">
        <v>1611</v>
      </c>
      <c r="I23" s="1066"/>
      <c r="J23" s="73">
        <v>0</v>
      </c>
      <c r="K23" s="73">
        <v>0</v>
      </c>
      <c r="L23" s="73">
        <v>0</v>
      </c>
      <c r="M23" s="73">
        <v>0</v>
      </c>
      <c r="N23" s="73">
        <v>0</v>
      </c>
      <c r="O23" s="73">
        <v>0</v>
      </c>
      <c r="P23" s="73">
        <v>0</v>
      </c>
      <c r="Q23" s="73">
        <v>0</v>
      </c>
      <c r="R23" s="73">
        <v>116.61199999999999</v>
      </c>
      <c r="S23" s="73">
        <v>33.768999999999998</v>
      </c>
      <c r="T23" s="73">
        <v>117.986</v>
      </c>
      <c r="U23" s="73">
        <v>10.663</v>
      </c>
      <c r="V23" s="73">
        <v>0</v>
      </c>
      <c r="W23" s="73">
        <v>0</v>
      </c>
      <c r="X23" s="73">
        <v>15.73</v>
      </c>
      <c r="Y23" s="73">
        <v>136.345</v>
      </c>
      <c r="Z23" s="73">
        <v>7.5279999999999996</v>
      </c>
      <c r="AA23" s="73">
        <v>8.9019999999999992</v>
      </c>
      <c r="AB23" s="73">
        <v>0</v>
      </c>
      <c r="AC23" s="73">
        <v>0</v>
      </c>
      <c r="AD23" s="73">
        <v>150.005</v>
      </c>
      <c r="AE23" s="73">
        <v>398.73099999999999</v>
      </c>
      <c r="AF23" s="73">
        <v>333.738</v>
      </c>
      <c r="AG23" s="73">
        <v>64.506</v>
      </c>
      <c r="AH23" s="73">
        <v>4.1470000000000002</v>
      </c>
      <c r="AI23" s="73">
        <v>0</v>
      </c>
      <c r="AJ23" s="73">
        <v>9.5779999999999994</v>
      </c>
      <c r="AK23" s="73">
        <v>7.3860000000000001</v>
      </c>
      <c r="AL23" s="73">
        <v>42.734000000000002</v>
      </c>
      <c r="AM23" s="73">
        <v>0</v>
      </c>
      <c r="AN23" s="73">
        <v>190.02</v>
      </c>
      <c r="AO23" s="73">
        <v>0</v>
      </c>
      <c r="AP23" s="73">
        <v>115.884</v>
      </c>
      <c r="AQ23" s="73">
        <v>7.8209999999999997</v>
      </c>
      <c r="AR23" s="73">
        <v>36.692</v>
      </c>
      <c r="AS23" s="73">
        <v>104.20099999999999</v>
      </c>
      <c r="AT23" s="73">
        <v>73.024000000000001</v>
      </c>
      <c r="AU23" s="73">
        <v>17.292000000000002</v>
      </c>
      <c r="AV23" s="73">
        <v>12.555</v>
      </c>
      <c r="AW23" s="73">
        <v>0</v>
      </c>
      <c r="AX23" s="73">
        <v>10.526</v>
      </c>
      <c r="AY23" s="73">
        <v>0</v>
      </c>
      <c r="AZ23" s="73">
        <v>0</v>
      </c>
      <c r="BA23" s="73">
        <v>0</v>
      </c>
      <c r="BB23" s="73">
        <v>0</v>
      </c>
      <c r="BC23" s="73">
        <v>0</v>
      </c>
      <c r="BD23" s="73">
        <v>3.5819999999999999</v>
      </c>
      <c r="BE23" s="73">
        <v>0</v>
      </c>
      <c r="BF23" s="73">
        <v>4.0279999999999996</v>
      </c>
      <c r="BG23" s="73">
        <v>0</v>
      </c>
      <c r="BH23" s="73">
        <v>0</v>
      </c>
      <c r="BI23" s="73">
        <v>0</v>
      </c>
      <c r="BJ23" s="73">
        <v>0</v>
      </c>
      <c r="BK23" s="73">
        <v>0</v>
      </c>
      <c r="BL23" s="73">
        <v>0</v>
      </c>
      <c r="BM23" s="73">
        <v>110.611</v>
      </c>
      <c r="BN23" s="73">
        <v>0</v>
      </c>
      <c r="BO23" s="73">
        <v>0</v>
      </c>
      <c r="BP23" s="73">
        <v>0</v>
      </c>
      <c r="BQ23" s="73">
        <v>0</v>
      </c>
      <c r="BR23" s="73">
        <v>0</v>
      </c>
      <c r="BS23" s="73">
        <v>0</v>
      </c>
      <c r="BT23" s="73">
        <v>0</v>
      </c>
      <c r="BU23" s="73">
        <v>0</v>
      </c>
      <c r="BV23" s="73">
        <v>0</v>
      </c>
      <c r="BW23" s="73">
        <v>0</v>
      </c>
      <c r="BX23" s="73">
        <v>0</v>
      </c>
      <c r="BY23" s="73">
        <v>0</v>
      </c>
      <c r="BZ23" s="73">
        <v>150.59399999999999</v>
      </c>
      <c r="CA23" s="73">
        <v>0</v>
      </c>
      <c r="CB23" s="73">
        <v>1.899</v>
      </c>
      <c r="CC23" s="73">
        <v>0</v>
      </c>
      <c r="CD23" s="73">
        <v>0</v>
      </c>
      <c r="CE23" s="73">
        <v>0</v>
      </c>
      <c r="CF23" s="73">
        <v>63.792000000000002</v>
      </c>
      <c r="CG23" s="73">
        <v>0</v>
      </c>
      <c r="CH23" s="73">
        <v>0</v>
      </c>
      <c r="CI23" s="73">
        <v>15.585000000000001</v>
      </c>
      <c r="CJ23" s="73">
        <v>7.6360000000000001</v>
      </c>
      <c r="CK23" s="73">
        <v>15.874000000000001</v>
      </c>
      <c r="CL23" s="73">
        <v>112.251</v>
      </c>
      <c r="CM23" s="73">
        <v>14.151999999999999</v>
      </c>
      <c r="CN23" s="73">
        <v>137.642</v>
      </c>
      <c r="CO23" s="73">
        <v>0</v>
      </c>
      <c r="CP23" s="73">
        <v>0</v>
      </c>
      <c r="CQ23" s="73">
        <v>0</v>
      </c>
      <c r="CR23" s="73">
        <v>8.3279999999999994</v>
      </c>
      <c r="CS23" s="73">
        <v>277.11200000000002</v>
      </c>
      <c r="CT23" s="73">
        <v>0</v>
      </c>
      <c r="CU23" s="73">
        <v>0</v>
      </c>
      <c r="CV23" s="73">
        <v>0</v>
      </c>
      <c r="CW23" s="73">
        <v>0</v>
      </c>
      <c r="CX23" s="73">
        <v>0</v>
      </c>
      <c r="CY23" s="73">
        <v>0</v>
      </c>
      <c r="CZ23" s="73">
        <v>21.190999999999999</v>
      </c>
      <c r="DA23" s="73">
        <v>0</v>
      </c>
      <c r="DB23" s="73">
        <v>4.0490000000000004</v>
      </c>
      <c r="DC23" s="73">
        <v>9.1080000000000005</v>
      </c>
      <c r="DD23" s="73">
        <v>0</v>
      </c>
      <c r="DE23" s="73">
        <v>0</v>
      </c>
      <c r="DF23" s="73">
        <v>0</v>
      </c>
      <c r="DG23" s="73">
        <v>106.35899999999999</v>
      </c>
      <c r="DH23" s="73">
        <v>0</v>
      </c>
      <c r="DI23" s="73">
        <v>0</v>
      </c>
      <c r="DJ23" s="73">
        <v>36.692</v>
      </c>
      <c r="DK23" s="73">
        <v>0</v>
      </c>
      <c r="DL23" s="73">
        <v>0</v>
      </c>
      <c r="DM23" s="73">
        <v>0</v>
      </c>
      <c r="DN23" s="73">
        <v>0</v>
      </c>
      <c r="DO23" s="73">
        <v>0</v>
      </c>
      <c r="DP23" s="73">
        <v>0</v>
      </c>
      <c r="DQ23" s="73">
        <v>0</v>
      </c>
      <c r="DR23" s="73">
        <v>0</v>
      </c>
      <c r="DS23" s="73">
        <v>116.61199999999999</v>
      </c>
      <c r="DT23" s="73">
        <v>33.768999999999998</v>
      </c>
      <c r="DU23" s="73">
        <v>117.986</v>
      </c>
      <c r="DV23" s="73">
        <v>10.663</v>
      </c>
      <c r="DW23" s="73">
        <v>0</v>
      </c>
      <c r="DX23" s="73">
        <v>0</v>
      </c>
      <c r="DY23" s="73">
        <v>15.73</v>
      </c>
      <c r="DZ23" s="73">
        <v>136.345</v>
      </c>
      <c r="EA23" s="73">
        <v>7.5279999999999996</v>
      </c>
      <c r="EB23" s="73">
        <v>8.9019999999999992</v>
      </c>
      <c r="EC23" s="73">
        <v>0</v>
      </c>
      <c r="ED23" s="73">
        <v>0</v>
      </c>
      <c r="EE23" s="73">
        <v>150.005</v>
      </c>
      <c r="EF23" s="73">
        <v>398.73099999999999</v>
      </c>
      <c r="EG23" s="73">
        <v>333.738</v>
      </c>
      <c r="EH23" s="73">
        <v>64.506</v>
      </c>
      <c r="EI23" s="73">
        <v>4.1470000000000002</v>
      </c>
      <c r="EJ23" s="73">
        <v>0</v>
      </c>
      <c r="EK23" s="73">
        <v>9.5779999999999994</v>
      </c>
      <c r="EL23" s="73">
        <v>7.3860000000000001</v>
      </c>
      <c r="EM23" s="73">
        <v>42.734000000000002</v>
      </c>
      <c r="EN23" s="73">
        <v>0</v>
      </c>
      <c r="EO23" s="73">
        <v>190.02</v>
      </c>
      <c r="EP23" s="73">
        <v>0</v>
      </c>
      <c r="EQ23" s="73">
        <v>9.5250000000000004</v>
      </c>
      <c r="ER23" s="73">
        <v>7.8209999999999997</v>
      </c>
      <c r="ES23" s="73">
        <v>0</v>
      </c>
      <c r="ET23" s="73">
        <v>104.20099999999999</v>
      </c>
      <c r="EU23" s="73">
        <v>73.024000000000001</v>
      </c>
      <c r="EV23" s="73">
        <v>17.292000000000002</v>
      </c>
      <c r="EW23" s="73">
        <v>12.555</v>
      </c>
      <c r="EX23" s="73">
        <v>0</v>
      </c>
      <c r="EY23" s="73">
        <v>10.526</v>
      </c>
      <c r="EZ23" s="73">
        <v>0</v>
      </c>
      <c r="FA23" s="73">
        <v>0</v>
      </c>
      <c r="FB23" s="73">
        <v>0</v>
      </c>
      <c r="FC23" s="73">
        <v>0</v>
      </c>
      <c r="FD23" s="73">
        <v>0</v>
      </c>
      <c r="FE23" s="73">
        <v>3.5819999999999999</v>
      </c>
      <c r="FF23" s="73">
        <v>0</v>
      </c>
      <c r="FG23" s="73">
        <v>4.0279999999999996</v>
      </c>
      <c r="FH23" s="73">
        <v>0</v>
      </c>
      <c r="FI23" s="73">
        <v>0</v>
      </c>
      <c r="FJ23" s="73">
        <v>0</v>
      </c>
      <c r="FK23" s="73">
        <v>0</v>
      </c>
      <c r="FL23" s="73">
        <v>0</v>
      </c>
      <c r="FM23" s="73">
        <v>0</v>
      </c>
      <c r="FN23" s="73">
        <v>110.611</v>
      </c>
      <c r="FO23" s="73">
        <v>0</v>
      </c>
      <c r="FP23" s="73">
        <v>0</v>
      </c>
      <c r="FQ23" s="73">
        <v>0</v>
      </c>
      <c r="FR23" s="73">
        <v>0</v>
      </c>
      <c r="FS23" s="73">
        <v>0</v>
      </c>
      <c r="FT23" s="73">
        <v>0</v>
      </c>
      <c r="FU23" s="73">
        <v>0</v>
      </c>
      <c r="FV23" s="73">
        <v>0</v>
      </c>
      <c r="FW23" s="73">
        <v>0</v>
      </c>
      <c r="FX23" s="73">
        <v>0</v>
      </c>
      <c r="FY23" s="73">
        <v>0</v>
      </c>
      <c r="FZ23" s="73">
        <v>0</v>
      </c>
      <c r="GA23" s="73">
        <v>150.59399999999999</v>
      </c>
      <c r="GB23" s="73">
        <v>0</v>
      </c>
      <c r="GC23" s="73">
        <v>1.899</v>
      </c>
      <c r="GD23" s="73">
        <v>0</v>
      </c>
      <c r="GE23" s="73">
        <v>0</v>
      </c>
      <c r="GF23" s="73">
        <v>0</v>
      </c>
      <c r="GG23" s="73">
        <v>63.792000000000002</v>
      </c>
      <c r="GH23" s="73">
        <v>0</v>
      </c>
      <c r="GI23" s="73">
        <v>0</v>
      </c>
      <c r="GJ23" s="73">
        <v>15.585000000000001</v>
      </c>
      <c r="GK23" s="73">
        <v>7.6360000000000001</v>
      </c>
      <c r="GL23" s="73">
        <v>15.874000000000001</v>
      </c>
      <c r="GM23" s="73">
        <v>112.251</v>
      </c>
      <c r="GN23" s="73">
        <v>14.151999999999999</v>
      </c>
      <c r="GO23" s="73">
        <v>137.642</v>
      </c>
      <c r="GP23" s="73">
        <v>0</v>
      </c>
      <c r="GQ23" s="73">
        <v>0</v>
      </c>
      <c r="GR23" s="73">
        <v>0</v>
      </c>
      <c r="GS23" s="73">
        <v>8.3279999999999994</v>
      </c>
      <c r="GT23" s="73">
        <v>277.11200000000002</v>
      </c>
      <c r="GU23" s="73">
        <v>0</v>
      </c>
      <c r="GV23" s="73">
        <v>0</v>
      </c>
      <c r="GW23" s="73">
        <v>0</v>
      </c>
      <c r="GX23" s="73">
        <v>0</v>
      </c>
      <c r="GY23" s="73">
        <v>0</v>
      </c>
      <c r="GZ23" s="73">
        <v>0</v>
      </c>
      <c r="HA23" s="73">
        <v>21.190999999999999</v>
      </c>
      <c r="HB23" s="73">
        <v>0</v>
      </c>
      <c r="HC23" s="73">
        <v>4.0490000000000004</v>
      </c>
      <c r="HD23" s="73">
        <v>9.1080000000000005</v>
      </c>
      <c r="HE23" s="73">
        <v>0</v>
      </c>
      <c r="HF23" s="73">
        <v>143.05099999999999</v>
      </c>
      <c r="HG23" s="73">
        <v>0</v>
      </c>
      <c r="HH23" s="73">
        <v>0</v>
      </c>
      <c r="HI23" s="73">
        <v>0</v>
      </c>
      <c r="HJ23" s="73">
        <v>0</v>
      </c>
      <c r="HK23" s="73">
        <v>1648.38</v>
      </c>
      <c r="HL23" s="73">
        <v>121.547</v>
      </c>
      <c r="HM23" s="73">
        <v>113.39700000000001</v>
      </c>
      <c r="HN23" s="73">
        <v>7.61</v>
      </c>
      <c r="HO23" s="73">
        <v>110.611</v>
      </c>
      <c r="HP23" s="73">
        <v>0</v>
      </c>
      <c r="HQ23" s="73">
        <v>150.59399999999999</v>
      </c>
      <c r="HR23" s="73">
        <v>1.899</v>
      </c>
      <c r="HS23" s="73">
        <v>63.792000000000002</v>
      </c>
      <c r="HT23" s="73">
        <v>39.094999999999999</v>
      </c>
      <c r="HU23" s="73">
        <v>126.40300000000001</v>
      </c>
      <c r="HV23" s="73">
        <v>137.642</v>
      </c>
      <c r="HW23" s="73">
        <v>8.3279999999999994</v>
      </c>
      <c r="HX23" s="73">
        <v>298.303</v>
      </c>
      <c r="HY23" s="73">
        <v>13.157</v>
      </c>
      <c r="HZ23" s="73">
        <v>0</v>
      </c>
      <c r="IA23" s="73">
        <v>143.05099999999999</v>
      </c>
      <c r="IB23" s="73">
        <v>0</v>
      </c>
      <c r="IC23" s="73">
        <v>0</v>
      </c>
      <c r="ID23" s="73">
        <v>0</v>
      </c>
      <c r="IE23" s="73">
        <v>0</v>
      </c>
      <c r="IF23" s="73">
        <v>1648.38</v>
      </c>
      <c r="IG23" s="73">
        <v>264.59800000000001</v>
      </c>
      <c r="IH23" s="73">
        <v>113.39700000000001</v>
      </c>
      <c r="II23" s="73">
        <v>7.61</v>
      </c>
      <c r="IJ23" s="73">
        <v>110.611</v>
      </c>
      <c r="IK23" s="73">
        <v>0</v>
      </c>
      <c r="IL23" s="73">
        <v>150.59399999999999</v>
      </c>
      <c r="IM23" s="73">
        <v>1.899</v>
      </c>
      <c r="IN23" s="73">
        <v>63.792000000000002</v>
      </c>
      <c r="IO23" s="73">
        <v>39.094999999999999</v>
      </c>
      <c r="IP23" s="73">
        <v>126.40300000000001</v>
      </c>
      <c r="IQ23" s="73">
        <v>137.642</v>
      </c>
      <c r="IR23" s="73">
        <v>8.3279999999999994</v>
      </c>
      <c r="IS23" s="73">
        <v>298.303</v>
      </c>
      <c r="IT23" s="73">
        <v>13.157</v>
      </c>
      <c r="IU23" s="73">
        <v>0</v>
      </c>
      <c r="IV23" s="74">
        <v>0</v>
      </c>
      <c r="IW23" s="71">
        <v>0</v>
      </c>
      <c r="IX23" s="71">
        <v>0</v>
      </c>
      <c r="IY23" s="71">
        <v>0</v>
      </c>
      <c r="IZ23" s="71">
        <v>0</v>
      </c>
      <c r="JA23" s="71">
        <v>0</v>
      </c>
      <c r="JB23" s="71">
        <v>0</v>
      </c>
      <c r="JC23" s="71">
        <v>0</v>
      </c>
      <c r="JD23" s="71">
        <v>0</v>
      </c>
      <c r="JE23" s="71">
        <v>8</v>
      </c>
      <c r="JF23" s="71">
        <v>2</v>
      </c>
      <c r="JG23" s="71">
        <v>2</v>
      </c>
      <c r="JH23" s="71">
        <v>1</v>
      </c>
      <c r="JI23" s="71">
        <v>0</v>
      </c>
      <c r="JJ23" s="71">
        <v>0</v>
      </c>
      <c r="JK23" s="71">
        <v>2</v>
      </c>
      <c r="JL23" s="71">
        <v>5</v>
      </c>
      <c r="JM23" s="71">
        <v>2</v>
      </c>
      <c r="JN23" s="71">
        <v>2</v>
      </c>
      <c r="JO23" s="71">
        <v>0</v>
      </c>
      <c r="JP23" s="71">
        <v>0</v>
      </c>
      <c r="JQ23" s="71">
        <v>4</v>
      </c>
      <c r="JR23" s="71">
        <v>10</v>
      </c>
      <c r="JS23" s="71">
        <v>2</v>
      </c>
      <c r="JT23" s="71">
        <v>11</v>
      </c>
      <c r="JU23" s="71">
        <v>1</v>
      </c>
      <c r="JV23" s="71">
        <v>0</v>
      </c>
      <c r="JW23" s="71">
        <v>2</v>
      </c>
      <c r="JX23" s="71">
        <v>2</v>
      </c>
      <c r="JY23" s="71">
        <v>2</v>
      </c>
      <c r="JZ23" s="71">
        <v>0</v>
      </c>
      <c r="KA23" s="71">
        <v>8</v>
      </c>
      <c r="KB23" s="71">
        <v>0</v>
      </c>
      <c r="KC23" s="71">
        <v>3</v>
      </c>
      <c r="KD23" s="71">
        <v>1</v>
      </c>
      <c r="KE23" s="71">
        <v>8</v>
      </c>
      <c r="KF23" s="71">
        <v>14</v>
      </c>
      <c r="KG23" s="71">
        <v>13</v>
      </c>
      <c r="KH23" s="71">
        <v>5</v>
      </c>
      <c r="KI23" s="71">
        <v>4</v>
      </c>
      <c r="KJ23" s="71">
        <v>0</v>
      </c>
      <c r="KK23" s="71">
        <v>2</v>
      </c>
      <c r="KL23" s="71">
        <v>0</v>
      </c>
      <c r="KM23" s="71">
        <v>0</v>
      </c>
      <c r="KN23" s="71">
        <v>0</v>
      </c>
      <c r="KO23" s="71">
        <v>0</v>
      </c>
      <c r="KP23" s="71">
        <v>0</v>
      </c>
      <c r="KQ23" s="71">
        <v>1</v>
      </c>
      <c r="KR23" s="71">
        <v>0</v>
      </c>
      <c r="KS23" s="71">
        <v>1</v>
      </c>
      <c r="KT23" s="71">
        <v>0</v>
      </c>
      <c r="KU23" s="71">
        <v>0</v>
      </c>
      <c r="KV23" s="71">
        <v>0</v>
      </c>
      <c r="KW23" s="71">
        <v>0</v>
      </c>
      <c r="KX23" s="71">
        <v>0</v>
      </c>
      <c r="KY23" s="71">
        <v>0</v>
      </c>
      <c r="KZ23" s="71">
        <v>17</v>
      </c>
      <c r="LA23" s="71">
        <v>0</v>
      </c>
      <c r="LB23" s="71">
        <v>0</v>
      </c>
      <c r="LC23" s="71">
        <v>0</v>
      </c>
      <c r="LD23" s="71">
        <v>0</v>
      </c>
      <c r="LE23" s="71">
        <v>0</v>
      </c>
      <c r="LF23" s="71">
        <v>0</v>
      </c>
      <c r="LG23" s="71">
        <v>0</v>
      </c>
      <c r="LH23" s="71">
        <v>0</v>
      </c>
      <c r="LI23" s="71">
        <v>0</v>
      </c>
      <c r="LJ23" s="71">
        <v>0</v>
      </c>
      <c r="LK23" s="71">
        <v>0</v>
      </c>
      <c r="LL23" s="71">
        <v>0</v>
      </c>
      <c r="LM23" s="71">
        <v>21</v>
      </c>
      <c r="LN23" s="71">
        <v>0</v>
      </c>
      <c r="LO23" s="71">
        <v>1</v>
      </c>
      <c r="LP23" s="71">
        <v>0</v>
      </c>
      <c r="LQ23" s="71">
        <v>0</v>
      </c>
      <c r="LR23" s="71">
        <v>0</v>
      </c>
      <c r="LS23" s="71">
        <v>12</v>
      </c>
      <c r="LT23" s="71">
        <v>0</v>
      </c>
      <c r="LU23" s="71">
        <v>0</v>
      </c>
      <c r="LV23" s="71">
        <v>4</v>
      </c>
      <c r="LW23" s="71">
        <v>2</v>
      </c>
      <c r="LX23" s="71">
        <v>3</v>
      </c>
      <c r="LY23" s="71">
        <v>10</v>
      </c>
      <c r="LZ23" s="71">
        <v>2</v>
      </c>
      <c r="MA23" s="71">
        <v>18</v>
      </c>
      <c r="MB23" s="71">
        <v>0</v>
      </c>
      <c r="MC23" s="71">
        <v>0</v>
      </c>
      <c r="MD23" s="71">
        <v>0</v>
      </c>
      <c r="ME23" s="71">
        <v>1</v>
      </c>
      <c r="MF23" s="71">
        <v>8</v>
      </c>
      <c r="MG23" s="71">
        <v>0</v>
      </c>
      <c r="MH23" s="71">
        <v>0</v>
      </c>
      <c r="MI23" s="71">
        <v>0</v>
      </c>
      <c r="MJ23" s="71">
        <v>0</v>
      </c>
      <c r="MK23" s="71">
        <v>0</v>
      </c>
      <c r="ML23" s="71">
        <v>0</v>
      </c>
      <c r="MM23" s="71">
        <v>4</v>
      </c>
      <c r="MN23" s="71">
        <v>0</v>
      </c>
      <c r="MO23" s="71">
        <v>1</v>
      </c>
      <c r="MP23" s="71">
        <v>2</v>
      </c>
      <c r="MQ23" s="71">
        <v>0</v>
      </c>
      <c r="MR23" s="71">
        <v>0</v>
      </c>
      <c r="MS23" s="71">
        <v>0</v>
      </c>
      <c r="MT23" s="71">
        <v>1</v>
      </c>
      <c r="MU23" s="71">
        <v>0</v>
      </c>
      <c r="MV23" s="71">
        <v>0</v>
      </c>
      <c r="MW23" s="71">
        <v>8</v>
      </c>
      <c r="MX23" s="71">
        <v>0</v>
      </c>
      <c r="MY23" s="71">
        <v>0</v>
      </c>
      <c r="MZ23" s="71">
        <v>0</v>
      </c>
      <c r="NA23" s="71">
        <v>0</v>
      </c>
      <c r="NB23" s="71">
        <v>0</v>
      </c>
      <c r="NC23" s="71">
        <v>0</v>
      </c>
      <c r="ND23" s="71">
        <v>0</v>
      </c>
      <c r="NE23" s="71">
        <v>0</v>
      </c>
      <c r="NF23" s="71">
        <v>8</v>
      </c>
      <c r="NG23" s="71">
        <v>2</v>
      </c>
      <c r="NH23" s="71">
        <v>2</v>
      </c>
      <c r="NI23" s="71">
        <v>1</v>
      </c>
      <c r="NJ23" s="71">
        <v>0</v>
      </c>
      <c r="NK23" s="71">
        <v>0</v>
      </c>
      <c r="NL23" s="71">
        <v>2</v>
      </c>
      <c r="NM23" s="71">
        <v>5</v>
      </c>
      <c r="NN23" s="71">
        <v>2</v>
      </c>
      <c r="NO23" s="71">
        <v>2</v>
      </c>
      <c r="NP23" s="71">
        <v>0</v>
      </c>
      <c r="NQ23" s="71">
        <v>0</v>
      </c>
      <c r="NR23" s="71">
        <v>4</v>
      </c>
      <c r="NS23" s="71">
        <v>10</v>
      </c>
      <c r="NT23" s="71">
        <v>2</v>
      </c>
      <c r="NU23" s="71">
        <v>11</v>
      </c>
      <c r="NV23" s="71">
        <v>1</v>
      </c>
      <c r="NW23" s="71">
        <v>0</v>
      </c>
      <c r="NX23" s="71">
        <v>2</v>
      </c>
      <c r="NY23" s="71">
        <v>2</v>
      </c>
      <c r="NZ23" s="71">
        <v>2</v>
      </c>
      <c r="OA23" s="71">
        <v>0</v>
      </c>
      <c r="OB23" s="71">
        <v>8</v>
      </c>
      <c r="OC23" s="71">
        <v>0</v>
      </c>
      <c r="OD23" s="71">
        <v>2</v>
      </c>
      <c r="OE23" s="71">
        <v>1</v>
      </c>
      <c r="OF23" s="71">
        <v>0</v>
      </c>
      <c r="OG23" s="71">
        <v>14</v>
      </c>
      <c r="OH23" s="71">
        <v>13</v>
      </c>
      <c r="OI23" s="71">
        <v>5</v>
      </c>
      <c r="OJ23" s="71">
        <v>4</v>
      </c>
      <c r="OK23" s="71">
        <v>0</v>
      </c>
      <c r="OL23" s="71">
        <v>2</v>
      </c>
      <c r="OM23" s="71">
        <v>0</v>
      </c>
      <c r="ON23" s="71">
        <v>0</v>
      </c>
      <c r="OO23" s="71">
        <v>0</v>
      </c>
      <c r="OP23" s="71">
        <v>0</v>
      </c>
      <c r="OQ23" s="71">
        <v>0</v>
      </c>
      <c r="OR23" s="71">
        <v>1</v>
      </c>
      <c r="OS23" s="71">
        <v>0</v>
      </c>
      <c r="OT23" s="71">
        <v>1</v>
      </c>
      <c r="OU23" s="71">
        <v>0</v>
      </c>
      <c r="OV23" s="71">
        <v>0</v>
      </c>
      <c r="OW23" s="71">
        <v>0</v>
      </c>
      <c r="OX23" s="71">
        <v>0</v>
      </c>
      <c r="OY23" s="71">
        <v>0</v>
      </c>
      <c r="OZ23" s="71">
        <v>0</v>
      </c>
      <c r="PA23" s="71">
        <v>17</v>
      </c>
      <c r="PB23" s="71">
        <v>0</v>
      </c>
      <c r="PC23" s="71">
        <v>0</v>
      </c>
      <c r="PD23" s="71">
        <v>0</v>
      </c>
      <c r="PE23" s="71">
        <v>0</v>
      </c>
      <c r="PF23" s="71">
        <v>0</v>
      </c>
      <c r="PG23" s="71">
        <v>0</v>
      </c>
      <c r="PH23" s="71">
        <v>0</v>
      </c>
      <c r="PI23" s="71">
        <v>0</v>
      </c>
      <c r="PJ23" s="71">
        <v>0</v>
      </c>
      <c r="PK23" s="71">
        <v>0</v>
      </c>
      <c r="PL23" s="71">
        <v>0</v>
      </c>
      <c r="PM23" s="71">
        <v>0</v>
      </c>
      <c r="PN23" s="71">
        <v>21</v>
      </c>
      <c r="PO23" s="71">
        <v>0</v>
      </c>
      <c r="PP23" s="71">
        <v>1</v>
      </c>
      <c r="PQ23" s="71">
        <v>0</v>
      </c>
      <c r="PR23" s="71">
        <v>0</v>
      </c>
      <c r="PS23" s="71">
        <v>0</v>
      </c>
      <c r="PT23" s="71">
        <v>12</v>
      </c>
      <c r="PU23" s="71">
        <v>0</v>
      </c>
      <c r="PV23" s="71">
        <v>0</v>
      </c>
      <c r="PW23" s="71">
        <v>4</v>
      </c>
      <c r="PX23" s="71">
        <v>2</v>
      </c>
      <c r="PY23" s="71">
        <v>3</v>
      </c>
      <c r="PZ23" s="71">
        <v>10</v>
      </c>
      <c r="QA23" s="71">
        <v>2</v>
      </c>
      <c r="QB23" s="71">
        <v>18</v>
      </c>
      <c r="QC23" s="71">
        <v>0</v>
      </c>
      <c r="QD23" s="71">
        <v>0</v>
      </c>
      <c r="QE23" s="71">
        <v>0</v>
      </c>
      <c r="QF23" s="71">
        <v>1</v>
      </c>
      <c r="QG23" s="71">
        <v>8</v>
      </c>
      <c r="QH23" s="71">
        <v>0</v>
      </c>
      <c r="QI23" s="71">
        <v>0</v>
      </c>
      <c r="QJ23" s="71">
        <v>0</v>
      </c>
      <c r="QK23" s="71">
        <v>0</v>
      </c>
      <c r="QL23" s="71">
        <v>0</v>
      </c>
      <c r="QM23" s="71">
        <v>0</v>
      </c>
      <c r="QN23" s="71">
        <v>4</v>
      </c>
      <c r="QO23" s="71">
        <v>0</v>
      </c>
      <c r="QP23" s="71">
        <v>1</v>
      </c>
      <c r="QQ23" s="71">
        <v>2</v>
      </c>
      <c r="QR23" s="71">
        <v>0</v>
      </c>
      <c r="QS23" s="71">
        <v>9</v>
      </c>
      <c r="QT23" s="71">
        <v>0</v>
      </c>
      <c r="QU23" s="71">
        <v>0</v>
      </c>
      <c r="QV23" s="71">
        <v>0</v>
      </c>
      <c r="QW23" s="71">
        <v>0</v>
      </c>
      <c r="QX23" s="71">
        <v>66</v>
      </c>
      <c r="QY23" s="71">
        <v>17</v>
      </c>
      <c r="QZ23" s="71">
        <v>24</v>
      </c>
      <c r="RA23" s="71">
        <v>2</v>
      </c>
      <c r="RB23" s="71">
        <v>17</v>
      </c>
      <c r="RC23" s="71">
        <v>0</v>
      </c>
      <c r="RD23" s="71">
        <v>21</v>
      </c>
      <c r="RE23" s="71">
        <v>1</v>
      </c>
      <c r="RF23" s="71">
        <v>12</v>
      </c>
      <c r="RG23" s="71">
        <v>9</v>
      </c>
      <c r="RH23" s="71">
        <v>12</v>
      </c>
      <c r="RI23" s="71">
        <v>18</v>
      </c>
      <c r="RJ23" s="71">
        <v>1</v>
      </c>
      <c r="RK23" s="71">
        <v>12</v>
      </c>
      <c r="RL23" s="71">
        <v>3</v>
      </c>
      <c r="RM23" s="71">
        <v>0</v>
      </c>
      <c r="RN23" s="71">
        <v>9</v>
      </c>
      <c r="RO23" s="71">
        <v>0</v>
      </c>
      <c r="RP23" s="71">
        <v>0</v>
      </c>
      <c r="RQ23" s="71">
        <v>0</v>
      </c>
      <c r="RR23" s="71">
        <v>0</v>
      </c>
      <c r="RS23" s="71">
        <v>66</v>
      </c>
      <c r="RT23" s="71">
        <v>26</v>
      </c>
      <c r="RU23" s="71">
        <v>24</v>
      </c>
      <c r="RV23" s="71">
        <v>2</v>
      </c>
      <c r="RW23" s="71">
        <v>17</v>
      </c>
      <c r="RX23" s="71">
        <v>0</v>
      </c>
      <c r="RY23" s="71">
        <v>21</v>
      </c>
      <c r="RZ23" s="71">
        <v>1</v>
      </c>
      <c r="SA23" s="71">
        <v>12</v>
      </c>
      <c r="SB23" s="71">
        <v>9</v>
      </c>
      <c r="SC23" s="71">
        <v>12</v>
      </c>
      <c r="SD23" s="71">
        <v>18</v>
      </c>
      <c r="SE23" s="71">
        <v>1</v>
      </c>
      <c r="SF23" s="71">
        <v>12</v>
      </c>
      <c r="SG23" s="71">
        <v>3</v>
      </c>
      <c r="SH23" s="71">
        <v>0</v>
      </c>
    </row>
    <row r="24" spans="1:502">
      <c r="A24" s="16" t="s">
        <v>1626</v>
      </c>
      <c r="B24" s="70">
        <v>16</v>
      </c>
      <c r="C24" s="70">
        <v>16</v>
      </c>
      <c r="D24" s="70">
        <v>1</v>
      </c>
      <c r="E24" s="70">
        <v>2019</v>
      </c>
      <c r="F24" s="70" t="s">
        <v>158</v>
      </c>
      <c r="G24" s="1073" t="s">
        <v>1610</v>
      </c>
      <c r="H24" s="70" t="s">
        <v>1611</v>
      </c>
      <c r="I24" s="1066"/>
      <c r="J24" s="73">
        <v>0</v>
      </c>
      <c r="K24" s="73">
        <v>0</v>
      </c>
      <c r="L24" s="73">
        <v>0</v>
      </c>
      <c r="M24" s="73">
        <v>0</v>
      </c>
      <c r="N24" s="73">
        <v>0</v>
      </c>
      <c r="O24" s="73">
        <v>0</v>
      </c>
      <c r="P24" s="73">
        <v>0</v>
      </c>
      <c r="Q24" s="73">
        <v>0</v>
      </c>
      <c r="R24" s="73">
        <v>98.406999999999996</v>
      </c>
      <c r="S24" s="73">
        <v>37.660367100000002</v>
      </c>
      <c r="T24" s="73">
        <v>108.045</v>
      </c>
      <c r="U24" s="73">
        <v>9.51</v>
      </c>
      <c r="V24" s="73">
        <v>0</v>
      </c>
      <c r="W24" s="73">
        <v>0</v>
      </c>
      <c r="X24" s="73">
        <v>14.561999999999999</v>
      </c>
      <c r="Y24" s="73">
        <v>141.733</v>
      </c>
      <c r="Z24" s="73">
        <v>8.3680000000000003</v>
      </c>
      <c r="AA24" s="73">
        <v>7.5570000000000004</v>
      </c>
      <c r="AB24" s="73">
        <v>0</v>
      </c>
      <c r="AC24" s="73">
        <v>0</v>
      </c>
      <c r="AD24" s="73">
        <v>149.10499999999999</v>
      </c>
      <c r="AE24" s="73">
        <v>349.11099999999999</v>
      </c>
      <c r="AF24" s="73">
        <v>323.26100000000002</v>
      </c>
      <c r="AG24" s="73">
        <v>62.037999999999997</v>
      </c>
      <c r="AH24" s="73">
        <v>2.9369999999999998</v>
      </c>
      <c r="AI24" s="73">
        <v>0</v>
      </c>
      <c r="AJ24" s="73">
        <v>8.3789999999999996</v>
      </c>
      <c r="AK24" s="73">
        <v>7.0810000000000004</v>
      </c>
      <c r="AL24" s="73">
        <v>37.975999999999999</v>
      </c>
      <c r="AM24" s="73">
        <v>0</v>
      </c>
      <c r="AN24" s="73">
        <v>172.39400000000001</v>
      </c>
      <c r="AO24" s="73">
        <v>0</v>
      </c>
      <c r="AP24" s="73">
        <v>1210.6590000000001</v>
      </c>
      <c r="AQ24" s="73">
        <v>7.03</v>
      </c>
      <c r="AR24" s="73">
        <v>63.014000000000003</v>
      </c>
      <c r="AS24" s="73">
        <v>56.4</v>
      </c>
      <c r="AT24" s="73">
        <v>70.253</v>
      </c>
      <c r="AU24" s="73">
        <v>17.253</v>
      </c>
      <c r="AV24" s="73">
        <v>14.372</v>
      </c>
      <c r="AW24" s="73">
        <v>0</v>
      </c>
      <c r="AX24" s="73">
        <v>9.7189999999999994</v>
      </c>
      <c r="AY24" s="73">
        <v>0</v>
      </c>
      <c r="AZ24" s="73">
        <v>0</v>
      </c>
      <c r="BA24" s="73">
        <v>0</v>
      </c>
      <c r="BB24" s="73">
        <v>0</v>
      </c>
      <c r="BC24" s="73">
        <v>0</v>
      </c>
      <c r="BD24" s="73">
        <v>3.464</v>
      </c>
      <c r="BE24" s="73">
        <v>0</v>
      </c>
      <c r="BF24" s="73">
        <v>3.45</v>
      </c>
      <c r="BG24" s="73">
        <v>0</v>
      </c>
      <c r="BH24" s="73">
        <v>0</v>
      </c>
      <c r="BI24" s="73">
        <v>0</v>
      </c>
      <c r="BJ24" s="73">
        <v>0</v>
      </c>
      <c r="BK24" s="73">
        <v>0</v>
      </c>
      <c r="BL24" s="73">
        <v>0</v>
      </c>
      <c r="BM24" s="73">
        <v>101.497</v>
      </c>
      <c r="BN24" s="73">
        <v>0</v>
      </c>
      <c r="BO24" s="73">
        <v>2.6789999999999998</v>
      </c>
      <c r="BP24" s="73">
        <v>0</v>
      </c>
      <c r="BQ24" s="73">
        <v>12.917</v>
      </c>
      <c r="BR24" s="73">
        <v>0</v>
      </c>
      <c r="BS24" s="73">
        <v>0</v>
      </c>
      <c r="BT24" s="73">
        <v>0</v>
      </c>
      <c r="BU24" s="73">
        <v>0</v>
      </c>
      <c r="BV24" s="73">
        <v>0</v>
      </c>
      <c r="BW24" s="73">
        <v>0</v>
      </c>
      <c r="BX24" s="73">
        <v>0</v>
      </c>
      <c r="BY24" s="73">
        <v>0</v>
      </c>
      <c r="BZ24" s="73">
        <v>139.017</v>
      </c>
      <c r="CA24" s="73">
        <v>0</v>
      </c>
      <c r="CB24" s="73">
        <v>0</v>
      </c>
      <c r="CC24" s="73">
        <v>0</v>
      </c>
      <c r="CD24" s="73">
        <v>0</v>
      </c>
      <c r="CE24" s="73">
        <v>0</v>
      </c>
      <c r="CF24" s="73">
        <v>58.165999999999997</v>
      </c>
      <c r="CG24" s="73">
        <v>0</v>
      </c>
      <c r="CH24" s="73">
        <v>0</v>
      </c>
      <c r="CI24" s="73">
        <v>15.071999999999999</v>
      </c>
      <c r="CJ24" s="73">
        <v>7.3769999999999998</v>
      </c>
      <c r="CK24" s="73">
        <v>17.591000000000001</v>
      </c>
      <c r="CL24" s="73">
        <v>103.95099999999999</v>
      </c>
      <c r="CM24" s="73">
        <v>13.205</v>
      </c>
      <c r="CN24" s="73">
        <v>130.16999999999999</v>
      </c>
      <c r="CO24" s="73">
        <v>0</v>
      </c>
      <c r="CP24" s="73">
        <v>0</v>
      </c>
      <c r="CQ24" s="73">
        <v>0</v>
      </c>
      <c r="CR24" s="73">
        <v>8.641</v>
      </c>
      <c r="CS24" s="73">
        <v>110.82299999999999</v>
      </c>
      <c r="CT24" s="73">
        <v>0</v>
      </c>
      <c r="CU24" s="73">
        <v>0</v>
      </c>
      <c r="CV24" s="73">
        <v>0</v>
      </c>
      <c r="CW24" s="73">
        <v>0</v>
      </c>
      <c r="CX24" s="73">
        <v>0</v>
      </c>
      <c r="CY24" s="73">
        <v>0</v>
      </c>
      <c r="CZ24" s="73">
        <v>21.291</v>
      </c>
      <c r="DA24" s="73">
        <v>0</v>
      </c>
      <c r="DB24" s="73">
        <v>4.1870000000000003</v>
      </c>
      <c r="DC24" s="73">
        <v>171.11</v>
      </c>
      <c r="DD24" s="73">
        <v>0</v>
      </c>
      <c r="DE24" s="73">
        <v>0</v>
      </c>
      <c r="DF24" s="73">
        <v>0</v>
      </c>
      <c r="DG24" s="73">
        <v>1204.92</v>
      </c>
      <c r="DH24" s="73">
        <v>0</v>
      </c>
      <c r="DI24" s="73">
        <v>0</v>
      </c>
      <c r="DJ24" s="73">
        <v>63.014000000000003</v>
      </c>
      <c r="DK24" s="73">
        <v>0</v>
      </c>
      <c r="DL24" s="73">
        <v>0</v>
      </c>
      <c r="DM24" s="73">
        <v>0</v>
      </c>
      <c r="DN24" s="73">
        <v>0</v>
      </c>
      <c r="DO24" s="73">
        <v>0</v>
      </c>
      <c r="DP24" s="73">
        <v>0</v>
      </c>
      <c r="DQ24" s="73">
        <v>0</v>
      </c>
      <c r="DR24" s="73">
        <v>0</v>
      </c>
      <c r="DS24" s="73">
        <v>98.406999999999996</v>
      </c>
      <c r="DT24" s="73">
        <v>37.660367100000002</v>
      </c>
      <c r="DU24" s="73">
        <v>108.045</v>
      </c>
      <c r="DV24" s="73">
        <v>9.51</v>
      </c>
      <c r="DW24" s="73">
        <v>0</v>
      </c>
      <c r="DX24" s="73">
        <v>0</v>
      </c>
      <c r="DY24" s="73">
        <v>14.561999999999999</v>
      </c>
      <c r="DZ24" s="73">
        <v>141.733</v>
      </c>
      <c r="EA24" s="73">
        <v>8.3680000000000003</v>
      </c>
      <c r="EB24" s="73">
        <v>7.5570000000000004</v>
      </c>
      <c r="EC24" s="73">
        <v>0</v>
      </c>
      <c r="ED24" s="73">
        <v>0</v>
      </c>
      <c r="EE24" s="73">
        <v>149.10499999999999</v>
      </c>
      <c r="EF24" s="73">
        <v>349.11099999999999</v>
      </c>
      <c r="EG24" s="73">
        <v>323.26100000000002</v>
      </c>
      <c r="EH24" s="73">
        <v>62.037999999999997</v>
      </c>
      <c r="EI24" s="73">
        <v>2.9369999999999998</v>
      </c>
      <c r="EJ24" s="73">
        <v>0</v>
      </c>
      <c r="EK24" s="73">
        <v>8.3789999999999996</v>
      </c>
      <c r="EL24" s="73">
        <v>7.0810000000000004</v>
      </c>
      <c r="EM24" s="73">
        <v>37.975999999999999</v>
      </c>
      <c r="EN24" s="73">
        <v>0</v>
      </c>
      <c r="EO24" s="73">
        <v>172.39400000000001</v>
      </c>
      <c r="EP24" s="73">
        <v>0</v>
      </c>
      <c r="EQ24" s="73">
        <v>5.7389999999999999</v>
      </c>
      <c r="ER24" s="73">
        <v>7.03</v>
      </c>
      <c r="ES24" s="73">
        <v>0</v>
      </c>
      <c r="ET24" s="73">
        <v>56.4</v>
      </c>
      <c r="EU24" s="73">
        <v>70.253</v>
      </c>
      <c r="EV24" s="73">
        <v>17.253</v>
      </c>
      <c r="EW24" s="73">
        <v>14.372</v>
      </c>
      <c r="EX24" s="73">
        <v>0</v>
      </c>
      <c r="EY24" s="73">
        <v>9.7189999999999994</v>
      </c>
      <c r="EZ24" s="73">
        <v>0</v>
      </c>
      <c r="FA24" s="73">
        <v>0</v>
      </c>
      <c r="FB24" s="73">
        <v>0</v>
      </c>
      <c r="FC24" s="73">
        <v>0</v>
      </c>
      <c r="FD24" s="73">
        <v>0</v>
      </c>
      <c r="FE24" s="73">
        <v>3.464</v>
      </c>
      <c r="FF24" s="73">
        <v>0</v>
      </c>
      <c r="FG24" s="73">
        <v>3.45</v>
      </c>
      <c r="FH24" s="73">
        <v>0</v>
      </c>
      <c r="FI24" s="73">
        <v>0</v>
      </c>
      <c r="FJ24" s="73">
        <v>0</v>
      </c>
      <c r="FK24" s="73">
        <v>0</v>
      </c>
      <c r="FL24" s="73">
        <v>0</v>
      </c>
      <c r="FM24" s="73">
        <v>0</v>
      </c>
      <c r="FN24" s="73">
        <v>101.497</v>
      </c>
      <c r="FO24" s="73">
        <v>0</v>
      </c>
      <c r="FP24" s="73">
        <v>2.6789999999999998</v>
      </c>
      <c r="FQ24" s="73">
        <v>0</v>
      </c>
      <c r="FR24" s="73">
        <v>12.917</v>
      </c>
      <c r="FS24" s="73">
        <v>0</v>
      </c>
      <c r="FT24" s="73">
        <v>0</v>
      </c>
      <c r="FU24" s="73">
        <v>0</v>
      </c>
      <c r="FV24" s="73">
        <v>0</v>
      </c>
      <c r="FW24" s="73">
        <v>0</v>
      </c>
      <c r="FX24" s="73">
        <v>0</v>
      </c>
      <c r="FY24" s="73">
        <v>0</v>
      </c>
      <c r="FZ24" s="73">
        <v>0</v>
      </c>
      <c r="GA24" s="73">
        <v>139.017</v>
      </c>
      <c r="GB24" s="73">
        <v>0</v>
      </c>
      <c r="GC24" s="73">
        <v>0</v>
      </c>
      <c r="GD24" s="73">
        <v>0</v>
      </c>
      <c r="GE24" s="73">
        <v>0</v>
      </c>
      <c r="GF24" s="73">
        <v>0</v>
      </c>
      <c r="GG24" s="73">
        <v>58.165999999999997</v>
      </c>
      <c r="GH24" s="73">
        <v>0</v>
      </c>
      <c r="GI24" s="73">
        <v>0</v>
      </c>
      <c r="GJ24" s="73">
        <v>15.071999999999999</v>
      </c>
      <c r="GK24" s="73">
        <v>7.3769999999999998</v>
      </c>
      <c r="GL24" s="73">
        <v>17.591000000000001</v>
      </c>
      <c r="GM24" s="73">
        <v>103.95099999999999</v>
      </c>
      <c r="GN24" s="73">
        <v>13.205</v>
      </c>
      <c r="GO24" s="73">
        <v>130.16999999999999</v>
      </c>
      <c r="GP24" s="73">
        <v>0</v>
      </c>
      <c r="GQ24" s="73">
        <v>0</v>
      </c>
      <c r="GR24" s="73">
        <v>0</v>
      </c>
      <c r="GS24" s="73">
        <v>8.641</v>
      </c>
      <c r="GT24" s="73">
        <v>110.82299999999999</v>
      </c>
      <c r="GU24" s="73">
        <v>0</v>
      </c>
      <c r="GV24" s="73">
        <v>0</v>
      </c>
      <c r="GW24" s="73">
        <v>0</v>
      </c>
      <c r="GX24" s="73">
        <v>0</v>
      </c>
      <c r="GY24" s="73">
        <v>0</v>
      </c>
      <c r="GZ24" s="73">
        <v>0</v>
      </c>
      <c r="HA24" s="73">
        <v>21.291</v>
      </c>
      <c r="HB24" s="73">
        <v>0</v>
      </c>
      <c r="HC24" s="73">
        <v>4.1870000000000003</v>
      </c>
      <c r="HD24" s="73">
        <v>171.11</v>
      </c>
      <c r="HE24" s="73">
        <v>0</v>
      </c>
      <c r="HF24" s="73">
        <v>1267.934</v>
      </c>
      <c r="HG24" s="73">
        <v>0</v>
      </c>
      <c r="HH24" s="73">
        <v>0</v>
      </c>
      <c r="HI24" s="73">
        <v>0</v>
      </c>
      <c r="HJ24" s="73">
        <v>0</v>
      </c>
      <c r="HK24" s="73">
        <v>1538.1243671</v>
      </c>
      <c r="HL24" s="73">
        <v>69.168999999999997</v>
      </c>
      <c r="HM24" s="73">
        <v>111.59699999999999</v>
      </c>
      <c r="HN24" s="73">
        <v>6.9139999999999997</v>
      </c>
      <c r="HO24" s="73">
        <v>117.093</v>
      </c>
      <c r="HP24" s="73">
        <v>0</v>
      </c>
      <c r="HQ24" s="73">
        <v>139.017</v>
      </c>
      <c r="HR24" s="73">
        <v>0</v>
      </c>
      <c r="HS24" s="73">
        <v>58.165999999999997</v>
      </c>
      <c r="HT24" s="73">
        <v>40.04</v>
      </c>
      <c r="HU24" s="73">
        <v>117.15600000000001</v>
      </c>
      <c r="HV24" s="73">
        <v>130.16999999999999</v>
      </c>
      <c r="HW24" s="73">
        <v>8.641</v>
      </c>
      <c r="HX24" s="73">
        <v>132.114</v>
      </c>
      <c r="HY24" s="73">
        <v>175.297</v>
      </c>
      <c r="HZ24" s="73">
        <v>0</v>
      </c>
      <c r="IA24" s="73">
        <v>1267.934</v>
      </c>
      <c r="IB24" s="73">
        <v>0</v>
      </c>
      <c r="IC24" s="73">
        <v>0</v>
      </c>
      <c r="ID24" s="73">
        <v>0</v>
      </c>
      <c r="IE24" s="73">
        <v>0</v>
      </c>
      <c r="IF24" s="73">
        <v>1538.1243671</v>
      </c>
      <c r="IG24" s="73">
        <v>1337.1030000000001</v>
      </c>
      <c r="IH24" s="73">
        <v>111.59699999999999</v>
      </c>
      <c r="II24" s="73">
        <v>6.9139999999999997</v>
      </c>
      <c r="IJ24" s="73">
        <v>117.093</v>
      </c>
      <c r="IK24" s="73">
        <v>0</v>
      </c>
      <c r="IL24" s="73">
        <v>139.017</v>
      </c>
      <c r="IM24" s="73">
        <v>0</v>
      </c>
      <c r="IN24" s="73">
        <v>58.165999999999997</v>
      </c>
      <c r="IO24" s="73">
        <v>40.04</v>
      </c>
      <c r="IP24" s="73">
        <v>117.15600000000001</v>
      </c>
      <c r="IQ24" s="73">
        <v>130.16999999999999</v>
      </c>
      <c r="IR24" s="73">
        <v>8.641</v>
      </c>
      <c r="IS24" s="73">
        <v>132.114</v>
      </c>
      <c r="IT24" s="73">
        <v>175.297</v>
      </c>
      <c r="IU24" s="73">
        <v>0</v>
      </c>
      <c r="IV24" s="74">
        <v>0</v>
      </c>
      <c r="IW24" s="71">
        <v>0</v>
      </c>
      <c r="IX24" s="71">
        <v>0</v>
      </c>
      <c r="IY24" s="71">
        <v>0</v>
      </c>
      <c r="IZ24" s="71">
        <v>0</v>
      </c>
      <c r="JA24" s="71">
        <v>0</v>
      </c>
      <c r="JB24" s="71">
        <v>0</v>
      </c>
      <c r="JC24" s="71">
        <v>0</v>
      </c>
      <c r="JD24" s="71">
        <v>0</v>
      </c>
      <c r="JE24" s="71">
        <v>7</v>
      </c>
      <c r="JF24" s="71">
        <v>3</v>
      </c>
      <c r="JG24" s="71">
        <v>2</v>
      </c>
      <c r="JH24" s="71">
        <v>1</v>
      </c>
      <c r="JI24" s="71">
        <v>0</v>
      </c>
      <c r="JJ24" s="71">
        <v>0</v>
      </c>
      <c r="JK24" s="71">
        <v>2</v>
      </c>
      <c r="JL24" s="71">
        <v>5</v>
      </c>
      <c r="JM24" s="71">
        <v>2</v>
      </c>
      <c r="JN24" s="71">
        <v>2</v>
      </c>
      <c r="JO24" s="71">
        <v>0</v>
      </c>
      <c r="JP24" s="71">
        <v>0</v>
      </c>
      <c r="JQ24" s="71">
        <v>4</v>
      </c>
      <c r="JR24" s="71">
        <v>9</v>
      </c>
      <c r="JS24" s="71">
        <v>2</v>
      </c>
      <c r="JT24" s="71">
        <v>11</v>
      </c>
      <c r="JU24" s="71">
        <v>1</v>
      </c>
      <c r="JV24" s="71">
        <v>0</v>
      </c>
      <c r="JW24" s="71">
        <v>2</v>
      </c>
      <c r="JX24" s="71">
        <v>2</v>
      </c>
      <c r="JY24" s="71">
        <v>2</v>
      </c>
      <c r="JZ24" s="71">
        <v>0</v>
      </c>
      <c r="KA24" s="71">
        <v>7</v>
      </c>
      <c r="KB24" s="71">
        <v>0</v>
      </c>
      <c r="KC24" s="71">
        <v>3</v>
      </c>
      <c r="KD24" s="71">
        <v>1</v>
      </c>
      <c r="KE24" s="71">
        <v>8</v>
      </c>
      <c r="KF24" s="71">
        <v>3</v>
      </c>
      <c r="KG24" s="71">
        <v>13</v>
      </c>
      <c r="KH24" s="71">
        <v>5</v>
      </c>
      <c r="KI24" s="71">
        <v>5</v>
      </c>
      <c r="KJ24" s="71">
        <v>0</v>
      </c>
      <c r="KK24" s="71">
        <v>2</v>
      </c>
      <c r="KL24" s="71">
        <v>0</v>
      </c>
      <c r="KM24" s="71">
        <v>0</v>
      </c>
      <c r="KN24" s="71">
        <v>0</v>
      </c>
      <c r="KO24" s="71">
        <v>0</v>
      </c>
      <c r="KP24" s="71">
        <v>0</v>
      </c>
      <c r="KQ24" s="71">
        <v>1</v>
      </c>
      <c r="KR24" s="71">
        <v>0</v>
      </c>
      <c r="KS24" s="71">
        <v>1</v>
      </c>
      <c r="KT24" s="71">
        <v>0</v>
      </c>
      <c r="KU24" s="71">
        <v>0</v>
      </c>
      <c r="KV24" s="71">
        <v>0</v>
      </c>
      <c r="KW24" s="71">
        <v>0</v>
      </c>
      <c r="KX24" s="71">
        <v>0</v>
      </c>
      <c r="KY24" s="71">
        <v>0</v>
      </c>
      <c r="KZ24" s="71">
        <v>16</v>
      </c>
      <c r="LA24" s="71">
        <v>0</v>
      </c>
      <c r="LB24" s="71">
        <v>1</v>
      </c>
      <c r="LC24" s="71">
        <v>0</v>
      </c>
      <c r="LD24" s="71">
        <v>1</v>
      </c>
      <c r="LE24" s="71">
        <v>0</v>
      </c>
      <c r="LF24" s="71">
        <v>0</v>
      </c>
      <c r="LG24" s="71">
        <v>0</v>
      </c>
      <c r="LH24" s="71">
        <v>0</v>
      </c>
      <c r="LI24" s="71">
        <v>0</v>
      </c>
      <c r="LJ24" s="71">
        <v>0</v>
      </c>
      <c r="LK24" s="71">
        <v>0</v>
      </c>
      <c r="LL24" s="71">
        <v>0</v>
      </c>
      <c r="LM24" s="71">
        <v>20</v>
      </c>
      <c r="LN24" s="71">
        <v>0</v>
      </c>
      <c r="LO24" s="71">
        <v>0</v>
      </c>
      <c r="LP24" s="71">
        <v>0</v>
      </c>
      <c r="LQ24" s="71">
        <v>0</v>
      </c>
      <c r="LR24" s="71">
        <v>0</v>
      </c>
      <c r="LS24" s="71">
        <v>11</v>
      </c>
      <c r="LT24" s="71">
        <v>0</v>
      </c>
      <c r="LU24" s="71">
        <v>0</v>
      </c>
      <c r="LV24" s="71">
        <v>4</v>
      </c>
      <c r="LW24" s="71">
        <v>2</v>
      </c>
      <c r="LX24" s="71">
        <v>3</v>
      </c>
      <c r="LY24" s="71">
        <v>10</v>
      </c>
      <c r="LZ24" s="71">
        <v>2</v>
      </c>
      <c r="MA24" s="71">
        <v>18</v>
      </c>
      <c r="MB24" s="71">
        <v>0</v>
      </c>
      <c r="MC24" s="71">
        <v>0</v>
      </c>
      <c r="MD24" s="71">
        <v>0</v>
      </c>
      <c r="ME24" s="71">
        <v>1</v>
      </c>
      <c r="MF24" s="71">
        <v>6</v>
      </c>
      <c r="MG24" s="71">
        <v>0</v>
      </c>
      <c r="MH24" s="71">
        <v>0</v>
      </c>
      <c r="MI24" s="71">
        <v>0</v>
      </c>
      <c r="MJ24" s="71">
        <v>0</v>
      </c>
      <c r="MK24" s="71">
        <v>0</v>
      </c>
      <c r="ML24" s="71">
        <v>0</v>
      </c>
      <c r="MM24" s="71">
        <v>4</v>
      </c>
      <c r="MN24" s="71">
        <v>0</v>
      </c>
      <c r="MO24" s="71">
        <v>1</v>
      </c>
      <c r="MP24" s="71">
        <v>5</v>
      </c>
      <c r="MQ24" s="71">
        <v>0</v>
      </c>
      <c r="MR24" s="71">
        <v>0</v>
      </c>
      <c r="MS24" s="71">
        <v>0</v>
      </c>
      <c r="MT24" s="71">
        <v>1</v>
      </c>
      <c r="MU24" s="71">
        <v>0</v>
      </c>
      <c r="MV24" s="71">
        <v>0</v>
      </c>
      <c r="MW24" s="71">
        <v>8</v>
      </c>
      <c r="MX24" s="71">
        <v>0</v>
      </c>
      <c r="MY24" s="71">
        <v>0</v>
      </c>
      <c r="MZ24" s="71">
        <v>0</v>
      </c>
      <c r="NA24" s="71">
        <v>0</v>
      </c>
      <c r="NB24" s="71">
        <v>0</v>
      </c>
      <c r="NC24" s="71">
        <v>0</v>
      </c>
      <c r="ND24" s="71">
        <v>0</v>
      </c>
      <c r="NE24" s="71">
        <v>0</v>
      </c>
      <c r="NF24" s="71">
        <v>7</v>
      </c>
      <c r="NG24" s="71">
        <v>3</v>
      </c>
      <c r="NH24" s="71">
        <v>2</v>
      </c>
      <c r="NI24" s="71">
        <v>1</v>
      </c>
      <c r="NJ24" s="71">
        <v>0</v>
      </c>
      <c r="NK24" s="71">
        <v>0</v>
      </c>
      <c r="NL24" s="71">
        <v>2</v>
      </c>
      <c r="NM24" s="71">
        <v>5</v>
      </c>
      <c r="NN24" s="71">
        <v>2</v>
      </c>
      <c r="NO24" s="71">
        <v>2</v>
      </c>
      <c r="NP24" s="71">
        <v>0</v>
      </c>
      <c r="NQ24" s="71">
        <v>0</v>
      </c>
      <c r="NR24" s="71">
        <v>4</v>
      </c>
      <c r="NS24" s="71">
        <v>9</v>
      </c>
      <c r="NT24" s="71">
        <v>2</v>
      </c>
      <c r="NU24" s="71">
        <v>11</v>
      </c>
      <c r="NV24" s="71">
        <v>1</v>
      </c>
      <c r="NW24" s="71">
        <v>0</v>
      </c>
      <c r="NX24" s="71">
        <v>2</v>
      </c>
      <c r="NY24" s="71">
        <v>2</v>
      </c>
      <c r="NZ24" s="71">
        <v>2</v>
      </c>
      <c r="OA24" s="71">
        <v>0</v>
      </c>
      <c r="OB24" s="71">
        <v>7</v>
      </c>
      <c r="OC24" s="71">
        <v>0</v>
      </c>
      <c r="OD24" s="71">
        <v>2</v>
      </c>
      <c r="OE24" s="71">
        <v>1</v>
      </c>
      <c r="OF24" s="71">
        <v>0</v>
      </c>
      <c r="OG24" s="71">
        <v>3</v>
      </c>
      <c r="OH24" s="71">
        <v>13</v>
      </c>
      <c r="OI24" s="71">
        <v>5</v>
      </c>
      <c r="OJ24" s="71">
        <v>5</v>
      </c>
      <c r="OK24" s="71">
        <v>0</v>
      </c>
      <c r="OL24" s="71">
        <v>2</v>
      </c>
      <c r="OM24" s="71">
        <v>0</v>
      </c>
      <c r="ON24" s="71">
        <v>0</v>
      </c>
      <c r="OO24" s="71">
        <v>0</v>
      </c>
      <c r="OP24" s="71">
        <v>0</v>
      </c>
      <c r="OQ24" s="71">
        <v>0</v>
      </c>
      <c r="OR24" s="71">
        <v>1</v>
      </c>
      <c r="OS24" s="71">
        <v>0</v>
      </c>
      <c r="OT24" s="71">
        <v>1</v>
      </c>
      <c r="OU24" s="71">
        <v>0</v>
      </c>
      <c r="OV24" s="71">
        <v>0</v>
      </c>
      <c r="OW24" s="71">
        <v>0</v>
      </c>
      <c r="OX24" s="71">
        <v>0</v>
      </c>
      <c r="OY24" s="71">
        <v>0</v>
      </c>
      <c r="OZ24" s="71">
        <v>0</v>
      </c>
      <c r="PA24" s="71">
        <v>16</v>
      </c>
      <c r="PB24" s="71">
        <v>0</v>
      </c>
      <c r="PC24" s="71">
        <v>1</v>
      </c>
      <c r="PD24" s="71">
        <v>0</v>
      </c>
      <c r="PE24" s="71">
        <v>1</v>
      </c>
      <c r="PF24" s="71">
        <v>0</v>
      </c>
      <c r="PG24" s="71">
        <v>0</v>
      </c>
      <c r="PH24" s="71">
        <v>0</v>
      </c>
      <c r="PI24" s="71">
        <v>0</v>
      </c>
      <c r="PJ24" s="71">
        <v>0</v>
      </c>
      <c r="PK24" s="71">
        <v>0</v>
      </c>
      <c r="PL24" s="71">
        <v>0</v>
      </c>
      <c r="PM24" s="71">
        <v>0</v>
      </c>
      <c r="PN24" s="71">
        <v>20</v>
      </c>
      <c r="PO24" s="71">
        <v>0</v>
      </c>
      <c r="PP24" s="71">
        <v>0</v>
      </c>
      <c r="PQ24" s="71">
        <v>0</v>
      </c>
      <c r="PR24" s="71">
        <v>0</v>
      </c>
      <c r="PS24" s="71">
        <v>0</v>
      </c>
      <c r="PT24" s="71">
        <v>11</v>
      </c>
      <c r="PU24" s="71">
        <v>0</v>
      </c>
      <c r="PV24" s="71">
        <v>0</v>
      </c>
      <c r="PW24" s="71">
        <v>4</v>
      </c>
      <c r="PX24" s="71">
        <v>2</v>
      </c>
      <c r="PY24" s="71">
        <v>3</v>
      </c>
      <c r="PZ24" s="71">
        <v>10</v>
      </c>
      <c r="QA24" s="71">
        <v>2</v>
      </c>
      <c r="QB24" s="71">
        <v>18</v>
      </c>
      <c r="QC24" s="71">
        <v>0</v>
      </c>
      <c r="QD24" s="71">
        <v>0</v>
      </c>
      <c r="QE24" s="71">
        <v>0</v>
      </c>
      <c r="QF24" s="71">
        <v>1</v>
      </c>
      <c r="QG24" s="71">
        <v>6</v>
      </c>
      <c r="QH24" s="71">
        <v>0</v>
      </c>
      <c r="QI24" s="71">
        <v>0</v>
      </c>
      <c r="QJ24" s="71">
        <v>0</v>
      </c>
      <c r="QK24" s="71">
        <v>0</v>
      </c>
      <c r="QL24" s="71">
        <v>0</v>
      </c>
      <c r="QM24" s="71">
        <v>0</v>
      </c>
      <c r="QN24" s="71">
        <v>4</v>
      </c>
      <c r="QO24" s="71">
        <v>0</v>
      </c>
      <c r="QP24" s="71">
        <v>1</v>
      </c>
      <c r="QQ24" s="71">
        <v>5</v>
      </c>
      <c r="QR24" s="71">
        <v>0</v>
      </c>
      <c r="QS24" s="71">
        <v>9</v>
      </c>
      <c r="QT24" s="71">
        <v>0</v>
      </c>
      <c r="QU24" s="71">
        <v>0</v>
      </c>
      <c r="QV24" s="71">
        <v>0</v>
      </c>
      <c r="QW24" s="71">
        <v>0</v>
      </c>
      <c r="QX24" s="71">
        <v>64</v>
      </c>
      <c r="QY24" s="71">
        <v>6</v>
      </c>
      <c r="QZ24" s="71">
        <v>25</v>
      </c>
      <c r="RA24" s="71">
        <v>2</v>
      </c>
      <c r="RB24" s="71">
        <v>18</v>
      </c>
      <c r="RC24" s="71">
        <v>0</v>
      </c>
      <c r="RD24" s="71">
        <v>20</v>
      </c>
      <c r="RE24" s="71">
        <v>0</v>
      </c>
      <c r="RF24" s="71">
        <v>11</v>
      </c>
      <c r="RG24" s="71">
        <v>9</v>
      </c>
      <c r="RH24" s="71">
        <v>12</v>
      </c>
      <c r="RI24" s="71">
        <v>18</v>
      </c>
      <c r="RJ24" s="71">
        <v>1</v>
      </c>
      <c r="RK24" s="71">
        <v>10</v>
      </c>
      <c r="RL24" s="71">
        <v>6</v>
      </c>
      <c r="RM24" s="71">
        <v>0</v>
      </c>
      <c r="RN24" s="71">
        <v>9</v>
      </c>
      <c r="RO24" s="71">
        <v>0</v>
      </c>
      <c r="RP24" s="71">
        <v>0</v>
      </c>
      <c r="RQ24" s="71">
        <v>0</v>
      </c>
      <c r="RR24" s="71">
        <v>0</v>
      </c>
      <c r="RS24" s="71">
        <v>64</v>
      </c>
      <c r="RT24" s="71">
        <v>15</v>
      </c>
      <c r="RU24" s="71">
        <v>25</v>
      </c>
      <c r="RV24" s="71">
        <v>2</v>
      </c>
      <c r="RW24" s="71">
        <v>18</v>
      </c>
      <c r="RX24" s="71">
        <v>0</v>
      </c>
      <c r="RY24" s="71">
        <v>20</v>
      </c>
      <c r="RZ24" s="71">
        <v>0</v>
      </c>
      <c r="SA24" s="71">
        <v>11</v>
      </c>
      <c r="SB24" s="71">
        <v>9</v>
      </c>
      <c r="SC24" s="71">
        <v>12</v>
      </c>
      <c r="SD24" s="71">
        <v>18</v>
      </c>
      <c r="SE24" s="71">
        <v>1</v>
      </c>
      <c r="SF24" s="71">
        <v>10</v>
      </c>
      <c r="SG24" s="71">
        <v>6</v>
      </c>
      <c r="SH24" s="71">
        <v>0</v>
      </c>
    </row>
    <row r="25" spans="1:502">
      <c r="A25" s="16" t="s">
        <v>1627</v>
      </c>
      <c r="B25" s="70">
        <v>17</v>
      </c>
      <c r="C25" s="70">
        <v>17</v>
      </c>
      <c r="D25" s="70">
        <v>1</v>
      </c>
      <c r="E25" s="70">
        <v>2020</v>
      </c>
      <c r="F25" s="70" t="s">
        <v>159</v>
      </c>
      <c r="G25" s="1073" t="s">
        <v>1610</v>
      </c>
      <c r="H25" s="70" t="s">
        <v>1611</v>
      </c>
      <c r="I25" s="1066"/>
      <c r="J25" s="73">
        <v>0</v>
      </c>
      <c r="K25" s="73">
        <v>0</v>
      </c>
      <c r="L25" s="73">
        <v>0</v>
      </c>
      <c r="M25" s="73">
        <v>0</v>
      </c>
      <c r="N25" s="73">
        <v>0</v>
      </c>
      <c r="O25" s="73">
        <v>0</v>
      </c>
      <c r="P25" s="73">
        <v>0</v>
      </c>
      <c r="Q25" s="73">
        <v>0</v>
      </c>
      <c r="R25" s="73">
        <v>80.102999999999994</v>
      </c>
      <c r="S25" s="73">
        <v>32.158999999999999</v>
      </c>
      <c r="T25" s="73">
        <v>97.024000000000001</v>
      </c>
      <c r="U25" s="73">
        <v>7.6449999999999996</v>
      </c>
      <c r="V25" s="73">
        <v>0</v>
      </c>
      <c r="W25" s="73">
        <v>0</v>
      </c>
      <c r="X25" s="73">
        <v>13.641</v>
      </c>
      <c r="Y25" s="73">
        <v>135.66800000000001</v>
      </c>
      <c r="Z25" s="73">
        <v>7.3319999999999999</v>
      </c>
      <c r="AA25" s="73">
        <v>7.2329999999999997</v>
      </c>
      <c r="AB25" s="73">
        <v>0</v>
      </c>
      <c r="AC25" s="73">
        <v>0</v>
      </c>
      <c r="AD25" s="73">
        <v>141.78299999999999</v>
      </c>
      <c r="AE25" s="73">
        <v>304.589</v>
      </c>
      <c r="AF25" s="73">
        <v>289.83100000000002</v>
      </c>
      <c r="AG25" s="73">
        <v>53.231000000000002</v>
      </c>
      <c r="AH25" s="73">
        <v>0</v>
      </c>
      <c r="AI25" s="73">
        <v>0</v>
      </c>
      <c r="AJ25" s="73">
        <v>8.532</v>
      </c>
      <c r="AK25" s="73">
        <v>6.4180000000000001</v>
      </c>
      <c r="AL25" s="73">
        <v>34.491999999999997</v>
      </c>
      <c r="AM25" s="73">
        <v>0</v>
      </c>
      <c r="AN25" s="73">
        <v>133.381</v>
      </c>
      <c r="AO25" s="73">
        <v>0</v>
      </c>
      <c r="AP25" s="73">
        <v>118.77</v>
      </c>
      <c r="AQ25" s="73">
        <v>6.2290000000000001</v>
      </c>
      <c r="AR25" s="73">
        <v>35.972000000000001</v>
      </c>
      <c r="AS25" s="73">
        <v>98.102999999999994</v>
      </c>
      <c r="AT25" s="73">
        <v>68.844999999999999</v>
      </c>
      <c r="AU25" s="73">
        <v>16.373000000000001</v>
      </c>
      <c r="AV25" s="73">
        <v>12.567</v>
      </c>
      <c r="AW25" s="73">
        <v>0</v>
      </c>
      <c r="AX25" s="73">
        <v>9.4359999999999999</v>
      </c>
      <c r="AY25" s="73">
        <v>0</v>
      </c>
      <c r="AZ25" s="73">
        <v>0</v>
      </c>
      <c r="BA25" s="73">
        <v>0</v>
      </c>
      <c r="BB25" s="73">
        <v>0</v>
      </c>
      <c r="BC25" s="73">
        <v>0</v>
      </c>
      <c r="BD25" s="73">
        <v>3.0539999999999998</v>
      </c>
      <c r="BE25" s="73">
        <v>0</v>
      </c>
      <c r="BF25" s="73">
        <v>3.4279999999999999</v>
      </c>
      <c r="BG25" s="73">
        <v>0</v>
      </c>
      <c r="BH25" s="73">
        <v>0</v>
      </c>
      <c r="BI25" s="73">
        <v>0</v>
      </c>
      <c r="BJ25" s="73">
        <v>0</v>
      </c>
      <c r="BK25" s="73">
        <v>0</v>
      </c>
      <c r="BL25" s="73">
        <v>0</v>
      </c>
      <c r="BM25" s="73">
        <v>87.492000000000004</v>
      </c>
      <c r="BN25" s="73">
        <v>0</v>
      </c>
      <c r="BO25" s="73">
        <v>0</v>
      </c>
      <c r="BP25" s="73">
        <v>0</v>
      </c>
      <c r="BQ25" s="73">
        <v>0</v>
      </c>
      <c r="BR25" s="73">
        <v>0</v>
      </c>
      <c r="BS25" s="73">
        <v>0</v>
      </c>
      <c r="BT25" s="73">
        <v>0</v>
      </c>
      <c r="BU25" s="73">
        <v>0</v>
      </c>
      <c r="BV25" s="73">
        <v>0</v>
      </c>
      <c r="BW25" s="73">
        <v>0</v>
      </c>
      <c r="BX25" s="73">
        <v>0</v>
      </c>
      <c r="BY25" s="73">
        <v>0</v>
      </c>
      <c r="BZ25" s="73">
        <v>116.367</v>
      </c>
      <c r="CA25" s="73">
        <v>0</v>
      </c>
      <c r="CB25" s="73">
        <v>0</v>
      </c>
      <c r="CC25" s="73">
        <v>0</v>
      </c>
      <c r="CD25" s="73">
        <v>0</v>
      </c>
      <c r="CE25" s="73">
        <v>0</v>
      </c>
      <c r="CF25" s="73">
        <v>34.39</v>
      </c>
      <c r="CG25" s="73">
        <v>0</v>
      </c>
      <c r="CH25" s="73">
        <v>0</v>
      </c>
      <c r="CI25" s="73">
        <v>12.308</v>
      </c>
      <c r="CJ25" s="73">
        <v>7.3479999999999999</v>
      </c>
      <c r="CK25" s="73">
        <v>10.757999999999999</v>
      </c>
      <c r="CL25" s="73">
        <v>91.518000000000001</v>
      </c>
      <c r="CM25" s="73">
        <v>12.198</v>
      </c>
      <c r="CN25" s="73">
        <v>111.577</v>
      </c>
      <c r="CO25" s="73">
        <v>0</v>
      </c>
      <c r="CP25" s="73">
        <v>0</v>
      </c>
      <c r="CQ25" s="73">
        <v>0</v>
      </c>
      <c r="CR25" s="73">
        <v>6.4020000000000001</v>
      </c>
      <c r="CS25" s="73">
        <v>224.63900000000001</v>
      </c>
      <c r="CT25" s="73">
        <v>0</v>
      </c>
      <c r="CU25" s="73">
        <v>0</v>
      </c>
      <c r="CV25" s="73">
        <v>0</v>
      </c>
      <c r="CW25" s="73">
        <v>0</v>
      </c>
      <c r="CX25" s="73">
        <v>0</v>
      </c>
      <c r="CY25" s="73">
        <v>0</v>
      </c>
      <c r="CZ25" s="73">
        <v>16.617999999999999</v>
      </c>
      <c r="DA25" s="73">
        <v>0</v>
      </c>
      <c r="DB25" s="73">
        <v>4.5609999999999999</v>
      </c>
      <c r="DC25" s="73">
        <v>8.2789999999999999</v>
      </c>
      <c r="DD25" s="73">
        <v>0</v>
      </c>
      <c r="DE25" s="73">
        <v>0</v>
      </c>
      <c r="DF25" s="73">
        <v>0</v>
      </c>
      <c r="DG25" s="73">
        <v>113.197</v>
      </c>
      <c r="DH25" s="73">
        <v>0</v>
      </c>
      <c r="DI25" s="73">
        <v>0</v>
      </c>
      <c r="DJ25" s="73">
        <v>35.972000000000001</v>
      </c>
      <c r="DK25" s="73">
        <v>0</v>
      </c>
      <c r="DL25" s="73">
        <v>0</v>
      </c>
      <c r="DM25" s="73">
        <v>0</v>
      </c>
      <c r="DN25" s="73">
        <v>0</v>
      </c>
      <c r="DO25" s="73">
        <v>0</v>
      </c>
      <c r="DP25" s="73">
        <v>0</v>
      </c>
      <c r="DQ25" s="73">
        <v>0</v>
      </c>
      <c r="DR25" s="73">
        <v>0</v>
      </c>
      <c r="DS25" s="73">
        <v>80.102999999999994</v>
      </c>
      <c r="DT25" s="73">
        <v>32.158999999999999</v>
      </c>
      <c r="DU25" s="73">
        <v>97.024000000000001</v>
      </c>
      <c r="DV25" s="73">
        <v>7.6449999999999996</v>
      </c>
      <c r="DW25" s="73">
        <v>0</v>
      </c>
      <c r="DX25" s="73">
        <v>0</v>
      </c>
      <c r="DY25" s="73">
        <v>13.641</v>
      </c>
      <c r="DZ25" s="73">
        <v>135.66800000000001</v>
      </c>
      <c r="EA25" s="73">
        <v>7.3319999999999999</v>
      </c>
      <c r="EB25" s="73">
        <v>7.2329999999999997</v>
      </c>
      <c r="EC25" s="73">
        <v>0</v>
      </c>
      <c r="ED25" s="73">
        <v>0</v>
      </c>
      <c r="EE25" s="73">
        <v>141.78299999999999</v>
      </c>
      <c r="EF25" s="73">
        <v>304.589</v>
      </c>
      <c r="EG25" s="73">
        <v>289.83100000000002</v>
      </c>
      <c r="EH25" s="73">
        <v>53.231000000000002</v>
      </c>
      <c r="EI25" s="73">
        <v>0</v>
      </c>
      <c r="EJ25" s="73">
        <v>0</v>
      </c>
      <c r="EK25" s="73">
        <v>8.532</v>
      </c>
      <c r="EL25" s="73">
        <v>6.4180000000000001</v>
      </c>
      <c r="EM25" s="73">
        <v>34.491999999999997</v>
      </c>
      <c r="EN25" s="73">
        <v>0</v>
      </c>
      <c r="EO25" s="73">
        <v>133.381</v>
      </c>
      <c r="EP25" s="73">
        <v>0</v>
      </c>
      <c r="EQ25" s="73">
        <v>5.5730000000000004</v>
      </c>
      <c r="ER25" s="73">
        <v>6.2290000000000001</v>
      </c>
      <c r="ES25" s="73">
        <v>0</v>
      </c>
      <c r="ET25" s="73">
        <v>98.102999999999994</v>
      </c>
      <c r="EU25" s="73">
        <v>68.844999999999999</v>
      </c>
      <c r="EV25" s="73">
        <v>16.373000000000001</v>
      </c>
      <c r="EW25" s="73">
        <v>12.567</v>
      </c>
      <c r="EX25" s="73">
        <v>0</v>
      </c>
      <c r="EY25" s="73">
        <v>9.4359999999999999</v>
      </c>
      <c r="EZ25" s="73">
        <v>0</v>
      </c>
      <c r="FA25" s="73">
        <v>0</v>
      </c>
      <c r="FB25" s="73">
        <v>0</v>
      </c>
      <c r="FC25" s="73">
        <v>0</v>
      </c>
      <c r="FD25" s="73">
        <v>0</v>
      </c>
      <c r="FE25" s="73">
        <v>3.0539999999999998</v>
      </c>
      <c r="FF25" s="73">
        <v>0</v>
      </c>
      <c r="FG25" s="73">
        <v>3.4279999999999999</v>
      </c>
      <c r="FH25" s="73">
        <v>0</v>
      </c>
      <c r="FI25" s="73">
        <v>0</v>
      </c>
      <c r="FJ25" s="73">
        <v>0</v>
      </c>
      <c r="FK25" s="73">
        <v>0</v>
      </c>
      <c r="FL25" s="73">
        <v>0</v>
      </c>
      <c r="FM25" s="73">
        <v>0</v>
      </c>
      <c r="FN25" s="73">
        <v>87.492000000000004</v>
      </c>
      <c r="FO25" s="73">
        <v>0</v>
      </c>
      <c r="FP25" s="73">
        <v>0</v>
      </c>
      <c r="FQ25" s="73">
        <v>0</v>
      </c>
      <c r="FR25" s="73">
        <v>0</v>
      </c>
      <c r="FS25" s="73">
        <v>0</v>
      </c>
      <c r="FT25" s="73">
        <v>0</v>
      </c>
      <c r="FU25" s="73">
        <v>0</v>
      </c>
      <c r="FV25" s="73">
        <v>0</v>
      </c>
      <c r="FW25" s="73">
        <v>0</v>
      </c>
      <c r="FX25" s="73">
        <v>0</v>
      </c>
      <c r="FY25" s="73">
        <v>0</v>
      </c>
      <c r="FZ25" s="73">
        <v>0</v>
      </c>
      <c r="GA25" s="73">
        <v>116.367</v>
      </c>
      <c r="GB25" s="73">
        <v>0</v>
      </c>
      <c r="GC25" s="73">
        <v>0</v>
      </c>
      <c r="GD25" s="73">
        <v>0</v>
      </c>
      <c r="GE25" s="73">
        <v>0</v>
      </c>
      <c r="GF25" s="73">
        <v>0</v>
      </c>
      <c r="GG25" s="73">
        <v>34.39</v>
      </c>
      <c r="GH25" s="73">
        <v>0</v>
      </c>
      <c r="GI25" s="73">
        <v>0</v>
      </c>
      <c r="GJ25" s="73">
        <v>12.308</v>
      </c>
      <c r="GK25" s="73">
        <v>7.3479999999999999</v>
      </c>
      <c r="GL25" s="73">
        <v>10.757999999999999</v>
      </c>
      <c r="GM25" s="73">
        <v>91.518000000000001</v>
      </c>
      <c r="GN25" s="73">
        <v>12.198</v>
      </c>
      <c r="GO25" s="73">
        <v>111.577</v>
      </c>
      <c r="GP25" s="73">
        <v>0</v>
      </c>
      <c r="GQ25" s="73">
        <v>0</v>
      </c>
      <c r="GR25" s="73">
        <v>0</v>
      </c>
      <c r="GS25" s="73">
        <v>6.4020000000000001</v>
      </c>
      <c r="GT25" s="73">
        <v>224.63900000000001</v>
      </c>
      <c r="GU25" s="73">
        <v>0</v>
      </c>
      <c r="GV25" s="73">
        <v>0</v>
      </c>
      <c r="GW25" s="73">
        <v>0</v>
      </c>
      <c r="GX25" s="73">
        <v>0</v>
      </c>
      <c r="GY25" s="73">
        <v>0</v>
      </c>
      <c r="GZ25" s="73">
        <v>0</v>
      </c>
      <c r="HA25" s="73">
        <v>16.617999999999999</v>
      </c>
      <c r="HB25" s="73">
        <v>0</v>
      </c>
      <c r="HC25" s="73">
        <v>4.5609999999999999</v>
      </c>
      <c r="HD25" s="73">
        <v>8.2789999999999999</v>
      </c>
      <c r="HE25" s="73">
        <v>0</v>
      </c>
      <c r="HF25" s="73">
        <v>149.16900000000001</v>
      </c>
      <c r="HG25" s="73">
        <v>0</v>
      </c>
      <c r="HH25" s="73">
        <v>0</v>
      </c>
      <c r="HI25" s="73">
        <v>0</v>
      </c>
      <c r="HJ25" s="73">
        <v>0</v>
      </c>
      <c r="HK25" s="73">
        <v>1353.0619999999999</v>
      </c>
      <c r="HL25" s="73">
        <v>109.905</v>
      </c>
      <c r="HM25" s="73">
        <v>107.221</v>
      </c>
      <c r="HN25" s="73">
        <v>6.4820000000000002</v>
      </c>
      <c r="HO25" s="73">
        <v>87.492000000000004</v>
      </c>
      <c r="HP25" s="73">
        <v>0</v>
      </c>
      <c r="HQ25" s="73">
        <v>116.367</v>
      </c>
      <c r="HR25" s="73">
        <v>0</v>
      </c>
      <c r="HS25" s="73">
        <v>34.39</v>
      </c>
      <c r="HT25" s="73">
        <v>30.414000000000001</v>
      </c>
      <c r="HU25" s="73">
        <v>103.71599999999999</v>
      </c>
      <c r="HV25" s="73">
        <v>111.577</v>
      </c>
      <c r="HW25" s="73">
        <v>6.4020000000000001</v>
      </c>
      <c r="HX25" s="73">
        <v>241.25700000000001</v>
      </c>
      <c r="HY25" s="73">
        <v>12.84</v>
      </c>
      <c r="HZ25" s="73">
        <v>0</v>
      </c>
      <c r="IA25" s="73">
        <v>149.16900000000001</v>
      </c>
      <c r="IB25" s="73">
        <v>0</v>
      </c>
      <c r="IC25" s="73">
        <v>0</v>
      </c>
      <c r="ID25" s="73">
        <v>0</v>
      </c>
      <c r="IE25" s="73">
        <v>0</v>
      </c>
      <c r="IF25" s="73">
        <v>1353.0619999999999</v>
      </c>
      <c r="IG25" s="73">
        <v>259.07400000000001</v>
      </c>
      <c r="IH25" s="73">
        <v>107.221</v>
      </c>
      <c r="II25" s="73">
        <v>6.4820000000000002</v>
      </c>
      <c r="IJ25" s="73">
        <v>87.492000000000004</v>
      </c>
      <c r="IK25" s="73">
        <v>0</v>
      </c>
      <c r="IL25" s="73">
        <v>116.367</v>
      </c>
      <c r="IM25" s="73">
        <v>0</v>
      </c>
      <c r="IN25" s="73">
        <v>34.39</v>
      </c>
      <c r="IO25" s="73">
        <v>30.414000000000001</v>
      </c>
      <c r="IP25" s="73">
        <v>103.71599999999999</v>
      </c>
      <c r="IQ25" s="73">
        <v>111.577</v>
      </c>
      <c r="IR25" s="73">
        <v>6.4020000000000001</v>
      </c>
      <c r="IS25" s="73">
        <v>241.25700000000001</v>
      </c>
      <c r="IT25" s="73">
        <v>12.84</v>
      </c>
      <c r="IU25" s="73">
        <v>0</v>
      </c>
      <c r="IV25" s="74">
        <v>0</v>
      </c>
      <c r="IW25" s="71">
        <v>0</v>
      </c>
      <c r="IX25" s="71">
        <v>0</v>
      </c>
      <c r="IY25" s="71">
        <v>0</v>
      </c>
      <c r="IZ25" s="71">
        <v>0</v>
      </c>
      <c r="JA25" s="71">
        <v>0</v>
      </c>
      <c r="JB25" s="71">
        <v>0</v>
      </c>
      <c r="JC25" s="71">
        <v>0</v>
      </c>
      <c r="JD25" s="71">
        <v>0</v>
      </c>
      <c r="JE25" s="71">
        <v>6</v>
      </c>
      <c r="JF25" s="71">
        <v>3</v>
      </c>
      <c r="JG25" s="71">
        <v>2</v>
      </c>
      <c r="JH25" s="71">
        <v>1</v>
      </c>
      <c r="JI25" s="71">
        <v>0</v>
      </c>
      <c r="JJ25" s="71">
        <v>0</v>
      </c>
      <c r="JK25" s="71">
        <v>2</v>
      </c>
      <c r="JL25" s="71">
        <v>5</v>
      </c>
      <c r="JM25" s="71">
        <v>2</v>
      </c>
      <c r="JN25" s="71">
        <v>2</v>
      </c>
      <c r="JO25" s="71">
        <v>0</v>
      </c>
      <c r="JP25" s="71">
        <v>0</v>
      </c>
      <c r="JQ25" s="71">
        <v>3</v>
      </c>
      <c r="JR25" s="71">
        <v>9</v>
      </c>
      <c r="JS25" s="71">
        <v>2</v>
      </c>
      <c r="JT25" s="71">
        <v>11</v>
      </c>
      <c r="JU25" s="71">
        <v>0</v>
      </c>
      <c r="JV25" s="71">
        <v>0</v>
      </c>
      <c r="JW25" s="71">
        <v>2</v>
      </c>
      <c r="JX25" s="71">
        <v>2</v>
      </c>
      <c r="JY25" s="71">
        <v>2</v>
      </c>
      <c r="JZ25" s="71">
        <v>0</v>
      </c>
      <c r="KA25" s="71">
        <v>7</v>
      </c>
      <c r="KB25" s="71">
        <v>0</v>
      </c>
      <c r="KC25" s="71">
        <v>3</v>
      </c>
      <c r="KD25" s="71">
        <v>1</v>
      </c>
      <c r="KE25" s="71">
        <v>8</v>
      </c>
      <c r="KF25" s="71">
        <v>14</v>
      </c>
      <c r="KG25" s="71">
        <v>14</v>
      </c>
      <c r="KH25" s="71">
        <v>5</v>
      </c>
      <c r="KI25" s="71">
        <v>5</v>
      </c>
      <c r="KJ25" s="71">
        <v>0</v>
      </c>
      <c r="KK25" s="71">
        <v>2</v>
      </c>
      <c r="KL25" s="71">
        <v>0</v>
      </c>
      <c r="KM25" s="71">
        <v>0</v>
      </c>
      <c r="KN25" s="71">
        <v>0</v>
      </c>
      <c r="KO25" s="71">
        <v>0</v>
      </c>
      <c r="KP25" s="71">
        <v>0</v>
      </c>
      <c r="KQ25" s="71">
        <v>1</v>
      </c>
      <c r="KR25" s="71">
        <v>0</v>
      </c>
      <c r="KS25" s="71">
        <v>1</v>
      </c>
      <c r="KT25" s="71">
        <v>0</v>
      </c>
      <c r="KU25" s="71">
        <v>0</v>
      </c>
      <c r="KV25" s="71">
        <v>0</v>
      </c>
      <c r="KW25" s="71">
        <v>0</v>
      </c>
      <c r="KX25" s="71">
        <v>0</v>
      </c>
      <c r="KY25" s="71">
        <v>0</v>
      </c>
      <c r="KZ25" s="71">
        <v>15</v>
      </c>
      <c r="LA25" s="71">
        <v>0</v>
      </c>
      <c r="LB25" s="71">
        <v>0</v>
      </c>
      <c r="LC25" s="71">
        <v>0</v>
      </c>
      <c r="LD25" s="71">
        <v>0</v>
      </c>
      <c r="LE25" s="71">
        <v>0</v>
      </c>
      <c r="LF25" s="71">
        <v>0</v>
      </c>
      <c r="LG25" s="71">
        <v>0</v>
      </c>
      <c r="LH25" s="71">
        <v>0</v>
      </c>
      <c r="LI25" s="71">
        <v>0</v>
      </c>
      <c r="LJ25" s="71">
        <v>0</v>
      </c>
      <c r="LK25" s="71">
        <v>0</v>
      </c>
      <c r="LL25" s="71">
        <v>0</v>
      </c>
      <c r="LM25" s="71">
        <v>17</v>
      </c>
      <c r="LN25" s="71">
        <v>0</v>
      </c>
      <c r="LO25" s="71">
        <v>0</v>
      </c>
      <c r="LP25" s="71">
        <v>0</v>
      </c>
      <c r="LQ25" s="71">
        <v>0</v>
      </c>
      <c r="LR25" s="71">
        <v>0</v>
      </c>
      <c r="LS25" s="71">
        <v>9</v>
      </c>
      <c r="LT25" s="71">
        <v>0</v>
      </c>
      <c r="LU25" s="71">
        <v>0</v>
      </c>
      <c r="LV25" s="71">
        <v>4</v>
      </c>
      <c r="LW25" s="71">
        <v>2</v>
      </c>
      <c r="LX25" s="71">
        <v>3</v>
      </c>
      <c r="LY25" s="71">
        <v>10</v>
      </c>
      <c r="LZ25" s="71">
        <v>2</v>
      </c>
      <c r="MA25" s="71">
        <v>16</v>
      </c>
      <c r="MB25" s="71">
        <v>0</v>
      </c>
      <c r="MC25" s="71">
        <v>0</v>
      </c>
      <c r="MD25" s="71">
        <v>0</v>
      </c>
      <c r="ME25" s="71">
        <v>1</v>
      </c>
      <c r="MF25" s="71">
        <v>9</v>
      </c>
      <c r="MG25" s="71">
        <v>0</v>
      </c>
      <c r="MH25" s="71">
        <v>0</v>
      </c>
      <c r="MI25" s="71">
        <v>0</v>
      </c>
      <c r="MJ25" s="71">
        <v>0</v>
      </c>
      <c r="MK25" s="71">
        <v>0</v>
      </c>
      <c r="ML25" s="71">
        <v>0</v>
      </c>
      <c r="MM25" s="71">
        <v>4</v>
      </c>
      <c r="MN25" s="71">
        <v>0</v>
      </c>
      <c r="MO25" s="71">
        <v>1</v>
      </c>
      <c r="MP25" s="71">
        <v>2</v>
      </c>
      <c r="MQ25" s="71">
        <v>0</v>
      </c>
      <c r="MR25" s="71">
        <v>0</v>
      </c>
      <c r="MS25" s="71">
        <v>0</v>
      </c>
      <c r="MT25" s="71">
        <v>1</v>
      </c>
      <c r="MU25" s="71">
        <v>0</v>
      </c>
      <c r="MV25" s="71">
        <v>0</v>
      </c>
      <c r="MW25" s="71">
        <v>8</v>
      </c>
      <c r="MX25" s="71">
        <v>0</v>
      </c>
      <c r="MY25" s="71">
        <v>0</v>
      </c>
      <c r="MZ25" s="71">
        <v>0</v>
      </c>
      <c r="NA25" s="71">
        <v>0</v>
      </c>
      <c r="NB25" s="71">
        <v>0</v>
      </c>
      <c r="NC25" s="71">
        <v>0</v>
      </c>
      <c r="ND25" s="71">
        <v>0</v>
      </c>
      <c r="NE25" s="71">
        <v>0</v>
      </c>
      <c r="NF25" s="71">
        <v>6</v>
      </c>
      <c r="NG25" s="71">
        <v>3</v>
      </c>
      <c r="NH25" s="71">
        <v>2</v>
      </c>
      <c r="NI25" s="71">
        <v>1</v>
      </c>
      <c r="NJ25" s="71">
        <v>0</v>
      </c>
      <c r="NK25" s="71">
        <v>0</v>
      </c>
      <c r="NL25" s="71">
        <v>2</v>
      </c>
      <c r="NM25" s="71">
        <v>5</v>
      </c>
      <c r="NN25" s="71">
        <v>2</v>
      </c>
      <c r="NO25" s="71">
        <v>2</v>
      </c>
      <c r="NP25" s="71">
        <v>0</v>
      </c>
      <c r="NQ25" s="71">
        <v>0</v>
      </c>
      <c r="NR25" s="71">
        <v>3</v>
      </c>
      <c r="NS25" s="71">
        <v>9</v>
      </c>
      <c r="NT25" s="71">
        <v>2</v>
      </c>
      <c r="NU25" s="71">
        <v>11</v>
      </c>
      <c r="NV25" s="71">
        <v>0</v>
      </c>
      <c r="NW25" s="71">
        <v>0</v>
      </c>
      <c r="NX25" s="71">
        <v>2</v>
      </c>
      <c r="NY25" s="71">
        <v>2</v>
      </c>
      <c r="NZ25" s="71">
        <v>2</v>
      </c>
      <c r="OA25" s="71">
        <v>0</v>
      </c>
      <c r="OB25" s="71">
        <v>7</v>
      </c>
      <c r="OC25" s="71">
        <v>0</v>
      </c>
      <c r="OD25" s="71">
        <v>2</v>
      </c>
      <c r="OE25" s="71">
        <v>1</v>
      </c>
      <c r="OF25" s="71">
        <v>0</v>
      </c>
      <c r="OG25" s="71">
        <v>14</v>
      </c>
      <c r="OH25" s="71">
        <v>14</v>
      </c>
      <c r="OI25" s="71">
        <v>5</v>
      </c>
      <c r="OJ25" s="71">
        <v>5</v>
      </c>
      <c r="OK25" s="71">
        <v>0</v>
      </c>
      <c r="OL25" s="71">
        <v>2</v>
      </c>
      <c r="OM25" s="71">
        <v>0</v>
      </c>
      <c r="ON25" s="71">
        <v>0</v>
      </c>
      <c r="OO25" s="71">
        <v>0</v>
      </c>
      <c r="OP25" s="71">
        <v>0</v>
      </c>
      <c r="OQ25" s="71">
        <v>0</v>
      </c>
      <c r="OR25" s="71">
        <v>1</v>
      </c>
      <c r="OS25" s="71">
        <v>0</v>
      </c>
      <c r="OT25" s="71">
        <v>1</v>
      </c>
      <c r="OU25" s="71">
        <v>0</v>
      </c>
      <c r="OV25" s="71">
        <v>0</v>
      </c>
      <c r="OW25" s="71">
        <v>0</v>
      </c>
      <c r="OX25" s="71">
        <v>0</v>
      </c>
      <c r="OY25" s="71">
        <v>0</v>
      </c>
      <c r="OZ25" s="71">
        <v>0</v>
      </c>
      <c r="PA25" s="71">
        <v>15</v>
      </c>
      <c r="PB25" s="71">
        <v>0</v>
      </c>
      <c r="PC25" s="71">
        <v>0</v>
      </c>
      <c r="PD25" s="71">
        <v>0</v>
      </c>
      <c r="PE25" s="71">
        <v>0</v>
      </c>
      <c r="PF25" s="71">
        <v>0</v>
      </c>
      <c r="PG25" s="71">
        <v>0</v>
      </c>
      <c r="PH25" s="71">
        <v>0</v>
      </c>
      <c r="PI25" s="71">
        <v>0</v>
      </c>
      <c r="PJ25" s="71">
        <v>0</v>
      </c>
      <c r="PK25" s="71">
        <v>0</v>
      </c>
      <c r="PL25" s="71">
        <v>0</v>
      </c>
      <c r="PM25" s="71">
        <v>0</v>
      </c>
      <c r="PN25" s="71">
        <v>17</v>
      </c>
      <c r="PO25" s="71">
        <v>0</v>
      </c>
      <c r="PP25" s="71">
        <v>0</v>
      </c>
      <c r="PQ25" s="71">
        <v>0</v>
      </c>
      <c r="PR25" s="71">
        <v>0</v>
      </c>
      <c r="PS25" s="71">
        <v>0</v>
      </c>
      <c r="PT25" s="71">
        <v>9</v>
      </c>
      <c r="PU25" s="71">
        <v>0</v>
      </c>
      <c r="PV25" s="71">
        <v>0</v>
      </c>
      <c r="PW25" s="71">
        <v>4</v>
      </c>
      <c r="PX25" s="71">
        <v>2</v>
      </c>
      <c r="PY25" s="71">
        <v>3</v>
      </c>
      <c r="PZ25" s="71">
        <v>10</v>
      </c>
      <c r="QA25" s="71">
        <v>2</v>
      </c>
      <c r="QB25" s="71">
        <v>16</v>
      </c>
      <c r="QC25" s="71">
        <v>0</v>
      </c>
      <c r="QD25" s="71">
        <v>0</v>
      </c>
      <c r="QE25" s="71">
        <v>0</v>
      </c>
      <c r="QF25" s="71">
        <v>1</v>
      </c>
      <c r="QG25" s="71">
        <v>9</v>
      </c>
      <c r="QH25" s="71">
        <v>0</v>
      </c>
      <c r="QI25" s="71">
        <v>0</v>
      </c>
      <c r="QJ25" s="71">
        <v>0</v>
      </c>
      <c r="QK25" s="71">
        <v>0</v>
      </c>
      <c r="QL25" s="71">
        <v>0</v>
      </c>
      <c r="QM25" s="71">
        <v>0</v>
      </c>
      <c r="QN25" s="71">
        <v>4</v>
      </c>
      <c r="QO25" s="71">
        <v>0</v>
      </c>
      <c r="QP25" s="71">
        <v>1</v>
      </c>
      <c r="QQ25" s="71">
        <v>2</v>
      </c>
      <c r="QR25" s="71">
        <v>0</v>
      </c>
      <c r="QS25" s="71">
        <v>9</v>
      </c>
      <c r="QT25" s="71">
        <v>0</v>
      </c>
      <c r="QU25" s="71">
        <v>0</v>
      </c>
      <c r="QV25" s="71">
        <v>0</v>
      </c>
      <c r="QW25" s="71">
        <v>0</v>
      </c>
      <c r="QX25" s="71">
        <v>61</v>
      </c>
      <c r="QY25" s="71">
        <v>17</v>
      </c>
      <c r="QZ25" s="71">
        <v>26</v>
      </c>
      <c r="RA25" s="71">
        <v>2</v>
      </c>
      <c r="RB25" s="71">
        <v>15</v>
      </c>
      <c r="RC25" s="71">
        <v>0</v>
      </c>
      <c r="RD25" s="71">
        <v>17</v>
      </c>
      <c r="RE25" s="71">
        <v>0</v>
      </c>
      <c r="RF25" s="71">
        <v>9</v>
      </c>
      <c r="RG25" s="71">
        <v>9</v>
      </c>
      <c r="RH25" s="71">
        <v>12</v>
      </c>
      <c r="RI25" s="71">
        <v>16</v>
      </c>
      <c r="RJ25" s="71">
        <v>1</v>
      </c>
      <c r="RK25" s="71">
        <v>13</v>
      </c>
      <c r="RL25" s="71">
        <v>3</v>
      </c>
      <c r="RM25" s="71">
        <v>0</v>
      </c>
      <c r="RN25" s="71">
        <v>9</v>
      </c>
      <c r="RO25" s="71">
        <v>0</v>
      </c>
      <c r="RP25" s="71">
        <v>0</v>
      </c>
      <c r="RQ25" s="71">
        <v>0</v>
      </c>
      <c r="RR25" s="71">
        <v>0</v>
      </c>
      <c r="RS25" s="71">
        <v>61</v>
      </c>
      <c r="RT25" s="71">
        <v>26</v>
      </c>
      <c r="RU25" s="71">
        <v>26</v>
      </c>
      <c r="RV25" s="71">
        <v>2</v>
      </c>
      <c r="RW25" s="71">
        <v>15</v>
      </c>
      <c r="RX25" s="71">
        <v>0</v>
      </c>
      <c r="RY25" s="71">
        <v>17</v>
      </c>
      <c r="RZ25" s="71">
        <v>0</v>
      </c>
      <c r="SA25" s="71">
        <v>9</v>
      </c>
      <c r="SB25" s="71">
        <v>9</v>
      </c>
      <c r="SC25" s="71">
        <v>12</v>
      </c>
      <c r="SD25" s="71">
        <v>16</v>
      </c>
      <c r="SE25" s="71">
        <v>1</v>
      </c>
      <c r="SF25" s="71">
        <v>13</v>
      </c>
      <c r="SG25" s="71">
        <v>3</v>
      </c>
      <c r="SH25" s="71">
        <v>0</v>
      </c>
    </row>
    <row r="26" spans="1:502">
      <c r="A26" s="16" t="s">
        <v>1628</v>
      </c>
      <c r="B26" s="70">
        <v>18</v>
      </c>
      <c r="C26" s="70">
        <v>18</v>
      </c>
      <c r="D26" s="70">
        <v>1</v>
      </c>
      <c r="E26" s="70">
        <v>2021</v>
      </c>
      <c r="F26" s="70" t="s">
        <v>160</v>
      </c>
      <c r="G26" s="1073" t="s">
        <v>1610</v>
      </c>
      <c r="H26" s="70" t="s">
        <v>1611</v>
      </c>
      <c r="I26" s="1066"/>
      <c r="J26" s="73">
        <v>0</v>
      </c>
      <c r="K26" s="73">
        <v>0</v>
      </c>
      <c r="L26" s="73">
        <v>0</v>
      </c>
      <c r="M26" s="73">
        <v>0</v>
      </c>
      <c r="N26" s="73">
        <v>0</v>
      </c>
      <c r="O26" s="73">
        <v>0</v>
      </c>
      <c r="P26" s="73">
        <v>0</v>
      </c>
      <c r="Q26" s="73">
        <v>0</v>
      </c>
      <c r="R26" s="73">
        <v>85.406000000000006</v>
      </c>
      <c r="S26" s="73">
        <v>35.009</v>
      </c>
      <c r="T26" s="73">
        <v>99.248999999999995</v>
      </c>
      <c r="U26" s="73">
        <v>7.944</v>
      </c>
      <c r="V26" s="73">
        <v>0</v>
      </c>
      <c r="W26" s="73">
        <v>0</v>
      </c>
      <c r="X26" s="73">
        <v>14.170999999999999</v>
      </c>
      <c r="Y26" s="73">
        <v>130.05000000000001</v>
      </c>
      <c r="Z26" s="73">
        <v>7.99</v>
      </c>
      <c r="AA26" s="73">
        <v>7.9029999999999996</v>
      </c>
      <c r="AB26" s="73">
        <v>0</v>
      </c>
      <c r="AC26" s="73">
        <v>0</v>
      </c>
      <c r="AD26" s="73">
        <v>145.035</v>
      </c>
      <c r="AE26" s="73">
        <v>377.69</v>
      </c>
      <c r="AF26" s="73">
        <v>298.56700000000001</v>
      </c>
      <c r="AG26" s="73">
        <v>58.817</v>
      </c>
      <c r="AH26" s="73">
        <v>0</v>
      </c>
      <c r="AI26" s="73">
        <v>0</v>
      </c>
      <c r="AJ26" s="73">
        <v>8.3070000000000004</v>
      </c>
      <c r="AK26" s="73">
        <v>6.4939999999999998</v>
      </c>
      <c r="AL26" s="73">
        <v>34.825000000000003</v>
      </c>
      <c r="AM26" s="73">
        <v>0</v>
      </c>
      <c r="AN26" s="73">
        <v>117.02500000000001</v>
      </c>
      <c r="AO26" s="73">
        <v>0</v>
      </c>
      <c r="AP26" s="73">
        <v>1393.74</v>
      </c>
      <c r="AQ26" s="73">
        <v>5.5609999999999999</v>
      </c>
      <c r="AR26" s="73">
        <v>33.005000000000003</v>
      </c>
      <c r="AS26" s="73">
        <v>92</v>
      </c>
      <c r="AT26" s="73">
        <v>63.688000000000002</v>
      </c>
      <c r="AU26" s="73">
        <v>14.897</v>
      </c>
      <c r="AV26" s="73">
        <v>11.845000000000001</v>
      </c>
      <c r="AW26" s="73">
        <v>0</v>
      </c>
      <c r="AX26" s="73">
        <v>8.4740000000000002</v>
      </c>
      <c r="AY26" s="73">
        <v>0</v>
      </c>
      <c r="AZ26" s="73">
        <v>0</v>
      </c>
      <c r="BA26" s="73">
        <v>0</v>
      </c>
      <c r="BB26" s="73">
        <v>0</v>
      </c>
      <c r="BC26" s="73">
        <v>0</v>
      </c>
      <c r="BD26" s="73">
        <v>1.9330000000000001</v>
      </c>
      <c r="BE26" s="73">
        <v>0</v>
      </c>
      <c r="BF26" s="73">
        <v>3.0470000000000002</v>
      </c>
      <c r="BG26" s="73">
        <v>0</v>
      </c>
      <c r="BH26" s="73">
        <v>0</v>
      </c>
      <c r="BI26" s="73">
        <v>0</v>
      </c>
      <c r="BJ26" s="73">
        <v>0</v>
      </c>
      <c r="BK26" s="73">
        <v>0</v>
      </c>
      <c r="BL26" s="73">
        <v>0</v>
      </c>
      <c r="BM26" s="73">
        <v>84.745999999999995</v>
      </c>
      <c r="BN26" s="73">
        <v>0</v>
      </c>
      <c r="BO26" s="73">
        <v>0</v>
      </c>
      <c r="BP26" s="73">
        <v>0</v>
      </c>
      <c r="BQ26" s="73">
        <v>0</v>
      </c>
      <c r="BR26" s="73">
        <v>0</v>
      </c>
      <c r="BS26" s="73">
        <v>0</v>
      </c>
      <c r="BT26" s="73">
        <v>0</v>
      </c>
      <c r="BU26" s="73">
        <v>0</v>
      </c>
      <c r="BV26" s="73">
        <v>0</v>
      </c>
      <c r="BW26" s="73">
        <v>0</v>
      </c>
      <c r="BX26" s="73">
        <v>0</v>
      </c>
      <c r="BY26" s="73">
        <v>0</v>
      </c>
      <c r="BZ26" s="73">
        <v>126.72499999999999</v>
      </c>
      <c r="CA26" s="73">
        <v>0</v>
      </c>
      <c r="CB26" s="73">
        <v>0</v>
      </c>
      <c r="CC26" s="73">
        <v>0</v>
      </c>
      <c r="CD26" s="73">
        <v>0</v>
      </c>
      <c r="CE26" s="73">
        <v>0</v>
      </c>
      <c r="CF26" s="73">
        <v>33.566000000000003</v>
      </c>
      <c r="CG26" s="73">
        <v>0</v>
      </c>
      <c r="CH26" s="73">
        <v>0</v>
      </c>
      <c r="CI26" s="73">
        <v>12.694000000000001</v>
      </c>
      <c r="CJ26" s="73">
        <v>7.1120000000000001</v>
      </c>
      <c r="CK26" s="73">
        <v>11.147</v>
      </c>
      <c r="CL26" s="73">
        <v>101.123</v>
      </c>
      <c r="CM26" s="73">
        <v>11.845000000000001</v>
      </c>
      <c r="CN26" s="73">
        <v>120.06399999999999</v>
      </c>
      <c r="CO26" s="73">
        <v>0</v>
      </c>
      <c r="CP26" s="73">
        <v>0</v>
      </c>
      <c r="CQ26" s="73">
        <v>0</v>
      </c>
      <c r="CR26" s="73">
        <v>6.2030000000000003</v>
      </c>
      <c r="CS26" s="73">
        <v>229.82400000000001</v>
      </c>
      <c r="CT26" s="73">
        <v>0</v>
      </c>
      <c r="CU26" s="73">
        <v>0</v>
      </c>
      <c r="CV26" s="73">
        <v>0</v>
      </c>
      <c r="CW26" s="73">
        <v>0</v>
      </c>
      <c r="CX26" s="73">
        <v>0</v>
      </c>
      <c r="CY26" s="73">
        <v>0</v>
      </c>
      <c r="CZ26" s="73">
        <v>19.437000000000001</v>
      </c>
      <c r="DA26" s="73">
        <v>0</v>
      </c>
      <c r="DB26" s="73">
        <v>3.3159999999999998</v>
      </c>
      <c r="DC26" s="73">
        <v>7.9480000000000004</v>
      </c>
      <c r="DD26" s="73">
        <v>0</v>
      </c>
      <c r="DE26" s="73">
        <v>0</v>
      </c>
      <c r="DF26" s="73">
        <v>0</v>
      </c>
      <c r="DG26" s="73">
        <v>1388.4739999999999</v>
      </c>
      <c r="DH26" s="73">
        <v>0</v>
      </c>
      <c r="DI26" s="73">
        <v>0</v>
      </c>
      <c r="DJ26" s="73">
        <v>33.005000000000003</v>
      </c>
      <c r="DK26" s="73">
        <v>0</v>
      </c>
      <c r="DL26" s="73">
        <v>0</v>
      </c>
      <c r="DM26" s="73">
        <v>0</v>
      </c>
      <c r="DN26" s="73">
        <v>0</v>
      </c>
      <c r="DO26" s="73">
        <v>0</v>
      </c>
      <c r="DP26" s="73">
        <v>0</v>
      </c>
      <c r="DQ26" s="73">
        <v>0</v>
      </c>
      <c r="DR26" s="73">
        <v>0</v>
      </c>
      <c r="DS26" s="73">
        <v>85.406000000000006</v>
      </c>
      <c r="DT26" s="73">
        <v>35.009</v>
      </c>
      <c r="DU26" s="73">
        <v>99.248999999999995</v>
      </c>
      <c r="DV26" s="73">
        <v>7.944</v>
      </c>
      <c r="DW26" s="73">
        <v>0</v>
      </c>
      <c r="DX26" s="73">
        <v>0</v>
      </c>
      <c r="DY26" s="73">
        <v>14.170999999999999</v>
      </c>
      <c r="DZ26" s="73">
        <v>130.05000000000001</v>
      </c>
      <c r="EA26" s="73">
        <v>7.99</v>
      </c>
      <c r="EB26" s="73">
        <v>7.9029999999999996</v>
      </c>
      <c r="EC26" s="73">
        <v>0</v>
      </c>
      <c r="ED26" s="73">
        <v>0</v>
      </c>
      <c r="EE26" s="73">
        <v>145.035</v>
      </c>
      <c r="EF26" s="73">
        <v>377.69</v>
      </c>
      <c r="EG26" s="73">
        <v>298.56700000000001</v>
      </c>
      <c r="EH26" s="73">
        <v>58.817</v>
      </c>
      <c r="EI26" s="73">
        <v>0</v>
      </c>
      <c r="EJ26" s="73">
        <v>0</v>
      </c>
      <c r="EK26" s="73">
        <v>8.3070000000000004</v>
      </c>
      <c r="EL26" s="73">
        <v>6.4939999999999998</v>
      </c>
      <c r="EM26" s="73">
        <v>34.825000000000003</v>
      </c>
      <c r="EN26" s="73">
        <v>0</v>
      </c>
      <c r="EO26" s="73">
        <v>117.02500000000001</v>
      </c>
      <c r="EP26" s="73">
        <v>0</v>
      </c>
      <c r="EQ26" s="73">
        <v>5.266</v>
      </c>
      <c r="ER26" s="73">
        <v>5.5609999999999999</v>
      </c>
      <c r="ES26" s="73">
        <v>0</v>
      </c>
      <c r="ET26" s="73">
        <v>92</v>
      </c>
      <c r="EU26" s="73">
        <v>63.688000000000002</v>
      </c>
      <c r="EV26" s="73">
        <v>14.897</v>
      </c>
      <c r="EW26" s="73">
        <v>11.845000000000001</v>
      </c>
      <c r="EX26" s="73">
        <v>0</v>
      </c>
      <c r="EY26" s="73">
        <v>8.4740000000000002</v>
      </c>
      <c r="EZ26" s="73">
        <v>0</v>
      </c>
      <c r="FA26" s="73">
        <v>0</v>
      </c>
      <c r="FB26" s="73">
        <v>0</v>
      </c>
      <c r="FC26" s="73">
        <v>0</v>
      </c>
      <c r="FD26" s="73">
        <v>0</v>
      </c>
      <c r="FE26" s="73">
        <v>1.9330000000000001</v>
      </c>
      <c r="FF26" s="73">
        <v>0</v>
      </c>
      <c r="FG26" s="73">
        <v>3.0470000000000002</v>
      </c>
      <c r="FH26" s="73">
        <v>0</v>
      </c>
      <c r="FI26" s="73">
        <v>0</v>
      </c>
      <c r="FJ26" s="73">
        <v>0</v>
      </c>
      <c r="FK26" s="73">
        <v>0</v>
      </c>
      <c r="FL26" s="73">
        <v>0</v>
      </c>
      <c r="FM26" s="73">
        <v>0</v>
      </c>
      <c r="FN26" s="73">
        <v>84.745999999999995</v>
      </c>
      <c r="FO26" s="73">
        <v>0</v>
      </c>
      <c r="FP26" s="73">
        <v>0</v>
      </c>
      <c r="FQ26" s="73">
        <v>0</v>
      </c>
      <c r="FR26" s="73">
        <v>0</v>
      </c>
      <c r="FS26" s="73">
        <v>0</v>
      </c>
      <c r="FT26" s="73">
        <v>0</v>
      </c>
      <c r="FU26" s="73">
        <v>0</v>
      </c>
      <c r="FV26" s="73">
        <v>0</v>
      </c>
      <c r="FW26" s="73">
        <v>0</v>
      </c>
      <c r="FX26" s="73">
        <v>0</v>
      </c>
      <c r="FY26" s="73">
        <v>0</v>
      </c>
      <c r="FZ26" s="73">
        <v>0</v>
      </c>
      <c r="GA26" s="73">
        <v>126.72499999999999</v>
      </c>
      <c r="GB26" s="73">
        <v>0</v>
      </c>
      <c r="GC26" s="73">
        <v>0</v>
      </c>
      <c r="GD26" s="73">
        <v>0</v>
      </c>
      <c r="GE26" s="73">
        <v>0</v>
      </c>
      <c r="GF26" s="73">
        <v>0</v>
      </c>
      <c r="GG26" s="73">
        <v>33.566000000000003</v>
      </c>
      <c r="GH26" s="73">
        <v>0</v>
      </c>
      <c r="GI26" s="73">
        <v>0</v>
      </c>
      <c r="GJ26" s="73">
        <v>12.694000000000001</v>
      </c>
      <c r="GK26" s="73">
        <v>7.1120000000000001</v>
      </c>
      <c r="GL26" s="73">
        <v>11.147</v>
      </c>
      <c r="GM26" s="73">
        <v>101.123</v>
      </c>
      <c r="GN26" s="73">
        <v>11.845000000000001</v>
      </c>
      <c r="GO26" s="73">
        <v>120.06399999999999</v>
      </c>
      <c r="GP26" s="73">
        <v>0</v>
      </c>
      <c r="GQ26" s="73">
        <v>0</v>
      </c>
      <c r="GR26" s="73">
        <v>0</v>
      </c>
      <c r="GS26" s="73">
        <v>6.2030000000000003</v>
      </c>
      <c r="GT26" s="73">
        <v>229.82400000000001</v>
      </c>
      <c r="GU26" s="73">
        <v>0</v>
      </c>
      <c r="GV26" s="73">
        <v>0</v>
      </c>
      <c r="GW26" s="73">
        <v>0</v>
      </c>
      <c r="GX26" s="73">
        <v>0</v>
      </c>
      <c r="GY26" s="73">
        <v>0</v>
      </c>
      <c r="GZ26" s="73">
        <v>0</v>
      </c>
      <c r="HA26" s="73">
        <v>19.437000000000001</v>
      </c>
      <c r="HB26" s="73">
        <v>0</v>
      </c>
      <c r="HC26" s="73">
        <v>3.3159999999999998</v>
      </c>
      <c r="HD26" s="73">
        <v>7.9480000000000004</v>
      </c>
      <c r="HE26" s="73">
        <v>0</v>
      </c>
      <c r="HF26" s="73">
        <v>1421.479</v>
      </c>
      <c r="HG26" s="73">
        <v>0</v>
      </c>
      <c r="HH26" s="73">
        <v>0</v>
      </c>
      <c r="HI26" s="73">
        <v>0</v>
      </c>
      <c r="HJ26" s="73">
        <v>0</v>
      </c>
      <c r="HK26" s="73">
        <v>1434.482</v>
      </c>
      <c r="HL26" s="73">
        <v>102.827</v>
      </c>
      <c r="HM26" s="73">
        <v>98.903999999999996</v>
      </c>
      <c r="HN26" s="73">
        <v>4.9800000000000004</v>
      </c>
      <c r="HO26" s="73">
        <v>84.745999999999995</v>
      </c>
      <c r="HP26" s="73">
        <v>0</v>
      </c>
      <c r="HQ26" s="73">
        <v>126.72499999999999</v>
      </c>
      <c r="HR26" s="73">
        <v>0</v>
      </c>
      <c r="HS26" s="73">
        <v>33.566000000000003</v>
      </c>
      <c r="HT26" s="73">
        <v>30.952999999999999</v>
      </c>
      <c r="HU26" s="73">
        <v>112.968</v>
      </c>
      <c r="HV26" s="73">
        <v>120.06399999999999</v>
      </c>
      <c r="HW26" s="73">
        <v>6.2030000000000003</v>
      </c>
      <c r="HX26" s="73">
        <v>249.261</v>
      </c>
      <c r="HY26" s="73">
        <v>11.263999999999999</v>
      </c>
      <c r="HZ26" s="73">
        <v>0</v>
      </c>
      <c r="IA26" s="73">
        <v>1421.479</v>
      </c>
      <c r="IB26" s="73">
        <v>0</v>
      </c>
      <c r="IC26" s="73">
        <v>0</v>
      </c>
      <c r="ID26" s="73">
        <v>0</v>
      </c>
      <c r="IE26" s="73">
        <v>0</v>
      </c>
      <c r="IF26" s="73">
        <v>1434.482</v>
      </c>
      <c r="IG26" s="73">
        <v>1524.306</v>
      </c>
      <c r="IH26" s="73">
        <v>98.903999999999996</v>
      </c>
      <c r="II26" s="73">
        <v>4.9800000000000004</v>
      </c>
      <c r="IJ26" s="73">
        <v>84.745999999999995</v>
      </c>
      <c r="IK26" s="73">
        <v>0</v>
      </c>
      <c r="IL26" s="73">
        <v>126.72499999999999</v>
      </c>
      <c r="IM26" s="73">
        <v>0</v>
      </c>
      <c r="IN26" s="73">
        <v>33.566000000000003</v>
      </c>
      <c r="IO26" s="73">
        <v>30.952999999999999</v>
      </c>
      <c r="IP26" s="73">
        <v>112.968</v>
      </c>
      <c r="IQ26" s="73">
        <v>120.06399999999999</v>
      </c>
      <c r="IR26" s="73">
        <v>6.2030000000000003</v>
      </c>
      <c r="IS26" s="73">
        <v>249.261</v>
      </c>
      <c r="IT26" s="73">
        <v>11.263999999999999</v>
      </c>
      <c r="IU26" s="73">
        <v>0</v>
      </c>
      <c r="IV26" s="74">
        <v>0</v>
      </c>
      <c r="IW26" s="71">
        <v>0</v>
      </c>
      <c r="IX26" s="71">
        <v>0</v>
      </c>
      <c r="IY26" s="71">
        <v>0</v>
      </c>
      <c r="IZ26" s="71">
        <v>0</v>
      </c>
      <c r="JA26" s="71">
        <v>0</v>
      </c>
      <c r="JB26" s="71">
        <v>0</v>
      </c>
      <c r="JC26" s="71">
        <v>0</v>
      </c>
      <c r="JD26" s="71">
        <v>0</v>
      </c>
      <c r="JE26" s="71">
        <v>6</v>
      </c>
      <c r="JF26" s="71">
        <v>3</v>
      </c>
      <c r="JG26" s="71">
        <v>2</v>
      </c>
      <c r="JH26" s="71">
        <v>1</v>
      </c>
      <c r="JI26" s="71">
        <v>0</v>
      </c>
      <c r="JJ26" s="71">
        <v>0</v>
      </c>
      <c r="JK26" s="71">
        <v>2</v>
      </c>
      <c r="JL26" s="71">
        <v>5</v>
      </c>
      <c r="JM26" s="71">
        <v>2</v>
      </c>
      <c r="JN26" s="71">
        <v>2</v>
      </c>
      <c r="JO26" s="71">
        <v>0</v>
      </c>
      <c r="JP26" s="71">
        <v>0</v>
      </c>
      <c r="JQ26" s="71">
        <v>3</v>
      </c>
      <c r="JR26" s="71">
        <v>9</v>
      </c>
      <c r="JS26" s="71">
        <v>2</v>
      </c>
      <c r="JT26" s="71">
        <v>12</v>
      </c>
      <c r="JU26" s="71">
        <v>0</v>
      </c>
      <c r="JV26" s="71">
        <v>0</v>
      </c>
      <c r="JW26" s="71">
        <v>2</v>
      </c>
      <c r="JX26" s="71">
        <v>2</v>
      </c>
      <c r="JY26" s="71">
        <v>2</v>
      </c>
      <c r="JZ26" s="71">
        <v>0</v>
      </c>
      <c r="KA26" s="71">
        <v>7</v>
      </c>
      <c r="KB26" s="71">
        <v>0</v>
      </c>
      <c r="KC26" s="71">
        <v>3</v>
      </c>
      <c r="KD26" s="71">
        <v>1</v>
      </c>
      <c r="KE26" s="71">
        <v>8</v>
      </c>
      <c r="KF26" s="71">
        <v>14</v>
      </c>
      <c r="KG26" s="71">
        <v>14</v>
      </c>
      <c r="KH26" s="71">
        <v>5</v>
      </c>
      <c r="KI26" s="71">
        <v>5</v>
      </c>
      <c r="KJ26" s="71">
        <v>0</v>
      </c>
      <c r="KK26" s="71">
        <v>2</v>
      </c>
      <c r="KL26" s="71">
        <v>0</v>
      </c>
      <c r="KM26" s="71">
        <v>0</v>
      </c>
      <c r="KN26" s="71">
        <v>0</v>
      </c>
      <c r="KO26" s="71">
        <v>0</v>
      </c>
      <c r="KP26" s="71">
        <v>0</v>
      </c>
      <c r="KQ26" s="71">
        <v>1</v>
      </c>
      <c r="KR26" s="71">
        <v>0</v>
      </c>
      <c r="KS26" s="71">
        <v>1</v>
      </c>
      <c r="KT26" s="71">
        <v>0</v>
      </c>
      <c r="KU26" s="71">
        <v>0</v>
      </c>
      <c r="KV26" s="71">
        <v>0</v>
      </c>
      <c r="KW26" s="71">
        <v>0</v>
      </c>
      <c r="KX26" s="71">
        <v>0</v>
      </c>
      <c r="KY26" s="71">
        <v>0</v>
      </c>
      <c r="KZ26" s="71">
        <v>14</v>
      </c>
      <c r="LA26" s="71">
        <v>0</v>
      </c>
      <c r="LB26" s="71">
        <v>0</v>
      </c>
      <c r="LC26" s="71">
        <v>0</v>
      </c>
      <c r="LD26" s="71">
        <v>0</v>
      </c>
      <c r="LE26" s="71">
        <v>0</v>
      </c>
      <c r="LF26" s="71">
        <v>0</v>
      </c>
      <c r="LG26" s="71">
        <v>0</v>
      </c>
      <c r="LH26" s="71">
        <v>0</v>
      </c>
      <c r="LI26" s="71">
        <v>0</v>
      </c>
      <c r="LJ26" s="71">
        <v>0</v>
      </c>
      <c r="LK26" s="71">
        <v>0</v>
      </c>
      <c r="LL26" s="71">
        <v>0</v>
      </c>
      <c r="LM26" s="71">
        <v>19</v>
      </c>
      <c r="LN26" s="71">
        <v>0</v>
      </c>
      <c r="LO26" s="71">
        <v>0</v>
      </c>
      <c r="LP26" s="71">
        <v>0</v>
      </c>
      <c r="LQ26" s="71">
        <v>0</v>
      </c>
      <c r="LR26" s="71">
        <v>0</v>
      </c>
      <c r="LS26" s="71">
        <v>8</v>
      </c>
      <c r="LT26" s="71">
        <v>0</v>
      </c>
      <c r="LU26" s="71">
        <v>0</v>
      </c>
      <c r="LV26" s="71">
        <v>4</v>
      </c>
      <c r="LW26" s="71">
        <v>2</v>
      </c>
      <c r="LX26" s="71">
        <v>3</v>
      </c>
      <c r="LY26" s="71">
        <v>10</v>
      </c>
      <c r="LZ26" s="71">
        <v>2</v>
      </c>
      <c r="MA26" s="71">
        <v>17</v>
      </c>
      <c r="MB26" s="71">
        <v>0</v>
      </c>
      <c r="MC26" s="71">
        <v>0</v>
      </c>
      <c r="MD26" s="71">
        <v>0</v>
      </c>
      <c r="ME26" s="71">
        <v>1</v>
      </c>
      <c r="MF26" s="71">
        <v>9</v>
      </c>
      <c r="MG26" s="71">
        <v>0</v>
      </c>
      <c r="MH26" s="71">
        <v>0</v>
      </c>
      <c r="MI26" s="71">
        <v>0</v>
      </c>
      <c r="MJ26" s="71">
        <v>0</v>
      </c>
      <c r="MK26" s="71">
        <v>0</v>
      </c>
      <c r="ML26" s="71">
        <v>0</v>
      </c>
      <c r="MM26" s="71">
        <v>4</v>
      </c>
      <c r="MN26" s="71">
        <v>0</v>
      </c>
      <c r="MO26" s="71">
        <v>1</v>
      </c>
      <c r="MP26" s="71">
        <v>2</v>
      </c>
      <c r="MQ26" s="71">
        <v>0</v>
      </c>
      <c r="MR26" s="71">
        <v>0</v>
      </c>
      <c r="MS26" s="71">
        <v>0</v>
      </c>
      <c r="MT26" s="71">
        <v>1</v>
      </c>
      <c r="MU26" s="71">
        <v>0</v>
      </c>
      <c r="MV26" s="71">
        <v>0</v>
      </c>
      <c r="MW26" s="71">
        <v>8</v>
      </c>
      <c r="MX26" s="71">
        <v>0</v>
      </c>
      <c r="MY26" s="71">
        <v>0</v>
      </c>
      <c r="MZ26" s="71">
        <v>0</v>
      </c>
      <c r="NA26" s="71">
        <v>0</v>
      </c>
      <c r="NB26" s="71">
        <v>0</v>
      </c>
      <c r="NC26" s="71">
        <v>0</v>
      </c>
      <c r="ND26" s="71">
        <v>0</v>
      </c>
      <c r="NE26" s="71">
        <v>0</v>
      </c>
      <c r="NF26" s="71">
        <v>6</v>
      </c>
      <c r="NG26" s="71">
        <v>3</v>
      </c>
      <c r="NH26" s="71">
        <v>2</v>
      </c>
      <c r="NI26" s="71">
        <v>1</v>
      </c>
      <c r="NJ26" s="71">
        <v>0</v>
      </c>
      <c r="NK26" s="71">
        <v>0</v>
      </c>
      <c r="NL26" s="71">
        <v>2</v>
      </c>
      <c r="NM26" s="71">
        <v>5</v>
      </c>
      <c r="NN26" s="71">
        <v>2</v>
      </c>
      <c r="NO26" s="71">
        <v>2</v>
      </c>
      <c r="NP26" s="71">
        <v>0</v>
      </c>
      <c r="NQ26" s="71">
        <v>0</v>
      </c>
      <c r="NR26" s="71">
        <v>3</v>
      </c>
      <c r="NS26" s="71">
        <v>9</v>
      </c>
      <c r="NT26" s="71">
        <v>2</v>
      </c>
      <c r="NU26" s="71">
        <v>12</v>
      </c>
      <c r="NV26" s="71">
        <v>0</v>
      </c>
      <c r="NW26" s="71">
        <v>0</v>
      </c>
      <c r="NX26" s="71">
        <v>2</v>
      </c>
      <c r="NY26" s="71">
        <v>2</v>
      </c>
      <c r="NZ26" s="71">
        <v>2</v>
      </c>
      <c r="OA26" s="71">
        <v>0</v>
      </c>
      <c r="OB26" s="71">
        <v>7</v>
      </c>
      <c r="OC26" s="71">
        <v>0</v>
      </c>
      <c r="OD26" s="71">
        <v>2</v>
      </c>
      <c r="OE26" s="71">
        <v>1</v>
      </c>
      <c r="OF26" s="71">
        <v>0</v>
      </c>
      <c r="OG26" s="71">
        <v>14</v>
      </c>
      <c r="OH26" s="71">
        <v>14</v>
      </c>
      <c r="OI26" s="71">
        <v>5</v>
      </c>
      <c r="OJ26" s="71">
        <v>5</v>
      </c>
      <c r="OK26" s="71">
        <v>0</v>
      </c>
      <c r="OL26" s="71">
        <v>2</v>
      </c>
      <c r="OM26" s="71">
        <v>0</v>
      </c>
      <c r="ON26" s="71">
        <v>0</v>
      </c>
      <c r="OO26" s="71">
        <v>0</v>
      </c>
      <c r="OP26" s="71">
        <v>0</v>
      </c>
      <c r="OQ26" s="71">
        <v>0</v>
      </c>
      <c r="OR26" s="71">
        <v>1</v>
      </c>
      <c r="OS26" s="71">
        <v>0</v>
      </c>
      <c r="OT26" s="71">
        <v>1</v>
      </c>
      <c r="OU26" s="71">
        <v>0</v>
      </c>
      <c r="OV26" s="71">
        <v>0</v>
      </c>
      <c r="OW26" s="71">
        <v>0</v>
      </c>
      <c r="OX26" s="71">
        <v>0</v>
      </c>
      <c r="OY26" s="71">
        <v>0</v>
      </c>
      <c r="OZ26" s="71">
        <v>0</v>
      </c>
      <c r="PA26" s="71">
        <v>14</v>
      </c>
      <c r="PB26" s="71">
        <v>0</v>
      </c>
      <c r="PC26" s="71">
        <v>0</v>
      </c>
      <c r="PD26" s="71">
        <v>0</v>
      </c>
      <c r="PE26" s="71">
        <v>0</v>
      </c>
      <c r="PF26" s="71">
        <v>0</v>
      </c>
      <c r="PG26" s="71">
        <v>0</v>
      </c>
      <c r="PH26" s="71">
        <v>0</v>
      </c>
      <c r="PI26" s="71">
        <v>0</v>
      </c>
      <c r="PJ26" s="71">
        <v>0</v>
      </c>
      <c r="PK26" s="71">
        <v>0</v>
      </c>
      <c r="PL26" s="71">
        <v>0</v>
      </c>
      <c r="PM26" s="71">
        <v>0</v>
      </c>
      <c r="PN26" s="71">
        <v>19</v>
      </c>
      <c r="PO26" s="71">
        <v>0</v>
      </c>
      <c r="PP26" s="71">
        <v>0</v>
      </c>
      <c r="PQ26" s="71">
        <v>0</v>
      </c>
      <c r="PR26" s="71">
        <v>0</v>
      </c>
      <c r="PS26" s="71">
        <v>0</v>
      </c>
      <c r="PT26" s="71">
        <v>8</v>
      </c>
      <c r="PU26" s="71">
        <v>0</v>
      </c>
      <c r="PV26" s="71">
        <v>0</v>
      </c>
      <c r="PW26" s="71">
        <v>4</v>
      </c>
      <c r="PX26" s="71">
        <v>2</v>
      </c>
      <c r="PY26" s="71">
        <v>3</v>
      </c>
      <c r="PZ26" s="71">
        <v>10</v>
      </c>
      <c r="QA26" s="71">
        <v>2</v>
      </c>
      <c r="QB26" s="71">
        <v>17</v>
      </c>
      <c r="QC26" s="71">
        <v>0</v>
      </c>
      <c r="QD26" s="71">
        <v>0</v>
      </c>
      <c r="QE26" s="71">
        <v>0</v>
      </c>
      <c r="QF26" s="71">
        <v>1</v>
      </c>
      <c r="QG26" s="71">
        <v>9</v>
      </c>
      <c r="QH26" s="71">
        <v>0</v>
      </c>
      <c r="QI26" s="71">
        <v>0</v>
      </c>
      <c r="QJ26" s="71">
        <v>0</v>
      </c>
      <c r="QK26" s="71">
        <v>0</v>
      </c>
      <c r="QL26" s="71">
        <v>0</v>
      </c>
      <c r="QM26" s="71">
        <v>0</v>
      </c>
      <c r="QN26" s="71">
        <v>4</v>
      </c>
      <c r="QO26" s="71">
        <v>0</v>
      </c>
      <c r="QP26" s="71">
        <v>1</v>
      </c>
      <c r="QQ26" s="71">
        <v>2</v>
      </c>
      <c r="QR26" s="71">
        <v>0</v>
      </c>
      <c r="QS26" s="71">
        <v>9</v>
      </c>
      <c r="QT26" s="71">
        <v>0</v>
      </c>
      <c r="QU26" s="71">
        <v>0</v>
      </c>
      <c r="QV26" s="71">
        <v>0</v>
      </c>
      <c r="QW26" s="71">
        <v>0</v>
      </c>
      <c r="QX26" s="71">
        <v>62</v>
      </c>
      <c r="QY26" s="71">
        <v>17</v>
      </c>
      <c r="QZ26" s="71">
        <v>26</v>
      </c>
      <c r="RA26" s="71">
        <v>2</v>
      </c>
      <c r="RB26" s="71">
        <v>14</v>
      </c>
      <c r="RC26" s="71">
        <v>0</v>
      </c>
      <c r="RD26" s="71">
        <v>19</v>
      </c>
      <c r="RE26" s="71">
        <v>0</v>
      </c>
      <c r="RF26" s="71">
        <v>8</v>
      </c>
      <c r="RG26" s="71">
        <v>9</v>
      </c>
      <c r="RH26" s="71">
        <v>12</v>
      </c>
      <c r="RI26" s="71">
        <v>17</v>
      </c>
      <c r="RJ26" s="71">
        <v>1</v>
      </c>
      <c r="RK26" s="71">
        <v>13</v>
      </c>
      <c r="RL26" s="71">
        <v>3</v>
      </c>
      <c r="RM26" s="71">
        <v>0</v>
      </c>
      <c r="RN26" s="71">
        <v>9</v>
      </c>
      <c r="RO26" s="71">
        <v>0</v>
      </c>
      <c r="RP26" s="71">
        <v>0</v>
      </c>
      <c r="RQ26" s="71">
        <v>0</v>
      </c>
      <c r="RR26" s="71">
        <v>0</v>
      </c>
      <c r="RS26" s="71">
        <v>62</v>
      </c>
      <c r="RT26" s="71">
        <v>26</v>
      </c>
      <c r="RU26" s="71">
        <v>26</v>
      </c>
      <c r="RV26" s="71">
        <v>2</v>
      </c>
      <c r="RW26" s="71">
        <v>14</v>
      </c>
      <c r="RX26" s="71">
        <v>0</v>
      </c>
      <c r="RY26" s="71">
        <v>19</v>
      </c>
      <c r="RZ26" s="71">
        <v>0</v>
      </c>
      <c r="SA26" s="71">
        <v>8</v>
      </c>
      <c r="SB26" s="71">
        <v>9</v>
      </c>
      <c r="SC26" s="71">
        <v>12</v>
      </c>
      <c r="SD26" s="71">
        <v>17</v>
      </c>
      <c r="SE26" s="71">
        <v>1</v>
      </c>
      <c r="SF26" s="71">
        <v>13</v>
      </c>
      <c r="SG26" s="71">
        <v>3</v>
      </c>
      <c r="SH26" s="71">
        <v>0</v>
      </c>
    </row>
    <row r="27" spans="1:502">
      <c r="A27" s="16" t="s">
        <v>1629</v>
      </c>
      <c r="B27" s="70">
        <v>19</v>
      </c>
      <c r="C27" s="70">
        <v>19</v>
      </c>
      <c r="D27" s="70">
        <v>1</v>
      </c>
      <c r="E27" s="70">
        <v>2022</v>
      </c>
      <c r="F27" s="70" t="s">
        <v>161</v>
      </c>
      <c r="G27" s="1073" t="s">
        <v>1610</v>
      </c>
      <c r="H27" s="70" t="s">
        <v>1611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1630</v>
      </c>
      <c r="B28" s="70">
        <v>20</v>
      </c>
      <c r="C28" s="70">
        <v>20</v>
      </c>
      <c r="D28" s="70">
        <v>1</v>
      </c>
      <c r="E28" s="70">
        <v>2023</v>
      </c>
      <c r="F28" s="70" t="s">
        <v>1539</v>
      </c>
      <c r="G28" s="1073" t="s">
        <v>1610</v>
      </c>
      <c r="H28" s="70" t="s">
        <v>1611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1631</v>
      </c>
      <c r="B29" s="70">
        <v>21</v>
      </c>
      <c r="C29" s="70">
        <v>21</v>
      </c>
      <c r="D29" s="70">
        <v>1</v>
      </c>
      <c r="E29" s="70">
        <v>2024</v>
      </c>
      <c r="F29" s="70" t="s">
        <v>1585</v>
      </c>
      <c r="G29" s="1073" t="s">
        <v>1610</v>
      </c>
      <c r="H29" s="70" t="s">
        <v>1611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2223</v>
      </c>
      <c r="G30" s="1073" t="s">
        <v>1610</v>
      </c>
      <c r="H30" s="70" t="s">
        <v>1611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2224</v>
      </c>
      <c r="G31" s="1073" t="s">
        <v>1610</v>
      </c>
      <c r="H31" s="70" t="s">
        <v>1611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2225</v>
      </c>
      <c r="G32" s="1073" t="s">
        <v>1610</v>
      </c>
      <c r="H32" s="70" t="s">
        <v>1611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2226</v>
      </c>
      <c r="G33" s="1073" t="s">
        <v>1610</v>
      </c>
      <c r="H33" s="70" t="s">
        <v>1611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2227</v>
      </c>
      <c r="G34" s="1073" t="s">
        <v>1610</v>
      </c>
      <c r="H34" s="70" t="s">
        <v>1611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2228</v>
      </c>
      <c r="G35" s="1073" t="s">
        <v>1610</v>
      </c>
      <c r="H35" s="70" t="s">
        <v>1611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1585</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1585</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1585</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1585</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1585</v>
      </c>
      <c r="G14" s="1073" t="s">
        <v>2299</v>
      </c>
      <c r="H14" s="70" t="s">
        <v>2300</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1585</v>
      </c>
      <c r="G15" s="1073" t="s">
        <v>2324</v>
      </c>
      <c r="H15" s="70" t="s">
        <v>2325</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1585</v>
      </c>
      <c r="G16" s="1073" t="s">
        <v>2355</v>
      </c>
      <c r="H16" s="70" t="s">
        <v>2356</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1585</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1585</v>
      </c>
      <c r="G18" s="1073" t="s">
        <v>2339</v>
      </c>
      <c r="H18" s="70" t="s">
        <v>2340</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1585</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1585</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1585</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1585</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1585</v>
      </c>
      <c r="G23" s="1073" t="s">
        <v>2307</v>
      </c>
      <c r="H23" s="70" t="s">
        <v>2308</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1585</v>
      </c>
      <c r="G24" s="1073" t="s">
        <v>2343</v>
      </c>
      <c r="H24" s="70" t="s">
        <v>2344</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2314</v>
      </c>
      <c r="B25" s="70">
        <v>17</v>
      </c>
      <c r="C25" s="70">
        <v>18</v>
      </c>
      <c r="D25" s="70">
        <v>17</v>
      </c>
      <c r="E25" s="70">
        <v>2024</v>
      </c>
      <c r="F25" s="70" t="s">
        <v>1585</v>
      </c>
      <c r="G25" s="1073" t="s">
        <v>2311</v>
      </c>
      <c r="H25" s="70" t="s">
        <v>2312</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1585</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1585</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1585</v>
      </c>
      <c r="G28" s="1073" t="s">
        <v>2359</v>
      </c>
      <c r="H28" s="70" t="s">
        <v>2360</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1585</v>
      </c>
      <c r="G29" s="1073" t="s">
        <v>2379</v>
      </c>
      <c r="H29" s="70" t="s">
        <v>2380</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2298</v>
      </c>
      <c r="B30" s="70">
        <v>22</v>
      </c>
      <c r="C30" s="70">
        <v>18</v>
      </c>
      <c r="D30" s="70">
        <v>22</v>
      </c>
      <c r="E30" s="70">
        <v>2024</v>
      </c>
      <c r="F30" s="70" t="s">
        <v>1585</v>
      </c>
      <c r="G30" s="1073" t="s">
        <v>2295</v>
      </c>
      <c r="H30" s="70" t="s">
        <v>2296</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1585</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1585</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1585</v>
      </c>
      <c r="G33" s="1073" t="s">
        <v>2375</v>
      </c>
      <c r="H33" s="70" t="s">
        <v>2376</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2331</v>
      </c>
      <c r="B34" s="70">
        <v>26</v>
      </c>
      <c r="C34" s="70">
        <v>18</v>
      </c>
      <c r="D34" s="70">
        <v>26</v>
      </c>
      <c r="E34" s="70">
        <v>2024</v>
      </c>
      <c r="F34" s="70" t="s">
        <v>1585</v>
      </c>
      <c r="G34" s="1073" t="s">
        <v>2328</v>
      </c>
      <c r="H34" s="70" t="s">
        <v>2329</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1585</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1585</v>
      </c>
      <c r="G36" s="1073" t="s">
        <v>2371</v>
      </c>
      <c r="H36" s="70" t="s">
        <v>2372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1585</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1585</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2354</v>
      </c>
      <c r="B39" s="70">
        <v>31</v>
      </c>
      <c r="C39" s="70">
        <v>18</v>
      </c>
      <c r="D39" s="70">
        <v>31</v>
      </c>
      <c r="E39" s="70">
        <v>2024</v>
      </c>
      <c r="F39" s="70" t="s">
        <v>1585</v>
      </c>
      <c r="G39" s="1073" t="s">
        <v>2351</v>
      </c>
      <c r="H39" s="70" t="s">
        <v>2352</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1585</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1585</v>
      </c>
      <c r="G41" s="1073" t="s">
        <v>2383</v>
      </c>
      <c r="H41" s="70" t="s">
        <v>2384</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2322</v>
      </c>
      <c r="B42" s="70">
        <v>34</v>
      </c>
      <c r="C42" s="70">
        <v>18</v>
      </c>
      <c r="D42" s="70">
        <v>34</v>
      </c>
      <c r="E42" s="70">
        <v>2024</v>
      </c>
      <c r="F42" s="70" t="s">
        <v>1585</v>
      </c>
      <c r="G42" s="1073" t="s">
        <v>2319</v>
      </c>
      <c r="H42" s="70" t="s">
        <v>2320</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1585</v>
      </c>
      <c r="G43" s="1073" t="s">
        <v>2363</v>
      </c>
      <c r="H43" s="70" t="s">
        <v>2364</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1585</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1585</v>
      </c>
      <c r="G45" s="1073" t="s">
        <v>2387</v>
      </c>
      <c r="H45" s="70" t="s">
        <v>2388</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1585</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1585</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1585</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1585</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2306</v>
      </c>
      <c r="B50" s="70">
        <v>42</v>
      </c>
      <c r="C50" s="70">
        <v>18</v>
      </c>
      <c r="D50" s="70">
        <v>42</v>
      </c>
      <c r="E50" s="70">
        <v>2024</v>
      </c>
      <c r="F50" s="70" t="s">
        <v>1585</v>
      </c>
      <c r="G50" s="1073" t="s">
        <v>2303</v>
      </c>
      <c r="H50" s="70" t="s">
        <v>2304</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1585</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1585</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1631</v>
      </c>
      <c r="B53" s="70">
        <v>45</v>
      </c>
      <c r="C53" s="70">
        <v>18</v>
      </c>
      <c r="D53" s="70">
        <v>45</v>
      </c>
      <c r="E53" s="70">
        <v>2024</v>
      </c>
      <c r="F53" s="70" t="s">
        <v>1585</v>
      </c>
      <c r="G53" s="1073" t="s">
        <v>1610</v>
      </c>
      <c r="H53" s="70" t="s">
        <v>1611</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2318</v>
      </c>
      <c r="B54" s="70">
        <v>46</v>
      </c>
      <c r="C54" s="70">
        <v>18</v>
      </c>
      <c r="D54" s="70">
        <v>46</v>
      </c>
      <c r="E54" s="70">
        <v>2024</v>
      </c>
      <c r="F54" s="70" t="s">
        <v>1585</v>
      </c>
      <c r="G54" s="1073" t="s">
        <v>2315</v>
      </c>
      <c r="H54" s="70" t="s">
        <v>2316</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1585</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2335</v>
      </c>
      <c r="B56" s="70">
        <v>48</v>
      </c>
      <c r="C56" s="70">
        <v>18</v>
      </c>
      <c r="D56" s="70">
        <v>48</v>
      </c>
      <c r="E56" s="70">
        <v>2024</v>
      </c>
      <c r="F56" s="70" t="s">
        <v>1585</v>
      </c>
      <c r="G56" s="1073" t="s">
        <v>2332</v>
      </c>
      <c r="H56" s="70" t="s">
        <v>2333</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1585</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1585</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2350</v>
      </c>
      <c r="B59" s="70">
        <v>51</v>
      </c>
      <c r="C59" s="70">
        <v>18</v>
      </c>
      <c r="D59" s="70">
        <v>51</v>
      </c>
      <c r="E59" s="70">
        <v>2024</v>
      </c>
      <c r="F59" s="70" t="s">
        <v>1585</v>
      </c>
      <c r="G59" s="1073" t="s">
        <v>2347</v>
      </c>
      <c r="H59" s="70" t="s">
        <v>2348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1585</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2338</v>
      </c>
      <c r="B61" s="70">
        <v>53</v>
      </c>
      <c r="C61" s="70">
        <v>18</v>
      </c>
      <c r="D61" s="70">
        <v>53</v>
      </c>
      <c r="E61" s="70">
        <v>2024</v>
      </c>
      <c r="F61" s="70" t="s">
        <v>1585</v>
      </c>
      <c r="G61" s="1073" t="s">
        <v>2336</v>
      </c>
      <c r="H61" s="70" t="s">
        <v>2323</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1585</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2370</v>
      </c>
      <c r="B63" s="70">
        <v>55</v>
      </c>
      <c r="C63" s="70">
        <v>18</v>
      </c>
      <c r="D63" s="70">
        <v>55</v>
      </c>
      <c r="E63" s="70">
        <v>2024</v>
      </c>
      <c r="F63" s="70" t="s">
        <v>1585</v>
      </c>
      <c r="G63" s="1073" t="s">
        <v>2367</v>
      </c>
      <c r="H63" s="70" t="s">
        <v>2368</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2299</v>
      </c>
      <c r="H194" s="70" t="s">
        <v>2300</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2326</v>
      </c>
      <c r="B195" s="70">
        <v>187</v>
      </c>
      <c r="C195" s="70">
        <v>16</v>
      </c>
      <c r="D195" s="70">
        <v>7</v>
      </c>
      <c r="E195" s="70">
        <v>2022</v>
      </c>
      <c r="F195" s="70" t="s">
        <v>161</v>
      </c>
      <c r="G195" s="1073" t="s">
        <v>2324</v>
      </c>
      <c r="H195" s="70" t="s">
        <v>2325</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2313</v>
      </c>
      <c r="B205" s="70">
        <v>197</v>
      </c>
      <c r="C205" s="70">
        <v>16</v>
      </c>
      <c r="D205" s="70">
        <v>17</v>
      </c>
      <c r="E205" s="70">
        <v>2022</v>
      </c>
      <c r="F205" s="70" t="s">
        <v>161</v>
      </c>
      <c r="G205" s="1073" t="s">
        <v>2311</v>
      </c>
      <c r="H205" s="70" t="s">
        <v>2312</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2297</v>
      </c>
      <c r="B210" s="70">
        <v>202</v>
      </c>
      <c r="C210" s="70">
        <v>16</v>
      </c>
      <c r="D210" s="70">
        <v>22</v>
      </c>
      <c r="E210" s="70">
        <v>2022</v>
      </c>
      <c r="F210" s="70" t="s">
        <v>161</v>
      </c>
      <c r="G210" s="1073" t="s">
        <v>2295</v>
      </c>
      <c r="H210" s="70" t="s">
        <v>2296</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2330</v>
      </c>
      <c r="B214" s="70">
        <v>206</v>
      </c>
      <c r="C214" s="70">
        <v>16</v>
      </c>
      <c r="D214" s="70">
        <v>26</v>
      </c>
      <c r="E214" s="70">
        <v>2022</v>
      </c>
      <c r="F214" s="70" t="s">
        <v>161</v>
      </c>
      <c r="G214" s="1073" t="s">
        <v>2328</v>
      </c>
      <c r="H214" s="70" t="s">
        <v>2329</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2353</v>
      </c>
      <c r="B219" s="70">
        <v>211</v>
      </c>
      <c r="C219" s="70">
        <v>16</v>
      </c>
      <c r="D219" s="70">
        <v>31</v>
      </c>
      <c r="E219" s="70">
        <v>2022</v>
      </c>
      <c r="F219" s="70" t="s">
        <v>161</v>
      </c>
      <c r="G219" s="1073" t="s">
        <v>2351</v>
      </c>
      <c r="H219" s="70" t="s">
        <v>2352</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2321</v>
      </c>
      <c r="B222" s="70">
        <v>214</v>
      </c>
      <c r="C222" s="70">
        <v>16</v>
      </c>
      <c r="D222" s="70">
        <v>34</v>
      </c>
      <c r="E222" s="70">
        <v>2022</v>
      </c>
      <c r="F222" s="70" t="s">
        <v>161</v>
      </c>
      <c r="G222" s="1073" t="s">
        <v>2319</v>
      </c>
      <c r="H222" s="70" t="s">
        <v>2320</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2305</v>
      </c>
      <c r="B230" s="70">
        <v>222</v>
      </c>
      <c r="C230" s="70">
        <v>16</v>
      </c>
      <c r="D230" s="70">
        <v>42</v>
      </c>
      <c r="E230" s="70">
        <v>2022</v>
      </c>
      <c r="F230" s="70" t="s">
        <v>161</v>
      </c>
      <c r="G230" s="1073" t="s">
        <v>2303</v>
      </c>
      <c r="H230" s="70" t="s">
        <v>2304</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1629</v>
      </c>
      <c r="B233" s="70">
        <v>225</v>
      </c>
      <c r="C233" s="70">
        <v>16</v>
      </c>
      <c r="D233" s="70">
        <v>45</v>
      </c>
      <c r="E233" s="70">
        <v>2022</v>
      </c>
      <c r="F233" s="70" t="s">
        <v>161</v>
      </c>
      <c r="G233" s="1073" t="s">
        <v>1610</v>
      </c>
      <c r="H233" s="70" t="s">
        <v>1611</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2317</v>
      </c>
      <c r="B234" s="70">
        <v>226</v>
      </c>
      <c r="C234" s="70">
        <v>16</v>
      </c>
      <c r="D234" s="70">
        <v>46</v>
      </c>
      <c r="E234" s="70">
        <v>2022</v>
      </c>
      <c r="F234" s="70" t="s">
        <v>161</v>
      </c>
      <c r="G234" s="1073" t="s">
        <v>2315</v>
      </c>
      <c r="H234" s="70" t="s">
        <v>2316</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2334</v>
      </c>
      <c r="B236" s="70">
        <v>228</v>
      </c>
      <c r="C236" s="70">
        <v>16</v>
      </c>
      <c r="D236" s="70">
        <v>48</v>
      </c>
      <c r="E236" s="70">
        <v>2022</v>
      </c>
      <c r="F236" s="70" t="s">
        <v>161</v>
      </c>
      <c r="G236" s="1073" t="s">
        <v>2332</v>
      </c>
      <c r="H236" s="70" t="s">
        <v>2333</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2349</v>
      </c>
      <c r="B239" s="70">
        <v>231</v>
      </c>
      <c r="C239" s="70">
        <v>16</v>
      </c>
      <c r="D239" s="70">
        <v>51</v>
      </c>
      <c r="E239" s="70">
        <v>2022</v>
      </c>
      <c r="F239" s="70" t="s">
        <v>161</v>
      </c>
      <c r="G239" s="1073" t="s">
        <v>2347</v>
      </c>
      <c r="H239" s="70" t="s">
        <v>2348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2337</v>
      </c>
      <c r="B241" s="70">
        <v>233</v>
      </c>
      <c r="C241" s="70">
        <v>16</v>
      </c>
      <c r="D241" s="70">
        <v>53</v>
      </c>
      <c r="E241" s="70">
        <v>2022</v>
      </c>
      <c r="F241" s="70" t="s">
        <v>161</v>
      </c>
      <c r="G241" s="1073" t="s">
        <v>2336</v>
      </c>
      <c r="H241" s="70" t="s">
        <v>2323</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2369</v>
      </c>
      <c r="B243" s="70">
        <v>235</v>
      </c>
      <c r="C243" s="70">
        <v>16</v>
      </c>
      <c r="D243" s="70">
        <v>55</v>
      </c>
      <c r="E243" s="70">
        <v>2022</v>
      </c>
      <c r="F243" s="70" t="s">
        <v>161</v>
      </c>
      <c r="G243" s="1073" t="s">
        <v>2367</v>
      </c>
      <c r="H243" s="70" t="s">
        <v>2368</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1610</v>
      </c>
      <c r="H6" s="77" t="s">
        <v>1611</v>
      </c>
      <c r="I6" s="77" t="s">
        <v>2508</v>
      </c>
      <c r="J6" s="77" t="s">
        <v>2509</v>
      </c>
      <c r="K6" s="1080">
        <v>1</v>
      </c>
      <c r="L6" s="1081">
        <v>26</v>
      </c>
      <c r="M6" s="1044"/>
      <c r="N6" s="988">
        <v>1</v>
      </c>
      <c r="O6" s="77" t="s">
        <v>1563</v>
      </c>
      <c r="P6" s="77" t="s">
        <v>1564</v>
      </c>
      <c r="Q6" s="77" t="s">
        <v>1501</v>
      </c>
      <c r="R6" s="16"/>
      <c r="S6" s="77">
        <v>1</v>
      </c>
      <c r="T6" s="77" t="s">
        <v>1610</v>
      </c>
      <c r="U6" s="77" t="s">
        <v>1611</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2455</v>
      </c>
      <c r="AE9" s="77" t="s">
        <v>2456</v>
      </c>
      <c r="AF9" s="77" t="s">
        <v>1501</v>
      </c>
    </row>
    <row r="10" spans="1:32" ht="12">
      <c r="A10" s="16"/>
      <c r="B10" s="16"/>
      <c r="C10" s="16"/>
      <c r="D10" s="16"/>
      <c r="F10" s="75" t="s">
        <v>1501</v>
      </c>
      <c r="G10" s="76" t="s">
        <v>1610</v>
      </c>
      <c r="H10" s="77" t="s">
        <v>1611</v>
      </c>
      <c r="I10" s="77" t="s">
        <v>2508</v>
      </c>
      <c r="J10" s="77" t="s">
        <v>2509</v>
      </c>
      <c r="K10" s="1079">
        <v>1</v>
      </c>
      <c r="L10" s="1045">
        <v>26</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2299</v>
      </c>
      <c r="AE11" s="77" t="s">
        <v>2300</v>
      </c>
      <c r="AF11" s="77" t="s">
        <v>1501</v>
      </c>
    </row>
    <row r="12" spans="1:32" ht="12">
      <c r="A12" s="16"/>
      <c r="B12" s="16"/>
      <c r="C12" s="16"/>
      <c r="D12" s="16"/>
      <c r="F12" s="75" t="s">
        <v>1505</v>
      </c>
      <c r="G12" s="76" t="s">
        <v>1610</v>
      </c>
      <c r="H12" s="77"/>
      <c r="I12" s="77" t="s">
        <v>1610</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2324</v>
      </c>
      <c r="AE12" s="77" t="s">
        <v>2325</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2311</v>
      </c>
      <c r="AE22" s="77" t="s">
        <v>2312</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2295</v>
      </c>
      <c r="AE27" s="77" t="s">
        <v>2296</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2328</v>
      </c>
      <c r="AE31" s="77" t="s">
        <v>2329</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2351</v>
      </c>
      <c r="AE36" s="77" t="s">
        <v>2352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2319</v>
      </c>
      <c r="AE39" s="77" t="s">
        <v>2320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2303</v>
      </c>
      <c r="AE47" s="77" t="s">
        <v>2304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1610</v>
      </c>
      <c r="AE50" s="77" t="s">
        <v>1611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2315</v>
      </c>
      <c r="AE51" s="77" t="s">
        <v>2316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2332</v>
      </c>
      <c r="AE53" s="77" t="s">
        <v>2333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2347</v>
      </c>
      <c r="AE56" s="77" t="s">
        <v>2348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2336</v>
      </c>
      <c r="AE58" s="77" t="s">
        <v>2323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2367</v>
      </c>
      <c r="AE60" s="77" t="s">
        <v>2368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名古屋市</v>
      </c>
      <c r="K4" s="70" t="str">
        <f>HLOOKUP(K3,比較地域マスタ!$E$5:$L$6,2,0)</f>
        <v>23100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名古屋市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3899.5416939168613</v>
      </c>
      <c r="BB5" s="29"/>
      <c r="BC5" s="17"/>
      <c r="BD5" s="1005">
        <f>SUM(BC6:BC8)</f>
        <v>3286.658609559227</v>
      </c>
      <c r="BE5" s="29"/>
      <c r="BF5" s="17"/>
      <c r="BG5" s="1005">
        <f>AK35</f>
        <v>2073.6949139904837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3634.8156982582568</v>
      </c>
      <c r="BA6" s="17"/>
      <c r="BB6" s="29"/>
      <c r="BC6" s="1005">
        <f>O32</f>
        <v>3076.5737140045098</v>
      </c>
      <c r="BD6" s="17"/>
      <c r="BE6" s="29"/>
      <c r="BF6" s="1005">
        <f>AK36</f>
        <v>1874.7057776184806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235.22284109142481</v>
      </c>
      <c r="BA7" s="17"/>
      <c r="BB7" s="29"/>
      <c r="BC7" s="1005">
        <f>O33</f>
        <v>191.1082498913006</v>
      </c>
      <c r="BD7" s="17"/>
      <c r="BE7" s="29"/>
      <c r="BF7" s="1005">
        <f t="shared" ref="BF7:BF8" si="0">AK37</f>
        <v>176.04348925841768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29.503154567179699</v>
      </c>
      <c r="BA8" s="17"/>
      <c r="BB8" s="29"/>
      <c r="BC8" s="1005">
        <f>O34</f>
        <v>18.976645663416338</v>
      </c>
      <c r="BD8" s="17"/>
      <c r="BE8" s="29"/>
      <c r="BF8" s="1005">
        <f t="shared" si="0"/>
        <v>22.945647113585576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16016.996846911183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5034.0278236299191</v>
      </c>
      <c r="BA9" s="1005">
        <f>AZ9</f>
        <v>5034.0278236299191</v>
      </c>
      <c r="BB9" s="29"/>
      <c r="BC9" s="1005">
        <f>O35</f>
        <v>6280.7806899791467</v>
      </c>
      <c r="BD9" s="1005">
        <f>BC9</f>
        <v>6280.7806899791467</v>
      </c>
      <c r="BE9" s="29"/>
      <c r="BF9" s="1005">
        <f>AK39</f>
        <v>4561.9472207796425</v>
      </c>
      <c r="BG9" s="1005">
        <f>AK39</f>
        <v>4561.9472207796425</v>
      </c>
      <c r="BH9" s="29"/>
    </row>
    <row r="10" spans="1:62" ht="17.100000000000001" customHeight="1" thickBot="1">
      <c r="B10" s="323"/>
      <c r="C10" s="324"/>
      <c r="D10" s="326"/>
      <c r="E10" s="326"/>
      <c r="F10" s="326"/>
      <c r="G10" s="325"/>
      <c r="H10" s="325"/>
      <c r="I10" s="326"/>
      <c r="J10" s="327"/>
      <c r="K10" s="334"/>
      <c r="L10" s="246" t="s">
        <v>114</v>
      </c>
      <c r="M10" s="246"/>
      <c r="N10" s="563"/>
      <c r="O10" s="906">
        <f>SUM(O11:O13)</f>
        <v>3899.5416939168613</v>
      </c>
      <c r="P10" s="453">
        <f t="shared" ref="P10:P22" si="1">O10/$O$9</f>
        <v>0.243462724703531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3434.9762803314538</v>
      </c>
      <c r="BA10" s="1005">
        <f>AZ10</f>
        <v>3434.9762803314538</v>
      </c>
      <c r="BB10" s="29"/>
      <c r="BC10" s="1005">
        <f>O36</f>
        <v>3577.5282343246608</v>
      </c>
      <c r="BD10" s="1005">
        <f>BC10</f>
        <v>3577.5282343246608</v>
      </c>
      <c r="BE10" s="29"/>
      <c r="BF10" s="1005">
        <f>AK40</f>
        <v>2906.943889405396</v>
      </c>
      <c r="BG10" s="1005">
        <f>AK40</f>
        <v>2906.943889405396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3634.8156982582568</v>
      </c>
      <c r="P11" s="454">
        <f t="shared" si="1"/>
        <v>0.22693490752351725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3527.5759148046991</v>
      </c>
      <c r="BB11" s="29"/>
      <c r="BC11" s="1005"/>
      <c r="BD11" s="1005">
        <f>SUM(BC12:BC14)</f>
        <v>3187.8707359598893</v>
      </c>
      <c r="BE11" s="29"/>
      <c r="BF11" s="17"/>
      <c r="BG11" s="1005">
        <f>AK41</f>
        <v>2703.1350518217141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235.22284109142481</v>
      </c>
      <c r="P12" s="454">
        <f t="shared" si="1"/>
        <v>1.4685826771376724E-2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3355.4667737149048</v>
      </c>
      <c r="BA12" s="17"/>
      <c r="BB12" s="29"/>
      <c r="BC12" s="1005">
        <f>O38</f>
        <v>2966.5877380548327</v>
      </c>
      <c r="BD12" s="17"/>
      <c r="BE12" s="29"/>
      <c r="BF12" s="1005">
        <f>AK42</f>
        <v>2524.2814824458787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29.503154567179699</v>
      </c>
      <c r="P13" s="454">
        <f t="shared" si="1"/>
        <v>1.8419904086370144E-3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126.38346401524601</v>
      </c>
      <c r="BA13" s="17"/>
      <c r="BB13" s="29"/>
      <c r="BC13" s="1005">
        <f>O41</f>
        <v>174.426853831069</v>
      </c>
      <c r="BD13" s="17"/>
      <c r="BE13" s="29"/>
      <c r="BF13" s="1005">
        <f>AK45</f>
        <v>135.09769355675235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5034.0278236299191</v>
      </c>
      <c r="P14" s="453">
        <f t="shared" si="1"/>
        <v>0.31429286474516055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45.725677074548663</v>
      </c>
      <c r="BA14" s="17"/>
      <c r="BB14" s="29"/>
      <c r="BC14" s="1005">
        <f>O42</f>
        <v>46.856144073987529</v>
      </c>
      <c r="BD14" s="17"/>
      <c r="BE14" s="29"/>
      <c r="BF14" s="1005">
        <f t="shared" ref="BF14" si="2">AK46</f>
        <v>43.755875819083101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3434.9762803314538</v>
      </c>
      <c r="P15" s="453">
        <f t="shared" si="1"/>
        <v>0.21445819794825496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120.87513422825</v>
      </c>
      <c r="BA15" s="1005">
        <f>AZ15</f>
        <v>120.87513422825</v>
      </c>
      <c r="BB15" s="29"/>
      <c r="BC15" s="1005">
        <f>O43</f>
        <v>182.08520348691999</v>
      </c>
      <c r="BD15" s="1005">
        <f>BC15</f>
        <v>182.08520348691999</v>
      </c>
      <c r="BE15" s="29"/>
      <c r="BF15" s="1005">
        <f>AK47</f>
        <v>250.6491656622872</v>
      </c>
      <c r="BG15" s="1005">
        <f>AK47</f>
        <v>250.6491656622872</v>
      </c>
      <c r="BH15" s="29"/>
    </row>
    <row r="16" spans="1:62" ht="17.100000000000001" customHeight="1" thickBot="1">
      <c r="B16" s="323"/>
      <c r="C16" s="324"/>
      <c r="D16" s="326"/>
      <c r="E16" s="326"/>
      <c r="F16" s="326"/>
      <c r="G16" s="325"/>
      <c r="H16" s="325"/>
      <c r="I16" s="326"/>
      <c r="J16" s="327"/>
      <c r="K16" s="335"/>
      <c r="L16" s="246" t="s">
        <v>128</v>
      </c>
      <c r="M16" s="344"/>
      <c r="N16" s="345"/>
      <c r="O16" s="906">
        <f>SUM(O18:O21)</f>
        <v>3527.5759148046991</v>
      </c>
      <c r="P16" s="453">
        <f t="shared" si="1"/>
        <v>0.22023953357304799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3355.4667737149048</v>
      </c>
      <c r="P17" s="454">
        <f t="shared" si="1"/>
        <v>0.20949412713170346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2133.5870285422261</v>
      </c>
      <c r="P18" s="454">
        <f t="shared" si="1"/>
        <v>0.13320768237234687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1221.8797451726789</v>
      </c>
      <c r="P19" s="454">
        <f t="shared" si="1"/>
        <v>7.62864447593566E-2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126.38346401524601</v>
      </c>
      <c r="P20" s="454">
        <f t="shared" si="1"/>
        <v>7.8905843101054595E-3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45.725677074548663</v>
      </c>
      <c r="P21" s="454">
        <f t="shared" si="1"/>
        <v>2.8548221312390833E-3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120.87513422825</v>
      </c>
      <c r="P22" s="612">
        <f t="shared" si="1"/>
        <v>7.5466790300055733E-3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3312.2510177358395</v>
      </c>
      <c r="AZ22" s="1005">
        <f t="shared" si="3"/>
        <v>3416.317072659665</v>
      </c>
      <c r="BA22" s="1005">
        <f t="shared" si="3"/>
        <v>3642.2850962601897</v>
      </c>
      <c r="BB22" s="1005">
        <f t="shared" si="3"/>
        <v>3350.6850204484404</v>
      </c>
      <c r="BC22" s="1005">
        <f t="shared" si="3"/>
        <v>3286.658609559227</v>
      </c>
      <c r="BD22" s="1005">
        <f t="shared" si="3"/>
        <v>3095.9784427634754</v>
      </c>
      <c r="BE22" s="1005">
        <f t="shared" si="3"/>
        <v>2724.4934436813205</v>
      </c>
      <c r="BF22" s="1005">
        <f t="shared" si="3"/>
        <v>2784.1784198831438</v>
      </c>
      <c r="BG22" s="1005">
        <f t="shared" si="3"/>
        <v>2719.202624616807</v>
      </c>
      <c r="BH22" s="1005">
        <f t="shared" si="3"/>
        <v>2660.5191059331896</v>
      </c>
      <c r="BI22" s="1005">
        <f t="shared" si="3"/>
        <v>2348.4420242731417</v>
      </c>
      <c r="BJ22" s="1005">
        <f t="shared" si="3"/>
        <v>2206.9046322239101</v>
      </c>
      <c r="BK22" s="1005">
        <f t="shared" si="3"/>
        <v>2358.0816112360189</v>
      </c>
      <c r="BL22" s="1005">
        <f t="shared" si="3"/>
        <v>2073.6949139904837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5370.8448267847662</v>
      </c>
      <c r="AZ23" s="1005">
        <f t="shared" ref="AZ23:BL23" si="4">Y39</f>
        <v>5513.8216263359809</v>
      </c>
      <c r="BA23" s="1005">
        <f t="shared" si="4"/>
        <v>5971.5955665427937</v>
      </c>
      <c r="BB23" s="1005">
        <f t="shared" si="4"/>
        <v>6308.7563289744703</v>
      </c>
      <c r="BC23" s="1005">
        <f t="shared" si="4"/>
        <v>6280.7806899791467</v>
      </c>
      <c r="BD23" s="1005">
        <f t="shared" si="4"/>
        <v>5878.691380699529</v>
      </c>
      <c r="BE23" s="1005">
        <f t="shared" si="4"/>
        <v>5603.8350337059201</v>
      </c>
      <c r="BF23" s="1005">
        <f t="shared" si="4"/>
        <v>4861.5762170352573</v>
      </c>
      <c r="BG23" s="1005">
        <f t="shared" si="4"/>
        <v>4817.9621482838284</v>
      </c>
      <c r="BH23" s="1005">
        <f t="shared" si="4"/>
        <v>4892.9191907079112</v>
      </c>
      <c r="BI23" s="1005">
        <f t="shared" si="4"/>
        <v>4664.2132088596263</v>
      </c>
      <c r="BJ23" s="1005">
        <f t="shared" si="4"/>
        <v>4267.8332362927713</v>
      </c>
      <c r="BK23" s="1005">
        <f t="shared" si="4"/>
        <v>4830.3183874014612</v>
      </c>
      <c r="BL23" s="1005">
        <f t="shared" si="4"/>
        <v>4561.9472207796425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3323.4817291001391</v>
      </c>
      <c r="AZ24" s="1005">
        <f t="shared" ref="AZ24:BL24" si="5">Y40</f>
        <v>3674.1098953748869</v>
      </c>
      <c r="BA24" s="1005">
        <f t="shared" si="5"/>
        <v>3728.1908946452659</v>
      </c>
      <c r="BB24" s="1005">
        <f t="shared" si="5"/>
        <v>3927.5552243015641</v>
      </c>
      <c r="BC24" s="1005">
        <f t="shared" si="5"/>
        <v>3577.5282343246608</v>
      </c>
      <c r="BD24" s="1005">
        <f t="shared" si="5"/>
        <v>3466.5142884070078</v>
      </c>
      <c r="BE24" s="1005">
        <f t="shared" si="5"/>
        <v>3156.9261176206601</v>
      </c>
      <c r="BF24" s="1005">
        <f t="shared" si="5"/>
        <v>3151.7348298087918</v>
      </c>
      <c r="BG24" s="1005">
        <f t="shared" si="5"/>
        <v>3266.8460554244821</v>
      </c>
      <c r="BH24" s="1005">
        <f t="shared" si="5"/>
        <v>3000.2936587883955</v>
      </c>
      <c r="BI24" s="1005">
        <f t="shared" si="5"/>
        <v>2951.0073226808095</v>
      </c>
      <c r="BJ24" s="1005">
        <f t="shared" si="5"/>
        <v>2946.2441820445065</v>
      </c>
      <c r="BK24" s="1005">
        <f t="shared" si="5"/>
        <v>2910.9616154426308</v>
      </c>
      <c r="BL24" s="1005">
        <f t="shared" si="5"/>
        <v>2906.943889405396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3274.5524652717331</v>
      </c>
      <c r="AZ25" s="1005">
        <f t="shared" ref="AZ25:BL25" si="6">Y41</f>
        <v>3281.5401876597775</v>
      </c>
      <c r="BA25" s="1005">
        <f t="shared" si="6"/>
        <v>3239.3544857928605</v>
      </c>
      <c r="BB25" s="1005">
        <f t="shared" si="6"/>
        <v>3255.2337261821299</v>
      </c>
      <c r="BC25" s="1005">
        <f t="shared" si="6"/>
        <v>3187.8707359598893</v>
      </c>
      <c r="BD25" s="1005">
        <f t="shared" si="6"/>
        <v>3095.778851897122</v>
      </c>
      <c r="BE25" s="1005">
        <f t="shared" si="6"/>
        <v>3087.4137221031001</v>
      </c>
      <c r="BF25" s="1005">
        <f t="shared" si="6"/>
        <v>3067.2142916708417</v>
      </c>
      <c r="BG25" s="1005">
        <f t="shared" si="6"/>
        <v>3037.5194040663273</v>
      </c>
      <c r="BH25" s="1005">
        <f t="shared" si="6"/>
        <v>2993.4039739811037</v>
      </c>
      <c r="BI25" s="1005">
        <f t="shared" si="6"/>
        <v>2923.1322405709066</v>
      </c>
      <c r="BJ25" s="1005">
        <f t="shared" si="6"/>
        <v>2641.9593055070445</v>
      </c>
      <c r="BK25" s="1005">
        <f t="shared" si="6"/>
        <v>2626.2196156911473</v>
      </c>
      <c r="BL25" s="1005">
        <f t="shared" si="6"/>
        <v>2703.1350518217141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101.516764443924</v>
      </c>
      <c r="AZ26" s="1005">
        <f t="shared" si="7"/>
        <v>132.49864684286351</v>
      </c>
      <c r="BA26" s="1005">
        <f t="shared" si="7"/>
        <v>164.36222484563621</v>
      </c>
      <c r="BB26" s="1005">
        <f t="shared" si="7"/>
        <v>171.48233002735</v>
      </c>
      <c r="BC26" s="1005">
        <f t="shared" si="7"/>
        <v>182.08520348691999</v>
      </c>
      <c r="BD26" s="1005">
        <f t="shared" si="7"/>
        <v>165.89119880060781</v>
      </c>
      <c r="BE26" s="1005">
        <f t="shared" si="7"/>
        <v>176.72154098554319</v>
      </c>
      <c r="BF26" s="1005">
        <f t="shared" si="7"/>
        <v>178.17926516997932</v>
      </c>
      <c r="BG26" s="1005">
        <f t="shared" si="7"/>
        <v>194.71818798057018</v>
      </c>
      <c r="BH26" s="1005">
        <f t="shared" si="7"/>
        <v>243.90031726132952</v>
      </c>
      <c r="BI26" s="1005">
        <f t="shared" si="7"/>
        <v>228.84109416857055</v>
      </c>
      <c r="BJ26" s="1005">
        <f t="shared" si="7"/>
        <v>271.6137197650317</v>
      </c>
      <c r="BK26" s="1005">
        <f t="shared" si="7"/>
        <v>236.05644437961999</v>
      </c>
      <c r="BL26" s="1005">
        <f t="shared" si="7"/>
        <v>250.6491656622872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15382.6468033364</v>
      </c>
      <c r="AZ27" s="1005">
        <f t="shared" si="8"/>
        <v>16018.287428873173</v>
      </c>
      <c r="BA27" s="1005">
        <f t="shared" si="8"/>
        <v>16745.788268086748</v>
      </c>
      <c r="BB27" s="1005">
        <f t="shared" si="8"/>
        <v>17013.712629933954</v>
      </c>
      <c r="BC27" s="1005">
        <f t="shared" si="8"/>
        <v>16514.923473309842</v>
      </c>
      <c r="BD27" s="1005">
        <f t="shared" si="8"/>
        <v>15702.854162567743</v>
      </c>
      <c r="BE27" s="1005">
        <f t="shared" si="8"/>
        <v>14749.389858096543</v>
      </c>
      <c r="BF27" s="1005">
        <f t="shared" si="8"/>
        <v>14042.883023568014</v>
      </c>
      <c r="BG27" s="1005">
        <f t="shared" si="8"/>
        <v>14036.248420372014</v>
      </c>
      <c r="BH27" s="1005">
        <f t="shared" si="8"/>
        <v>13791.036246671931</v>
      </c>
      <c r="BI27" s="1005">
        <f t="shared" si="8"/>
        <v>13115.635890553054</v>
      </c>
      <c r="BJ27" s="1005">
        <f t="shared" si="8"/>
        <v>12334.555075833265</v>
      </c>
      <c r="BK27" s="1005">
        <f t="shared" si="8"/>
        <v>12961.637674150878</v>
      </c>
      <c r="BL27" s="1005">
        <f t="shared" si="8"/>
        <v>12496.370241659524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16514.923473309842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3286.658609559227</v>
      </c>
      <c r="P31" s="453">
        <f t="shared" ref="P31:P43" si="9">O31/$O$30</f>
        <v>0.19901143440784777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3076.5737140045098</v>
      </c>
      <c r="P32" s="454">
        <f t="shared" si="9"/>
        <v>0.18629052196194754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191.1082498913006</v>
      </c>
      <c r="P33" s="454">
        <f t="shared" si="9"/>
        <v>1.1571851979826317E-2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18.976645663416338</v>
      </c>
      <c r="P34" s="454">
        <f t="shared" si="9"/>
        <v>1.1490604660739086E-3</v>
      </c>
      <c r="Q34" s="328"/>
      <c r="R34" s="13"/>
      <c r="S34" s="323"/>
      <c r="T34" s="563" t="s">
        <v>112</v>
      </c>
      <c r="U34" s="332"/>
      <c r="V34" s="332"/>
      <c r="W34" s="332"/>
      <c r="X34" s="893">
        <f>X35+X39+X40+X41+X47</f>
        <v>15382.6468033364</v>
      </c>
      <c r="Y34" s="894">
        <f t="shared" ref="Y34:AK34" si="10">Y35+Y39+Y40+Y41+Y47</f>
        <v>16018.287428873173</v>
      </c>
      <c r="Z34" s="894">
        <f t="shared" si="10"/>
        <v>16745.788268086748</v>
      </c>
      <c r="AA34" s="894">
        <f t="shared" si="10"/>
        <v>17013.712629933954</v>
      </c>
      <c r="AB34" s="894">
        <f t="shared" si="10"/>
        <v>16514.923473309842</v>
      </c>
      <c r="AC34" s="894">
        <f t="shared" si="10"/>
        <v>15702.854162567743</v>
      </c>
      <c r="AD34" s="894">
        <f t="shared" si="10"/>
        <v>14749.389858096543</v>
      </c>
      <c r="AE34" s="894">
        <f t="shared" si="10"/>
        <v>14042.883023568014</v>
      </c>
      <c r="AF34" s="894">
        <f t="shared" si="10"/>
        <v>14036.248420372014</v>
      </c>
      <c r="AG34" s="894">
        <f t="shared" si="10"/>
        <v>13791.036246671931</v>
      </c>
      <c r="AH34" s="894">
        <f t="shared" si="10"/>
        <v>13115.635890553054</v>
      </c>
      <c r="AI34" s="894">
        <f t="shared" si="10"/>
        <v>12334.555075833265</v>
      </c>
      <c r="AJ34" s="894">
        <f t="shared" si="10"/>
        <v>12961.637674150878</v>
      </c>
      <c r="AK34" s="895">
        <f t="shared" si="10"/>
        <v>12496.370241659524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6280.7806899791467</v>
      </c>
      <c r="P35" s="453">
        <f t="shared" si="9"/>
        <v>0.38030940319703355</v>
      </c>
      <c r="Q35" s="328"/>
      <c r="R35" s="13"/>
      <c r="S35" s="323"/>
      <c r="T35" s="334"/>
      <c r="U35" s="246" t="s">
        <v>114</v>
      </c>
      <c r="V35" s="344"/>
      <c r="W35" s="344"/>
      <c r="X35" s="896">
        <f>SUM(X36:X38)</f>
        <v>3312.2510177358395</v>
      </c>
      <c r="Y35" s="897">
        <f t="shared" ref="Y35:AK35" si="11">SUM(Y36:Y38)</f>
        <v>3416.317072659665</v>
      </c>
      <c r="Z35" s="897">
        <f t="shared" si="11"/>
        <v>3642.2850962601897</v>
      </c>
      <c r="AA35" s="897">
        <f t="shared" si="11"/>
        <v>3350.6850204484404</v>
      </c>
      <c r="AB35" s="897">
        <f t="shared" si="11"/>
        <v>3286.658609559227</v>
      </c>
      <c r="AC35" s="897">
        <f t="shared" si="11"/>
        <v>3095.9784427634754</v>
      </c>
      <c r="AD35" s="897">
        <f t="shared" si="11"/>
        <v>2724.4934436813205</v>
      </c>
      <c r="AE35" s="897">
        <f t="shared" si="11"/>
        <v>2784.1784198831438</v>
      </c>
      <c r="AF35" s="897">
        <f t="shared" si="11"/>
        <v>2719.202624616807</v>
      </c>
      <c r="AG35" s="897">
        <f t="shared" si="11"/>
        <v>2660.5191059331896</v>
      </c>
      <c r="AH35" s="897">
        <f t="shared" si="11"/>
        <v>2348.4420242731417</v>
      </c>
      <c r="AI35" s="897">
        <f t="shared" si="11"/>
        <v>2206.9046322239101</v>
      </c>
      <c r="AJ35" s="897">
        <f t="shared" si="11"/>
        <v>2358.0816112360189</v>
      </c>
      <c r="AK35" s="898">
        <f t="shared" si="11"/>
        <v>2073.6949139904837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3577.5282343246608</v>
      </c>
      <c r="P36" s="453">
        <f t="shared" si="9"/>
        <v>0.21662396680834695</v>
      </c>
      <c r="Q36" s="328"/>
      <c r="R36" s="13"/>
      <c r="S36" s="356" t="s">
        <v>184</v>
      </c>
      <c r="T36" s="335"/>
      <c r="U36" s="346"/>
      <c r="V36" s="336" t="s">
        <v>184</v>
      </c>
      <c r="W36" s="357"/>
      <c r="X36" s="899">
        <f>VLOOKUP(年度マスタ!$K$4&amp;"_"&amp;X$33,データシート1!$A:$BT,MATCH("aa_"&amp;$S36,データシート1!$A$1:$BT$1,0),0)</f>
        <v>3117.1250463684109</v>
      </c>
      <c r="Y36" s="900">
        <f>VLOOKUP(年度マスタ!$K$4&amp;"_"&amp;Y$33,データシート1!$A:$BT,MATCH("aa_"&amp;$S36,データシート1!$A$1:$BT$1,0),0)</f>
        <v>3210.8016397089709</v>
      </c>
      <c r="Z36" s="900">
        <f>VLOOKUP(年度マスタ!$K$4&amp;"_"&amp;Z$33,データシート1!$A:$BT,MATCH("aa_"&amp;$S36,データシート1!$A$1:$BT$1,0),0)</f>
        <v>3369.7004449741539</v>
      </c>
      <c r="AA36" s="900">
        <f>VLOOKUP(年度マスタ!$K$4&amp;"_"&amp;AA$33,データシート1!$A:$BT,MATCH("aa_"&amp;$S36,データシート1!$A$1:$BT$1,0),0)</f>
        <v>3105.227820161394</v>
      </c>
      <c r="AB36" s="900">
        <f>VLOOKUP(年度マスタ!$K$4&amp;"_"&amp;AB$33,データシート1!$A:$BT,MATCH("aa_"&amp;$S36,データシート1!$A$1:$BT$1,0),0)</f>
        <v>3076.5737140045098</v>
      </c>
      <c r="AC36" s="900">
        <f>VLOOKUP(年度マスタ!$K$4&amp;"_"&amp;AC$33,データシート1!$A:$BT,MATCH("aa_"&amp;$S36,データシート1!$A$1:$BT$1,0),0)</f>
        <v>2886.8316467881932</v>
      </c>
      <c r="AD36" s="900">
        <f>VLOOKUP(年度マスタ!$K$4&amp;"_"&amp;AD$33,データシート1!$A:$BT,MATCH("aa_"&amp;$S36,データシート1!$A$1:$BT$1,0),0)</f>
        <v>2517.5225318538269</v>
      </c>
      <c r="AE36" s="900">
        <f>VLOOKUP(年度マスタ!$K$4&amp;"_"&amp;AE$33,データシート1!$A:$BT,MATCH("aa_"&amp;$S36,データシート1!$A$1:$BT$1,0),0)</f>
        <v>2574.6347794307298</v>
      </c>
      <c r="AF36" s="900">
        <f>VLOOKUP(年度マスタ!$K$4&amp;"_"&amp;AF$33,データシート1!$A:$BT,MATCH("aa_"&amp;$S36,データシート1!$A$1:$BT$1,0),0)</f>
        <v>2507.5588603538731</v>
      </c>
      <c r="AG36" s="900">
        <f>VLOOKUP(年度マスタ!$K$4&amp;"_"&amp;AG$33,データシート1!$A:$BT,MATCH("aa_"&amp;$S36,データシート1!$A$1:$BT$1,0),0)</f>
        <v>2462.9840238065926</v>
      </c>
      <c r="AH36" s="900">
        <f>VLOOKUP(年度マスタ!$K$4&amp;"_"&amp;AH$33,データシート1!$A:$BT,MATCH("aa_"&amp;$S36,データシート1!$A$1:$BT$1,0),0)</f>
        <v>2168.8412300991172</v>
      </c>
      <c r="AI36" s="900">
        <f>VLOOKUP(年度マスタ!$K$4&amp;"_"&amp;AI$33,データシート1!$A:$BT,MATCH("aa_"&amp;$S36,データシート1!$A$1:$BT$1,0),0)</f>
        <v>2008.678313636055</v>
      </c>
      <c r="AJ36" s="900">
        <f>VLOOKUP(年度マスタ!$K$4&amp;"_"&amp;AJ$33,データシート1!$A:$BT,MATCH("aa_"&amp;$S36,データシート1!$A$1:$BT$1,0),0)</f>
        <v>2138.0925600615951</v>
      </c>
      <c r="AK36" s="901">
        <f>VLOOKUP(年度マスタ!$K$4&amp;"_"&amp;AK$33,データシート1!$A:$BT,MATCH("aa_"&amp;$S36,データシート1!$A$1:$BT$1,0),0)</f>
        <v>1874.7057776184806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3187.8707359598893</v>
      </c>
      <c r="P37" s="453">
        <f t="shared" si="9"/>
        <v>0.19302970074986314</v>
      </c>
      <c r="Q37" s="328"/>
      <c r="R37" s="13"/>
      <c r="S37" s="356" t="s">
        <v>187</v>
      </c>
      <c r="T37" s="335"/>
      <c r="U37" s="346"/>
      <c r="V37" s="336" t="s">
        <v>194</v>
      </c>
      <c r="W37" s="357"/>
      <c r="X37" s="899">
        <f>VLOOKUP(年度マスタ!$K$4&amp;"_"&amp;X$33,データシート1!$A:$BT,MATCH("aa_"&amp;$S37,データシート1!$A$1:$BT$1,0),0)</f>
        <v>173.5727158538119</v>
      </c>
      <c r="Y37" s="900">
        <f>VLOOKUP(年度マスタ!$K$4&amp;"_"&amp;Y$33,データシート1!$A:$BT,MATCH("aa_"&amp;$S37,データシート1!$A$1:$BT$1,0),0)</f>
        <v>185.18357515836959</v>
      </c>
      <c r="Z37" s="900">
        <f>VLOOKUP(年度マスタ!$K$4&amp;"_"&amp;Z$33,データシート1!$A:$BT,MATCH("aa_"&amp;$S37,データシート1!$A$1:$BT$1,0),0)</f>
        <v>251.47217669583009</v>
      </c>
      <c r="AA37" s="900">
        <f>VLOOKUP(年度マスタ!$K$4&amp;"_"&amp;AA$33,データシート1!$A:$BT,MATCH("aa_"&amp;$S37,データシート1!$A$1:$BT$1,0),0)</f>
        <v>224.89117852482619</v>
      </c>
      <c r="AB37" s="900">
        <f>VLOOKUP(年度マスタ!$K$4&amp;"_"&amp;AB$33,データシート1!$A:$BT,MATCH("aa_"&amp;$S37,データシート1!$A$1:$BT$1,0),0)</f>
        <v>191.1082498913006</v>
      </c>
      <c r="AC37" s="900">
        <f>VLOOKUP(年度マスタ!$K$4&amp;"_"&amp;AC$33,データシート1!$A:$BT,MATCH("aa_"&amp;$S37,データシート1!$A$1:$BT$1,0),0)</f>
        <v>188.84189288324541</v>
      </c>
      <c r="AD37" s="900">
        <f>VLOOKUP(年度マスタ!$K$4&amp;"_"&amp;AD$33,データシート1!$A:$BT,MATCH("aa_"&amp;$S37,データシート1!$A$1:$BT$1,0),0)</f>
        <v>183.10888334175269</v>
      </c>
      <c r="AE37" s="900">
        <f>VLOOKUP(年度マスタ!$K$4&amp;"_"&amp;AE$33,データシート1!$A:$BT,MATCH("aa_"&amp;$S37,データシート1!$A$1:$BT$1,0),0)</f>
        <v>184.27873574643266</v>
      </c>
      <c r="AF37" s="900">
        <f>VLOOKUP(年度マスタ!$K$4&amp;"_"&amp;AF$33,データシート1!$A:$BT,MATCH("aa_"&amp;$S37,データシート1!$A$1:$BT$1,0),0)</f>
        <v>188.14073056806018</v>
      </c>
      <c r="AG37" s="900">
        <f>VLOOKUP(年度マスタ!$K$4&amp;"_"&amp;AG$33,データシート1!$A:$BT,MATCH("aa_"&amp;$S37,データシート1!$A$1:$BT$1,0),0)</f>
        <v>175.64820219891593</v>
      </c>
      <c r="AH37" s="900">
        <f>VLOOKUP(年度マスタ!$K$4&amp;"_"&amp;AH$33,データシート1!$A:$BT,MATCH("aa_"&amp;$S37,データシート1!$A$1:$BT$1,0),0)</f>
        <v>157.59627226848514</v>
      </c>
      <c r="AI37" s="900">
        <f>VLOOKUP(年度マスタ!$K$4&amp;"_"&amp;AI$33,データシート1!$A:$BT,MATCH("aa_"&amp;$S37,データシート1!$A$1:$BT$1,0),0)</f>
        <v>172.50262437714241</v>
      </c>
      <c r="AJ37" s="900">
        <f>VLOOKUP(年度マスタ!$K$4&amp;"_"&amp;AJ$33,データシート1!$A:$BT,MATCH("aa_"&amp;$S37,データシート1!$A$1:$BT$1,0),0)</f>
        <v>195.46328151965687</v>
      </c>
      <c r="AK37" s="901">
        <f>VLOOKUP(年度マスタ!$K$4&amp;"_"&amp;AK$33,データシート1!$A:$BT,MATCH("aa_"&amp;$S37,データシート1!$A$1:$BT$1,0),0)</f>
        <v>176.04348925841768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2966.5877380548327</v>
      </c>
      <c r="P38" s="454">
        <f t="shared" si="9"/>
        <v>0.1796307287072329</v>
      </c>
      <c r="Q38" s="328"/>
      <c r="R38" s="13"/>
      <c r="S38" s="356" t="s">
        <v>188</v>
      </c>
      <c r="T38" s="335"/>
      <c r="U38" s="348"/>
      <c r="V38" s="358" t="s">
        <v>197</v>
      </c>
      <c r="W38" s="358"/>
      <c r="X38" s="899">
        <f>VLOOKUP(年度マスタ!$K$4&amp;"_"&amp;X$33,データシート1!$A:$BT,MATCH("aa_"&amp;$S38,データシート1!$A$1:$BT$1,0),0)</f>
        <v>21.553255513616701</v>
      </c>
      <c r="Y38" s="900">
        <f>VLOOKUP(年度マスタ!$K$4&amp;"_"&amp;Y$33,データシート1!$A:$BT,MATCH("aa_"&amp;$S38,データシート1!$A$1:$BT$1,0),0)</f>
        <v>20.331857792324431</v>
      </c>
      <c r="Z38" s="900">
        <f>VLOOKUP(年度マスタ!$K$4&amp;"_"&amp;Z$33,データシート1!$A:$BT,MATCH("aa_"&amp;$S38,データシート1!$A$1:$BT$1,0),0)</f>
        <v>21.1124745902057</v>
      </c>
      <c r="AA38" s="900">
        <f>VLOOKUP(年度マスタ!$K$4&amp;"_"&amp;AA$33,データシート1!$A:$BT,MATCH("aa_"&amp;$S38,データシート1!$A$1:$BT$1,0),0)</f>
        <v>20.566021762220309</v>
      </c>
      <c r="AB38" s="900">
        <f>VLOOKUP(年度マスタ!$K$4&amp;"_"&amp;AB$33,データシート1!$A:$BT,MATCH("aa_"&amp;$S38,データシート1!$A$1:$BT$1,0),0)</f>
        <v>18.976645663416338</v>
      </c>
      <c r="AC38" s="900">
        <f>VLOOKUP(年度マスタ!$K$4&amp;"_"&amp;AC$33,データシート1!$A:$BT,MATCH("aa_"&amp;$S38,データシート1!$A$1:$BT$1,0),0)</f>
        <v>20.30490309203719</v>
      </c>
      <c r="AD38" s="900">
        <f>VLOOKUP(年度マスタ!$K$4&amp;"_"&amp;AD$33,データシート1!$A:$BT,MATCH("aa_"&amp;$S38,データシート1!$A$1:$BT$1,0),0)</f>
        <v>23.862028485741011</v>
      </c>
      <c r="AE38" s="900">
        <f>VLOOKUP(年度マスタ!$K$4&amp;"_"&amp;AE$33,データシート1!$A:$BT,MATCH("aa_"&amp;$S38,データシート1!$A$1:$BT$1,0),0)</f>
        <v>25.264904705981152</v>
      </c>
      <c r="AF38" s="900">
        <f>VLOOKUP(年度マスタ!$K$4&amp;"_"&amp;AF$33,データシート1!$A:$BT,MATCH("aa_"&amp;$S38,データシート1!$A$1:$BT$1,0),0)</f>
        <v>23.503033694874095</v>
      </c>
      <c r="AG38" s="900">
        <f>VLOOKUP(年度マスタ!$K$4&amp;"_"&amp;AG$33,データシート1!$A:$BT,MATCH("aa_"&amp;$S38,データシート1!$A$1:$BT$1,0),0)</f>
        <v>21.8868799276812</v>
      </c>
      <c r="AH38" s="900">
        <f>VLOOKUP(年度マスタ!$K$4&amp;"_"&amp;AH$33,データシート1!$A:$BT,MATCH("aa_"&amp;$S38,データシート1!$A$1:$BT$1,0),0)</f>
        <v>22.00452190553937</v>
      </c>
      <c r="AI38" s="900">
        <f>VLOOKUP(年度マスタ!$K$4&amp;"_"&amp;AI$33,データシート1!$A:$BT,MATCH("aa_"&amp;$S38,データシート1!$A$1:$BT$1,0),0)</f>
        <v>25.723694210713056</v>
      </c>
      <c r="AJ38" s="900">
        <f>VLOOKUP(年度マスタ!$K$4&amp;"_"&amp;AJ$33,データシート1!$A:$BT,MATCH("aa_"&amp;$S38,データシート1!$A$1:$BT$1,0),0)</f>
        <v>24.525769654766819</v>
      </c>
      <c r="AK38" s="901">
        <f>VLOOKUP(年度マスタ!$K$4&amp;"_"&amp;AK$33,データシート1!$A:$BT,MATCH("aa_"&amp;$S38,データシート1!$A$1:$BT$1,0),0)</f>
        <v>22.945647113585576</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1926.3681414692546</v>
      </c>
      <c r="P39" s="454">
        <f t="shared" si="9"/>
        <v>0.11664408524704965</v>
      </c>
      <c r="Q39" s="328"/>
      <c r="R39" s="13"/>
      <c r="S39" s="356" t="s">
        <v>189</v>
      </c>
      <c r="T39" s="335"/>
      <c r="U39" s="343" t="s">
        <v>199</v>
      </c>
      <c r="V39" s="344"/>
      <c r="W39" s="344"/>
      <c r="X39" s="896">
        <f>VLOOKUP(年度マスタ!$K$4&amp;"_"&amp;X$33,データシート1!$A:$BT,MATCH("aa_"&amp;$S39,データシート1!$A$1:$BT$1,0),0)</f>
        <v>5370.8448267847662</v>
      </c>
      <c r="Y39" s="897">
        <f>VLOOKUP(年度マスタ!$K$4&amp;"_"&amp;Y$33,データシート1!$A:$BT,MATCH("aa_"&amp;$S39,データシート1!$A$1:$BT$1,0),0)</f>
        <v>5513.8216263359809</v>
      </c>
      <c r="Z39" s="897">
        <f>VLOOKUP(年度マスタ!$K$4&amp;"_"&amp;Z$33,データシート1!$A:$BT,MATCH("aa_"&amp;$S39,データシート1!$A$1:$BT$1,0),0)</f>
        <v>5971.5955665427937</v>
      </c>
      <c r="AA39" s="897">
        <f>VLOOKUP(年度マスタ!$K$4&amp;"_"&amp;AA$33,データシート1!$A:$BT,MATCH("aa_"&amp;$S39,データシート1!$A$1:$BT$1,0),0)</f>
        <v>6308.7563289744703</v>
      </c>
      <c r="AB39" s="897">
        <f>VLOOKUP(年度マスタ!$K$4&amp;"_"&amp;AB$33,データシート1!$A:$BT,MATCH("aa_"&amp;$S39,データシート1!$A$1:$BT$1,0),0)</f>
        <v>6280.7806899791467</v>
      </c>
      <c r="AC39" s="897">
        <f>VLOOKUP(年度マスタ!$K$4&amp;"_"&amp;AC$33,データシート1!$A:$BT,MATCH("aa_"&amp;$S39,データシート1!$A$1:$BT$1,0),0)</f>
        <v>5878.691380699529</v>
      </c>
      <c r="AD39" s="897">
        <f>VLOOKUP(年度マスタ!$K$4&amp;"_"&amp;AD$33,データシート1!$A:$BT,MATCH("aa_"&amp;$S39,データシート1!$A$1:$BT$1,0),0)</f>
        <v>5603.8350337059201</v>
      </c>
      <c r="AE39" s="897">
        <f>VLOOKUP(年度マスタ!$K$4&amp;"_"&amp;AE$33,データシート1!$A:$BT,MATCH("aa_"&amp;$S39,データシート1!$A$1:$BT$1,0),0)</f>
        <v>4861.5762170352573</v>
      </c>
      <c r="AF39" s="897">
        <f>VLOOKUP(年度マスタ!$K$4&amp;"_"&amp;AF$33,データシート1!$A:$BT,MATCH("aa_"&amp;$S39,データシート1!$A$1:$BT$1,0),0)</f>
        <v>4817.9621482838284</v>
      </c>
      <c r="AG39" s="897">
        <f>VLOOKUP(年度マスタ!$K$4&amp;"_"&amp;AG$33,データシート1!$A:$BT,MATCH("aa_"&amp;$S39,データシート1!$A$1:$BT$1,0),0)</f>
        <v>4892.9191907079112</v>
      </c>
      <c r="AH39" s="897">
        <f>VLOOKUP(年度マスタ!$K$4&amp;"_"&amp;AH$33,データシート1!$A:$BT,MATCH("aa_"&amp;$S39,データシート1!$A$1:$BT$1,0),0)</f>
        <v>4664.2132088596263</v>
      </c>
      <c r="AI39" s="897">
        <f>VLOOKUP(年度マスタ!$K$4&amp;"_"&amp;AI$33,データシート1!$A:$BT,MATCH("aa_"&amp;$S39,データシート1!$A$1:$BT$1,0),0)</f>
        <v>4267.8332362927713</v>
      </c>
      <c r="AJ39" s="897">
        <f>VLOOKUP(年度マスタ!$K$4&amp;"_"&amp;AJ$33,データシート1!$A:$BT,MATCH("aa_"&amp;$S39,データシート1!$A$1:$BT$1,0),0)</f>
        <v>4830.3183874014612</v>
      </c>
      <c r="AK39" s="898">
        <f>VLOOKUP(年度マスタ!$K$4&amp;"_"&amp;AK$33,データシート1!$A:$BT,MATCH("aa_"&amp;$S39,データシート1!$A$1:$BT$1,0),0)</f>
        <v>4561.9472207796425</v>
      </c>
      <c r="AL39" s="330"/>
      <c r="AW39" s="17" t="str">
        <f>年度マスタ!K4</f>
        <v>23100</v>
      </c>
      <c r="AX39" s="17" t="s">
        <v>200</v>
      </c>
      <c r="AY39" s="17">
        <f>VLOOKUP($AW39&amp;"_"&amp;$AY$34,データシート1!$A:$BT,MATCH($AY$31&amp;"_"&amp;AY$36,データシート1!$A$1:$BT$1,0),0)</f>
        <v>1874.7057776184806</v>
      </c>
      <c r="AZ39" s="17">
        <f>VLOOKUP($AW39&amp;"_"&amp;$AY$34,データシート1!$A:$BT,MATCH($AY$31&amp;"_"&amp;AZ$36,データシート1!$A$1:$BT$1,0),0)</f>
        <v>176.04348925841768</v>
      </c>
      <c r="BA39" s="17">
        <f>VLOOKUP($AW39&amp;"_"&amp;$AY$34,データシート1!$A:$BT,MATCH($AY$31&amp;"_"&amp;BA$36,データシート1!$A$1:$BT$1,0),0)</f>
        <v>22.945647113585576</v>
      </c>
      <c r="BB39" s="17">
        <f>VLOOKUP($AW39&amp;"_"&amp;$AY$34,データシート1!$A:$BT,MATCH($AY$31&amp;"_"&amp;BB$36,データシート1!$A$1:$BT$1,0),0)</f>
        <v>4561.9472207796425</v>
      </c>
      <c r="BC39" s="17">
        <f>VLOOKUP($AW39&amp;"_"&amp;$AY$34,データシート1!$A:$BT,MATCH($AY$31&amp;"_"&amp;BC$36,データシート1!$A$1:$BT$1,0),0)</f>
        <v>2906.943889405396</v>
      </c>
      <c r="BD39" s="17">
        <f>VLOOKUP($AW39&amp;"_"&amp;$AY$34,データシート1!$A:$BT,MATCH($AY$31&amp;"_"&amp;BD$36,データシート1!$A$1:$BT$1,0),0)</f>
        <v>1563.5938971018647</v>
      </c>
      <c r="BE39" s="17">
        <f>VLOOKUP($AW39&amp;"_"&amp;$AY$34,データシート1!$A:$BT,MATCH($AY$31&amp;"_"&amp;BE$36,データシート1!$A$1:$BT$1,0),0)</f>
        <v>960.68758534401411</v>
      </c>
      <c r="BF39" s="17">
        <f>VLOOKUP($AW39&amp;"_"&amp;$AY$34,データシート1!$A:$BT,MATCH($AY$31&amp;"_"&amp;BF$36,データシート1!$A$1:$BT$1,0),0)</f>
        <v>135.09769355675235</v>
      </c>
      <c r="BG39" s="17">
        <f>VLOOKUP($AW39&amp;"_"&amp;$AY$34,データシート1!$A:$BT,MATCH($AY$31&amp;"_"&amp;BG$36,データシート1!$A$1:$BT$1,0),0)</f>
        <v>43.755875819083101</v>
      </c>
      <c r="BH39" s="17">
        <f>VLOOKUP($AW39&amp;"_"&amp;$AY$34,データシート1!$A:$BT,MATCH($AY$31&amp;"_"&amp;BH$36,データシート1!$A$1:$BT$1,0),0)</f>
        <v>250.6491656622872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1040.2195965855781</v>
      </c>
      <c r="P40" s="454">
        <f t="shared" si="9"/>
        <v>6.2986643460183248E-2</v>
      </c>
      <c r="Q40" s="328"/>
      <c r="R40" s="13"/>
      <c r="S40" s="356" t="s">
        <v>165</v>
      </c>
      <c r="T40" s="335"/>
      <c r="U40" s="343" t="s">
        <v>165</v>
      </c>
      <c r="V40" s="344"/>
      <c r="W40" s="344"/>
      <c r="X40" s="896">
        <f>VLOOKUP(年度マスタ!$K$4&amp;"_"&amp;X$33,データシート1!$A:$BT,MATCH("aa_"&amp;$S40,データシート1!$A$1:$BT$1,0),0)</f>
        <v>3323.4817291001391</v>
      </c>
      <c r="Y40" s="897">
        <f>VLOOKUP(年度マスタ!$K$4&amp;"_"&amp;Y$33,データシート1!$A:$BT,MATCH("aa_"&amp;$S40,データシート1!$A$1:$BT$1,0),0)</f>
        <v>3674.1098953748869</v>
      </c>
      <c r="Z40" s="897">
        <f>VLOOKUP(年度マスタ!$K$4&amp;"_"&amp;Z$33,データシート1!$A:$BT,MATCH("aa_"&amp;$S40,データシート1!$A$1:$BT$1,0),0)</f>
        <v>3728.1908946452659</v>
      </c>
      <c r="AA40" s="897">
        <f>VLOOKUP(年度マスタ!$K$4&amp;"_"&amp;AA$33,データシート1!$A:$BT,MATCH("aa_"&amp;$S40,データシート1!$A$1:$BT$1,0),0)</f>
        <v>3927.5552243015641</v>
      </c>
      <c r="AB40" s="897">
        <f>VLOOKUP(年度マスタ!$K$4&amp;"_"&amp;AB$33,データシート1!$A:$BT,MATCH("aa_"&amp;$S40,データシート1!$A$1:$BT$1,0),0)</f>
        <v>3577.5282343246608</v>
      </c>
      <c r="AC40" s="897">
        <f>VLOOKUP(年度マスタ!$K$4&amp;"_"&amp;AC$33,データシート1!$A:$BT,MATCH("aa_"&amp;$S40,データシート1!$A$1:$BT$1,0),0)</f>
        <v>3466.5142884070078</v>
      </c>
      <c r="AD40" s="897">
        <f>VLOOKUP(年度マスタ!$K$4&amp;"_"&amp;AD$33,データシート1!$A:$BT,MATCH("aa_"&amp;$S40,データシート1!$A$1:$BT$1,0),0)</f>
        <v>3156.9261176206601</v>
      </c>
      <c r="AE40" s="897">
        <f>VLOOKUP(年度マスタ!$K$4&amp;"_"&amp;AE$33,データシート1!$A:$BT,MATCH("aa_"&amp;$S40,データシート1!$A$1:$BT$1,0),0)</f>
        <v>3151.7348298087918</v>
      </c>
      <c r="AF40" s="897">
        <f>VLOOKUP(年度マスタ!$K$4&amp;"_"&amp;AF$33,データシート1!$A:$BT,MATCH("aa_"&amp;$S40,データシート1!$A$1:$BT$1,0),0)</f>
        <v>3266.8460554244821</v>
      </c>
      <c r="AG40" s="897">
        <f>VLOOKUP(年度マスタ!$K$4&amp;"_"&amp;AG$33,データシート1!$A:$BT,MATCH("aa_"&amp;$S40,データシート1!$A$1:$BT$1,0),0)</f>
        <v>3000.2936587883955</v>
      </c>
      <c r="AH40" s="897">
        <f>VLOOKUP(年度マスタ!$K$4&amp;"_"&amp;AH$33,データシート1!$A:$BT,MATCH("aa_"&amp;$S40,データシート1!$A$1:$BT$1,0),0)</f>
        <v>2951.0073226808095</v>
      </c>
      <c r="AI40" s="897">
        <f>VLOOKUP(年度マスタ!$K$4&amp;"_"&amp;AI$33,データシート1!$A:$BT,MATCH("aa_"&amp;$S40,データシート1!$A$1:$BT$1,0),0)</f>
        <v>2946.2441820445065</v>
      </c>
      <c r="AJ40" s="897">
        <f>VLOOKUP(年度マスタ!$K$4&amp;"_"&amp;AJ$33,データシート1!$A:$BT,MATCH("aa_"&amp;$S40,データシート1!$A$1:$BT$1,0),0)</f>
        <v>2910.9616154426308</v>
      </c>
      <c r="AK40" s="898">
        <f>VLOOKUP(年度マスタ!$K$4&amp;"_"&amp;AK$33,データシート1!$A:$BT,MATCH("aa_"&amp;$S40,データシート1!$A$1:$BT$1,0),0)</f>
        <v>2906.943889405396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174.426853831069</v>
      </c>
      <c r="P41" s="454">
        <f t="shared" si="9"/>
        <v>1.0561771849137803E-2</v>
      </c>
      <c r="Q41" s="328"/>
      <c r="R41" s="13"/>
      <c r="S41" s="356" t="s">
        <v>201</v>
      </c>
      <c r="T41" s="335"/>
      <c r="U41" s="246" t="s">
        <v>128</v>
      </c>
      <c r="V41" s="344"/>
      <c r="W41" s="344"/>
      <c r="X41" s="896">
        <f>X42+X45+X46</f>
        <v>3274.5524652717331</v>
      </c>
      <c r="Y41" s="897">
        <f t="shared" ref="Y41:AH41" si="12">Y42+Y45+Y46</f>
        <v>3281.5401876597775</v>
      </c>
      <c r="Z41" s="897">
        <f t="shared" si="12"/>
        <v>3239.3544857928605</v>
      </c>
      <c r="AA41" s="897">
        <f t="shared" si="12"/>
        <v>3255.2337261821299</v>
      </c>
      <c r="AB41" s="897">
        <f t="shared" si="12"/>
        <v>3187.8707359598893</v>
      </c>
      <c r="AC41" s="897">
        <f t="shared" si="12"/>
        <v>3095.778851897122</v>
      </c>
      <c r="AD41" s="897">
        <f t="shared" si="12"/>
        <v>3087.4137221031001</v>
      </c>
      <c r="AE41" s="897">
        <f t="shared" si="12"/>
        <v>3067.2142916708417</v>
      </c>
      <c r="AF41" s="897">
        <f t="shared" si="12"/>
        <v>3037.5194040663273</v>
      </c>
      <c r="AG41" s="897">
        <f t="shared" si="12"/>
        <v>2993.4039739811037</v>
      </c>
      <c r="AH41" s="897">
        <f t="shared" si="12"/>
        <v>2923.1322405709066</v>
      </c>
      <c r="AI41" s="897">
        <f>AI42+AI45+AI46</f>
        <v>2641.9593055070445</v>
      </c>
      <c r="AJ41" s="897">
        <f>AJ42+AJ45+AJ46</f>
        <v>2626.2196156911473</v>
      </c>
      <c r="AK41" s="898">
        <f>AK42+AK45+AK46</f>
        <v>2703.1350518217141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46.856144073987529</v>
      </c>
      <c r="P42" s="454">
        <f t="shared" si="9"/>
        <v>2.8372001934924406E-3</v>
      </c>
      <c r="Q42" s="328"/>
      <c r="R42" s="13"/>
      <c r="S42" s="356"/>
      <c r="T42" s="335"/>
      <c r="U42" s="346"/>
      <c r="V42" s="564" t="s">
        <v>129</v>
      </c>
      <c r="W42" s="336"/>
      <c r="X42" s="899">
        <f>SUM(X43:X44)</f>
        <v>3106.5078055759759</v>
      </c>
      <c r="Y42" s="900">
        <f t="shared" ref="Y42:AK42" si="13">SUM(Y43:Y44)</f>
        <v>3106.0274878223299</v>
      </c>
      <c r="Z42" s="900">
        <f t="shared" si="13"/>
        <v>3043.8406169044065</v>
      </c>
      <c r="AA42" s="900">
        <f t="shared" si="13"/>
        <v>3036.9094658687391</v>
      </c>
      <c r="AB42" s="900">
        <f t="shared" si="13"/>
        <v>2966.5877380548327</v>
      </c>
      <c r="AC42" s="900">
        <f t="shared" si="13"/>
        <v>2880.6170470226807</v>
      </c>
      <c r="AD42" s="900">
        <f t="shared" si="13"/>
        <v>2876.3211477009554</v>
      </c>
      <c r="AE42" s="900">
        <f t="shared" si="13"/>
        <v>2861.4999493547284</v>
      </c>
      <c r="AF42" s="900">
        <f t="shared" si="13"/>
        <v>2836.8769078411351</v>
      </c>
      <c r="AG42" s="900">
        <f t="shared" si="13"/>
        <v>2802.1037745017311</v>
      </c>
      <c r="AH42" s="900">
        <f t="shared" si="13"/>
        <v>2734.1593294784957</v>
      </c>
      <c r="AI42" s="900">
        <f t="shared" si="13"/>
        <v>2462.7912264459246</v>
      </c>
      <c r="AJ42" s="900">
        <f t="shared" si="13"/>
        <v>2446.2718927214364</v>
      </c>
      <c r="AK42" s="901">
        <f t="shared" si="13"/>
        <v>2524.2814824458787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182.08520348691999</v>
      </c>
      <c r="P43" s="612">
        <f t="shared" si="9"/>
        <v>1.1025494836908702E-2</v>
      </c>
      <c r="Q43" s="328"/>
      <c r="R43" s="13"/>
      <c r="S43" s="356" t="s">
        <v>190</v>
      </c>
      <c r="T43" s="359"/>
      <c r="U43" s="346"/>
      <c r="V43" s="360"/>
      <c r="W43" s="347" t="s">
        <v>190</v>
      </c>
      <c r="X43" s="899">
        <f>VLOOKUP(年度マスタ!$K$4&amp;"_"&amp;X$33,データシート1!$A:$BT,MATCH("aa_"&amp;$S43,データシート1!$A$1:$BT$1,0),0)</f>
        <v>2021.411728708644</v>
      </c>
      <c r="Y43" s="900">
        <f>VLOOKUP(年度マスタ!$K$4&amp;"_"&amp;Y$33,データシート1!$A:$BT,MATCH("aa_"&amp;$S43,データシート1!$A$1:$BT$1,0),0)</f>
        <v>2011.111055345569</v>
      </c>
      <c r="Z43" s="900">
        <f>VLOOKUP(年度マスタ!$K$4&amp;"_"&amp;Z$33,データシート1!$A:$BT,MATCH("aa_"&amp;$S43,データシート1!$A$1:$BT$1,0),0)</f>
        <v>1989.2599429448412</v>
      </c>
      <c r="AA43" s="900">
        <f>VLOOKUP(年度マスタ!$K$4&amp;"_"&amp;AA$33,データシート1!$A:$BT,MATCH("aa_"&amp;$S43,データシート1!$A$1:$BT$1,0),0)</f>
        <v>1989.4869127898712</v>
      </c>
      <c r="AB43" s="900">
        <f>VLOOKUP(年度マスタ!$K$4&amp;"_"&amp;AB$33,データシート1!$A:$BT,MATCH("aa_"&amp;$S43,データシート1!$A$1:$BT$1,0),0)</f>
        <v>1926.3681414692546</v>
      </c>
      <c r="AC43" s="900">
        <f>VLOOKUP(年度マスタ!$K$4&amp;"_"&amp;AC$33,データシート1!$A:$BT,MATCH("aa_"&amp;$S43,データシート1!$A$1:$BT$1,0),0)</f>
        <v>1840.0420048787603</v>
      </c>
      <c r="AD43" s="900">
        <f>VLOOKUP(年度マスタ!$K$4&amp;"_"&amp;AD$33,データシート1!$A:$BT,MATCH("aa_"&amp;$S43,データシート1!$A$1:$BT$1,0),0)</f>
        <v>1836.2908710334532</v>
      </c>
      <c r="AE43" s="900">
        <f>VLOOKUP(年度マスタ!$K$4&amp;"_"&amp;AE$33,データシート1!$A:$BT,MATCH("aa_"&amp;$S43,データシート1!$A$1:$BT$1,0),0)</f>
        <v>1828.8660592649358</v>
      </c>
      <c r="AF43" s="900">
        <f>VLOOKUP(年度マスタ!$K$4&amp;"_"&amp;AF$33,データシート1!$A:$BT,MATCH("aa_"&amp;$S43,データシート1!$A$1:$BT$1,0),0)</f>
        <v>1811.5858233533136</v>
      </c>
      <c r="AG43" s="900">
        <f>VLOOKUP(年度マスタ!$K$4&amp;"_"&amp;AG$33,データシート1!$A:$BT,MATCH("aa_"&amp;$S43,データシート1!$A$1:$BT$1,0),0)</f>
        <v>1784.590499163264</v>
      </c>
      <c r="AH43" s="900">
        <f>VLOOKUP(年度マスタ!$K$4&amp;"_"&amp;AH$33,データシート1!$A:$BT,MATCH("aa_"&amp;$S43,データシート1!$A$1:$BT$1,0),0)</f>
        <v>1736.6351763512514</v>
      </c>
      <c r="AI43" s="900">
        <f>VLOOKUP(年度マスタ!$K$4&amp;"_"&amp;AI$33,データシート1!$A:$BT,MATCH("aa_"&amp;$S43,データシート1!$A$1:$BT$1,0),0)</f>
        <v>1522.6714891707959</v>
      </c>
      <c r="AJ43" s="900">
        <f>VLOOKUP(年度マスタ!$K$4&amp;"_"&amp;AJ$33,データシート1!$A:$BT,MATCH("aa_"&amp;$S43,データシート1!$A$1:$BT$1,0),0)</f>
        <v>1479.8513789412495</v>
      </c>
      <c r="AK43" s="901">
        <f>VLOOKUP(年度マスタ!$K$4&amp;"_"&amp;AK$33,データシート1!$A:$BT,MATCH("aa_"&amp;$S43,データシート1!$A$1:$BT$1,0),0)</f>
        <v>1563.5938971018647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1085.0960768673319</v>
      </c>
      <c r="Y44" s="900">
        <f>VLOOKUP(年度マスタ!$K$4&amp;"_"&amp;Y$33,データシート1!$A:$BT,MATCH("aa_"&amp;$S44,データシート1!$A$1:$BT$1,0),0)</f>
        <v>1094.916432476761</v>
      </c>
      <c r="Z44" s="900">
        <f>VLOOKUP(年度マスタ!$K$4&amp;"_"&amp;Z$33,データシート1!$A:$BT,MATCH("aa_"&amp;$S44,データシート1!$A$1:$BT$1,0),0)</f>
        <v>1054.580673959565</v>
      </c>
      <c r="AA44" s="900">
        <f>VLOOKUP(年度マスタ!$K$4&amp;"_"&amp;AA$33,データシート1!$A:$BT,MATCH("aa_"&amp;$S44,データシート1!$A$1:$BT$1,0),0)</f>
        <v>1047.4225530788678</v>
      </c>
      <c r="AB44" s="900">
        <f>VLOOKUP(年度マスタ!$K$4&amp;"_"&amp;AB$33,データシート1!$A:$BT,MATCH("aa_"&amp;$S44,データシート1!$A$1:$BT$1,0),0)</f>
        <v>1040.2195965855781</v>
      </c>
      <c r="AC44" s="900">
        <f>VLOOKUP(年度マスタ!$K$4&amp;"_"&amp;AC$33,データシート1!$A:$BT,MATCH("aa_"&amp;$S44,データシート1!$A$1:$BT$1,0),0)</f>
        <v>1040.5750421439202</v>
      </c>
      <c r="AD44" s="900">
        <f>VLOOKUP(年度マスタ!$K$4&amp;"_"&amp;AD$33,データシート1!$A:$BT,MATCH("aa_"&amp;$S44,データシート1!$A$1:$BT$1,0),0)</f>
        <v>1040.0302766675022</v>
      </c>
      <c r="AE44" s="900">
        <f>VLOOKUP(年度マスタ!$K$4&amp;"_"&amp;AE$33,データシート1!$A:$BT,MATCH("aa_"&amp;$S44,データシート1!$A$1:$BT$1,0),0)</f>
        <v>1032.6338900897927</v>
      </c>
      <c r="AF44" s="900">
        <f>VLOOKUP(年度マスタ!$K$4&amp;"_"&amp;AF$33,データシート1!$A:$BT,MATCH("aa_"&amp;$S44,データシート1!$A$1:$BT$1,0),0)</f>
        <v>1025.2910844878213</v>
      </c>
      <c r="AG44" s="900">
        <f>VLOOKUP(年度マスタ!$K$4&amp;"_"&amp;AG$33,データシート1!$A:$BT,MATCH("aa_"&amp;$S44,データシート1!$A$1:$BT$1,0),0)</f>
        <v>1017.5132753384671</v>
      </c>
      <c r="AH44" s="900">
        <f>VLOOKUP(年度マスタ!$K$4&amp;"_"&amp;AH$33,データシート1!$A:$BT,MATCH("aa_"&amp;$S44,データシート1!$A$1:$BT$1,0),0)</f>
        <v>997.5241531272444</v>
      </c>
      <c r="AI44" s="900">
        <f>VLOOKUP(年度マスタ!$K$4&amp;"_"&amp;AI$33,データシート1!$A:$BT,MATCH("aa_"&amp;$S44,データシート1!$A$1:$BT$1,0),0)</f>
        <v>940.11973727512873</v>
      </c>
      <c r="AJ44" s="900">
        <f>VLOOKUP(年度マスタ!$K$4&amp;"_"&amp;AJ$33,データシート1!$A:$BT,MATCH("aa_"&amp;$S44,データシート1!$A$1:$BT$1,0),0)</f>
        <v>966.42051378018687</v>
      </c>
      <c r="AK44" s="901">
        <f>VLOOKUP(年度マスタ!$K$4&amp;"_"&amp;AK$33,データシート1!$A:$BT,MATCH("aa_"&amp;$S44,データシート1!$A$1:$BT$1,0),0)</f>
        <v>960.68758534401411</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126.987503382135</v>
      </c>
      <c r="Y45" s="900">
        <f>VLOOKUP(年度マスタ!$K$4&amp;"_"&amp;Y$33,データシート1!$A:$BT,MATCH("aa_"&amp;$S45,データシート1!$A$1:$BT$1,0),0)</f>
        <v>132.67761749122499</v>
      </c>
      <c r="Z45" s="900">
        <f>VLOOKUP(年度マスタ!$K$4&amp;"_"&amp;Z$33,データシート1!$A:$BT,MATCH("aa_"&amp;$S45,データシート1!$A$1:$BT$1,0),0)</f>
        <v>153.137112479991</v>
      </c>
      <c r="AA45" s="900">
        <f>VLOOKUP(年度マスタ!$K$4&amp;"_"&amp;AA$33,データシート1!$A:$BT,MATCH("aa_"&amp;$S45,データシート1!$A$1:$BT$1,0),0)</f>
        <v>171.37380997620701</v>
      </c>
      <c r="AB45" s="900">
        <f>VLOOKUP(年度マスタ!$K$4&amp;"_"&amp;AB$33,データシート1!$A:$BT,MATCH("aa_"&amp;$S45,データシート1!$A$1:$BT$1,0),0)</f>
        <v>174.426853831069</v>
      </c>
      <c r="AC45" s="900">
        <f>VLOOKUP(年度マスタ!$K$4&amp;"_"&amp;AC$33,データシート1!$A:$BT,MATCH("aa_"&amp;$S45,データシート1!$A$1:$BT$1,0),0)</f>
        <v>167.76400923631701</v>
      </c>
      <c r="AD45" s="900">
        <f>VLOOKUP(年度マスタ!$K$4&amp;"_"&amp;AD$33,データシート1!$A:$BT,MATCH("aa_"&amp;$S45,データシート1!$A$1:$BT$1,0),0)</f>
        <v>164.88433004295399</v>
      </c>
      <c r="AE45" s="900">
        <f>VLOOKUP(年度マスタ!$K$4&amp;"_"&amp;AE$33,データシート1!$A:$BT,MATCH("aa_"&amp;$S45,データシート1!$A$1:$BT$1,0),0)</f>
        <v>160.98409408652972</v>
      </c>
      <c r="AF45" s="900">
        <f>VLOOKUP(年度マスタ!$K$4&amp;"_"&amp;AF$33,データシート1!$A:$BT,MATCH("aa_"&amp;$S45,データシート1!$A$1:$BT$1,0),0)</f>
        <v>156.29306894030299</v>
      </c>
      <c r="AG45" s="900">
        <f>VLOOKUP(年度マスタ!$K$4&amp;"_"&amp;AG$33,データシート1!$A:$BT,MATCH("aa_"&amp;$S45,データシート1!$A$1:$BT$1,0),0)</f>
        <v>145.41857563586001</v>
      </c>
      <c r="AH45" s="900">
        <f>VLOOKUP(年度マスタ!$K$4&amp;"_"&amp;AH$33,データシート1!$A:$BT,MATCH("aa_"&amp;$S45,データシート1!$A$1:$BT$1,0),0)</f>
        <v>142.03464800097299</v>
      </c>
      <c r="AI45" s="900">
        <f>VLOOKUP(年度マスタ!$K$4&amp;"_"&amp;AI$33,データシート1!$A:$BT,MATCH("aa_"&amp;$S45,データシート1!$A$1:$BT$1,0),0)</f>
        <v>135.66561754402099</v>
      </c>
      <c r="AJ45" s="900">
        <f>VLOOKUP(年度マスタ!$K$4&amp;"_"&amp;AJ$33,データシート1!$A:$BT,MATCH("aa_"&amp;$S45,データシート1!$A$1:$BT$1,0),0)</f>
        <v>133.907152428253</v>
      </c>
      <c r="AK45" s="901">
        <f>VLOOKUP(年度マスタ!$K$4&amp;"_"&amp;AK$33,データシート1!$A:$BT,MATCH("aa_"&amp;$S45,データシート1!$A$1:$BT$1,0),0)</f>
        <v>135.09769355675235</v>
      </c>
      <c r="AL45" s="330"/>
      <c r="AW45" s="17" t="str">
        <f>AW48</f>
        <v>名古屋市</v>
      </c>
      <c r="AX45" s="1010">
        <f t="shared" ref="AX45:BB45" si="15">AX48/$BC48</f>
        <v>0.16594377998479468</v>
      </c>
      <c r="AY45" s="1010">
        <f t="shared" si="15"/>
        <v>0.36506178454695126</v>
      </c>
      <c r="AZ45" s="1010">
        <f t="shared" si="15"/>
        <v>0.23262306039192324</v>
      </c>
      <c r="BA45" s="1010">
        <f t="shared" si="15"/>
        <v>0.21631361743830155</v>
      </c>
      <c r="BB45" s="1010">
        <f t="shared" si="15"/>
        <v>2.0057757638029205E-2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41.057156313622457</v>
      </c>
      <c r="Y46" s="900">
        <f>VLOOKUP(年度マスタ!$K$4&amp;"_"&amp;Y$33,データシート1!$A:$BT,MATCH("aa_"&amp;$S46,データシート1!$A$1:$BT$1,0),0)</f>
        <v>42.835082346222499</v>
      </c>
      <c r="Z46" s="900">
        <f>VLOOKUP(年度マスタ!$K$4&amp;"_"&amp;Z$33,データシート1!$A:$BT,MATCH("aa_"&amp;$S46,データシート1!$A$1:$BT$1,0),0)</f>
        <v>42.376756408462612</v>
      </c>
      <c r="AA46" s="900">
        <f>VLOOKUP(年度マスタ!$K$4&amp;"_"&amp;AA$33,データシート1!$A:$BT,MATCH("aa_"&amp;$S46,データシート1!$A$1:$BT$1,0),0)</f>
        <v>46.950450337183483</v>
      </c>
      <c r="AB46" s="900">
        <f>VLOOKUP(年度マスタ!$K$4&amp;"_"&amp;AB$33,データシート1!$A:$BT,MATCH("aa_"&amp;$S46,データシート1!$A$1:$BT$1,0),0)</f>
        <v>46.856144073987529</v>
      </c>
      <c r="AC46" s="900">
        <f>VLOOKUP(年度マスタ!$K$4&amp;"_"&amp;AC$33,データシート1!$A:$BT,MATCH("aa_"&amp;$S46,データシート1!$A$1:$BT$1,0),0)</f>
        <v>47.397795638123959</v>
      </c>
      <c r="AD46" s="900">
        <f>VLOOKUP(年度マスタ!$K$4&amp;"_"&amp;AD$33,データシート1!$A:$BT,MATCH("aa_"&amp;$S46,データシート1!$A$1:$BT$1,0),0)</f>
        <v>46.208244359190971</v>
      </c>
      <c r="AE46" s="900">
        <f>VLOOKUP(年度マスタ!$K$4&amp;"_"&amp;AE$33,データシート1!$A:$BT,MATCH("aa_"&amp;$S46,データシート1!$A$1:$BT$1,0),0)</f>
        <v>44.7302482295838</v>
      </c>
      <c r="AF46" s="900">
        <f>VLOOKUP(年度マスタ!$K$4&amp;"_"&amp;AF$33,データシート1!$A:$BT,MATCH("aa_"&amp;$S46,データシート1!$A$1:$BT$1,0),0)</f>
        <v>44.34942728488916</v>
      </c>
      <c r="AG46" s="900">
        <f>VLOOKUP(年度マスタ!$K$4&amp;"_"&amp;AG$33,データシート1!$A:$BT,MATCH("aa_"&amp;$S46,データシート1!$A$1:$BT$1,0),0)</f>
        <v>45.881623843512344</v>
      </c>
      <c r="AH46" s="900">
        <f>VLOOKUP(年度マスタ!$K$4&amp;"_"&amp;AH$33,データシート1!$A:$BT,MATCH("aa_"&amp;$S46,データシート1!$A$1:$BT$1,0),0)</f>
        <v>46.938263091437854</v>
      </c>
      <c r="AI46" s="900">
        <f>VLOOKUP(年度マスタ!$K$4&amp;"_"&amp;AI$33,データシート1!$A:$BT,MATCH("aa_"&amp;$S46,データシート1!$A$1:$BT$1,0),0)</f>
        <v>43.502461517098737</v>
      </c>
      <c r="AJ46" s="900">
        <f>VLOOKUP(年度マスタ!$K$4&amp;"_"&amp;AJ$33,データシート1!$A:$BT,MATCH("aa_"&amp;$S46,データシート1!$A$1:$BT$1,0),0)</f>
        <v>46.04057054145791</v>
      </c>
      <c r="AK46" s="901">
        <f>VLOOKUP(年度マスタ!$K$4&amp;"_"&amp;AK$33,データシート1!$A:$BT,MATCH("aa_"&amp;$S46,データシート1!$A$1:$BT$1,0),0)</f>
        <v>43.755875819083101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101.516764443924</v>
      </c>
      <c r="Y47" s="903">
        <f>VLOOKUP(年度マスタ!$K$4&amp;"_"&amp;Y$33,データシート1!$A:$BT,MATCH("aa_"&amp;$S47,データシート1!$A$1:$BT$1,0),0)</f>
        <v>132.49864684286351</v>
      </c>
      <c r="Z47" s="903">
        <f>VLOOKUP(年度マスタ!$K$4&amp;"_"&amp;Z$33,データシート1!$A:$BT,MATCH("aa_"&amp;$S47,データシート1!$A$1:$BT$1,0),0)</f>
        <v>164.36222484563621</v>
      </c>
      <c r="AA47" s="903">
        <f>VLOOKUP(年度マスタ!$K$4&amp;"_"&amp;AA$33,データシート1!$A:$BT,MATCH("aa_"&amp;$S47,データシート1!$A$1:$BT$1,0),0)</f>
        <v>171.48233002735</v>
      </c>
      <c r="AB47" s="903">
        <f>VLOOKUP(年度マスタ!$K$4&amp;"_"&amp;AB$33,データシート1!$A:$BT,MATCH("aa_"&amp;$S47,データシート1!$A$1:$BT$1,0),0)</f>
        <v>182.08520348691999</v>
      </c>
      <c r="AC47" s="903">
        <f>VLOOKUP(年度マスタ!$K$4&amp;"_"&amp;AC$33,データシート1!$A:$BT,MATCH("aa_"&amp;$S47,データシート1!$A$1:$BT$1,0),0)</f>
        <v>165.89119880060781</v>
      </c>
      <c r="AD47" s="903">
        <f>VLOOKUP(年度マスタ!$K$4&amp;"_"&amp;AD$33,データシート1!$A:$BT,MATCH("aa_"&amp;$S47,データシート1!$A$1:$BT$1,0),0)</f>
        <v>176.72154098554319</v>
      </c>
      <c r="AE47" s="903">
        <f>VLOOKUP(年度マスタ!$K$4&amp;"_"&amp;AE$33,データシート1!$A:$BT,MATCH("aa_"&amp;$S47,データシート1!$A$1:$BT$1,0),0)</f>
        <v>178.17926516997932</v>
      </c>
      <c r="AF47" s="903">
        <f>VLOOKUP(年度マスタ!$K$4&amp;"_"&amp;AF$33,データシート1!$A:$BT,MATCH("aa_"&amp;$S47,データシート1!$A$1:$BT$1,0),0)</f>
        <v>194.71818798057018</v>
      </c>
      <c r="AG47" s="903">
        <f>VLOOKUP(年度マスタ!$K$4&amp;"_"&amp;AG$33,データシート1!$A:$BT,MATCH("aa_"&amp;$S47,データシート1!$A$1:$BT$1,0),0)</f>
        <v>243.90031726132952</v>
      </c>
      <c r="AH47" s="903">
        <f>VLOOKUP(年度マスタ!$K$4&amp;"_"&amp;AH$33,データシート1!$A:$BT,MATCH("aa_"&amp;$S47,データシート1!$A$1:$BT$1,0),0)</f>
        <v>228.84109416857055</v>
      </c>
      <c r="AI47" s="903">
        <f>VLOOKUP(年度マスタ!$K$4&amp;"_"&amp;AI$33,データシート1!$A:$BT,MATCH("aa_"&amp;$S47,データシート1!$A$1:$BT$1,0),0)</f>
        <v>271.6137197650317</v>
      </c>
      <c r="AJ47" s="903">
        <f>VLOOKUP(年度マスタ!$K$4&amp;"_"&amp;AJ$33,データシート1!$A:$BT,MATCH("aa_"&amp;$S47,データシート1!$A$1:$BT$1,0),0)</f>
        <v>236.05644437961999</v>
      </c>
      <c r="AK47" s="904">
        <f>VLOOKUP(年度マスタ!$K$4&amp;"_"&amp;AK$33,データシート1!$A:$BT,MATCH("aa_"&amp;$S47,データシート1!$A$1:$BT$1,0),0)</f>
        <v>250.6491656622872</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名古屋市</v>
      </c>
      <c r="AX48" s="1011">
        <f>SUM(AY39:BA39)</f>
        <v>2073.6949139904837</v>
      </c>
      <c r="AY48" s="1011">
        <f>BB39</f>
        <v>4561.9472207796425</v>
      </c>
      <c r="AZ48" s="1011">
        <f>BC39</f>
        <v>2906.943889405396</v>
      </c>
      <c r="BA48" s="1011">
        <f>SUM(BD39:BG39)</f>
        <v>2703.1350518217141</v>
      </c>
      <c r="BB48" s="1011">
        <f>BH39</f>
        <v>250.6491656622872</v>
      </c>
      <c r="BC48" s="1011">
        <f>SUM(AX48:BB48)</f>
        <v>12496.370241659524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12496.370241659524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2073.6949139904837</v>
      </c>
      <c r="P52" s="453">
        <f t="shared" ref="P52:P64" si="18">O52/$O$51</f>
        <v>0.16594377998479468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1874.7057776184806</v>
      </c>
      <c r="P53" s="454">
        <f t="shared" si="18"/>
        <v>0.15002002512447316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176.04348925841768</v>
      </c>
      <c r="P54" s="454">
        <f t="shared" si="18"/>
        <v>1.4087569898620339E-2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22.945647113585576</v>
      </c>
      <c r="P55" s="454">
        <f t="shared" si="18"/>
        <v>1.8361849617011974E-3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4561.9472207796425</v>
      </c>
      <c r="P56" s="453">
        <f t="shared" si="18"/>
        <v>0.36506178454695126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2906.943889405396</v>
      </c>
      <c r="P57" s="453">
        <f t="shared" si="18"/>
        <v>0.23262306039192324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2703.1350518217141</v>
      </c>
      <c r="P58" s="453">
        <f t="shared" si="18"/>
        <v>0.21631361743830155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2524.2814824458787</v>
      </c>
      <c r="P59" s="454">
        <f t="shared" si="18"/>
        <v>0.20200117583189123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1563.5938971018647</v>
      </c>
      <c r="P60" s="454">
        <f t="shared" si="18"/>
        <v>0.1251238453138388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960.68758534401411</v>
      </c>
      <c r="P61" s="454">
        <f t="shared" si="18"/>
        <v>7.6877330518052442E-2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135.09769355675235</v>
      </c>
      <c r="P62" s="454">
        <f t="shared" si="18"/>
        <v>1.0810954776801756E-2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43.755875819083101</v>
      </c>
      <c r="P63" s="454">
        <f t="shared" si="18"/>
        <v>3.5014868296085553E-3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250.6491656622872</v>
      </c>
      <c r="P64" s="612">
        <f t="shared" si="18"/>
        <v>2.0057757638029205E-2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名古屋市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31678.854299999999</v>
      </c>
      <c r="AI7" s="78">
        <f>VLOOKUP(年度マスタ!$K$4&amp;"_"&amp;$AG7,データシート1!$A:$BT,MATCH("ab_"&amp;AI$2,データシート1!$A$1:$BT$1,0),0)</f>
        <v>106763</v>
      </c>
      <c r="AJ7" s="78">
        <f>VLOOKUP(年度マスタ!$K$4&amp;"_"&amp;$AG7,データシート1!$A:$BT,MATCH("ab_"&amp;AJ$2,データシート1!$A$1:$BT$1,0),0)</f>
        <v>466</v>
      </c>
      <c r="AK7" s="78">
        <f>VLOOKUP(年度マスタ!$K$4&amp;"_"&amp;$AG7,データシート1!$A:$BT,MATCH("ab_"&amp;AK$2,データシート1!$A$1:$BT$1,0),0)</f>
        <v>1258701</v>
      </c>
      <c r="AL7" s="78">
        <f>VLOOKUP(年度マスタ!$K$4&amp;"_"&amp;$AG7,データシート1!$A:$BT,MATCH("ab_"&amp;AL$2,データシート1!$A$1:$BT$1,0),0)</f>
        <v>982030</v>
      </c>
      <c r="AM7" s="78">
        <f>VLOOKUP(年度マスタ!$K$4&amp;"_"&amp;$AG7,データシート1!$A:$BT,MATCH("ab_"&amp;AM$2,データシート1!$A$1:$BT$1,0),0)</f>
        <v>1021873</v>
      </c>
      <c r="AN7" s="78">
        <f>VLOOKUP(年度マスタ!$K$4&amp;"_"&amp;$AG7,データシート1!$A:$BT,MATCH("ab_"&amp;AN$2,データシート1!$A$1:$BT$1,0),0)</f>
        <v>218397</v>
      </c>
      <c r="AO7" s="78">
        <f>VLOOKUP(年度マスタ!$K$4&amp;"_"&amp;$AG7,データシート1!$A:$BT,MATCH("ab_"&amp;AO$2,データシート1!$A$1:$BT$1,0),0)</f>
        <v>2178272</v>
      </c>
      <c r="AP7" s="78">
        <f>VLOOKUP(年度マスタ!$K$4&amp;"_"&amp;$AG7,データシート1!$A:$BT,MATCH("ab_"&amp;AP$2,データシート1!$A$1:$BT$1,0),0)</f>
        <v>7565752.7999999998</v>
      </c>
      <c r="AQ7" s="954">
        <f>VLOOKUP(年度マスタ!$K$4&amp;"_"&amp;$AG7,データシート1!$A:$BT,MATCH("ab_"&amp;AQ$2,データシート1!$A$1:$BT$1,0),0)</f>
        <v>101.516764443924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33058.8819</v>
      </c>
      <c r="AI8" s="78">
        <f>VLOOKUP(年度マスタ!$K$4&amp;"_"&amp;$AG8,データシート1!$A:$BT,MATCH("ab_"&amp;AI$2,データシート1!$A$1:$BT$1,0),0)</f>
        <v>106763</v>
      </c>
      <c r="AJ8" s="78">
        <f>VLOOKUP(年度マスタ!$K$4&amp;"_"&amp;$AG8,データシート1!$A:$BT,MATCH("ab_"&amp;AJ$2,データシート1!$A$1:$BT$1,0),0)</f>
        <v>466</v>
      </c>
      <c r="AK8" s="78">
        <f>VLOOKUP(年度マスタ!$K$4&amp;"_"&amp;$AG8,データシート1!$A:$BT,MATCH("ab_"&amp;AK$2,データシート1!$A$1:$BT$1,0),0)</f>
        <v>1258701</v>
      </c>
      <c r="AL8" s="78">
        <f>VLOOKUP(年度マスタ!$K$4&amp;"_"&amp;$AG8,データシート1!$A:$BT,MATCH("ab_"&amp;AL$2,データシート1!$A$1:$BT$1,0),0)</f>
        <v>988891</v>
      </c>
      <c r="AM8" s="78">
        <f>VLOOKUP(年度マスタ!$K$4&amp;"_"&amp;$AG8,データシート1!$A:$BT,MATCH("ab_"&amp;AM$2,データシート1!$A$1:$BT$1,0),0)</f>
        <v>1021390</v>
      </c>
      <c r="AN8" s="78">
        <f>VLOOKUP(年度マスタ!$K$4&amp;"_"&amp;$AG8,データシート1!$A:$BT,MATCH("ab_"&amp;AN$2,データシート1!$A$1:$BT$1,0),0)</f>
        <v>214870</v>
      </c>
      <c r="AO8" s="78">
        <f>VLOOKUP(年度マスタ!$K$4&amp;"_"&amp;$AG8,データシート1!$A:$BT,MATCH("ab_"&amp;AO$2,データシート1!$A$1:$BT$1,0),0)</f>
        <v>2180800</v>
      </c>
      <c r="AP8" s="78">
        <f>VLOOKUP(年度マスタ!$K$4&amp;"_"&amp;$AG8,データシート1!$A:$BT,MATCH("ab_"&amp;AP$2,データシート1!$A$1:$BT$1,0),0)</f>
        <v>7480229</v>
      </c>
      <c r="AQ8" s="954">
        <f>VLOOKUP(年度マスタ!$K$4&amp;"_"&amp;$AG8,データシート1!$A:$BT,MATCH("ab_"&amp;AQ$2,データシート1!$A$1:$BT$1,0),0)</f>
        <v>132.49864684286351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34160.626700000001</v>
      </c>
      <c r="AI9" s="78">
        <f>VLOOKUP(年度マスタ!$K$4&amp;"_"&amp;$AG9,データシート1!$A:$BT,MATCH("ab_"&amp;AI$2,データシート1!$A$1:$BT$1,0),0)</f>
        <v>106763</v>
      </c>
      <c r="AJ9" s="78">
        <f>VLOOKUP(年度マスタ!$K$4&amp;"_"&amp;$AG9,データシート1!$A:$BT,MATCH("ab_"&amp;AJ$2,データシート1!$A$1:$BT$1,0),0)</f>
        <v>466</v>
      </c>
      <c r="AK9" s="78">
        <f>VLOOKUP(年度マスタ!$K$4&amp;"_"&amp;$AG9,データシート1!$A:$BT,MATCH("ab_"&amp;AK$2,データシート1!$A$1:$BT$1,0),0)</f>
        <v>1258701</v>
      </c>
      <c r="AL9" s="78">
        <f>VLOOKUP(年度マスタ!$K$4&amp;"_"&amp;$AG9,データシート1!$A:$BT,MATCH("ab_"&amp;AL$2,データシート1!$A$1:$BT$1,0),0)</f>
        <v>996234</v>
      </c>
      <c r="AM9" s="78">
        <f>VLOOKUP(年度マスタ!$K$4&amp;"_"&amp;$AG9,データシート1!$A:$BT,MATCH("ab_"&amp;AM$2,データシート1!$A$1:$BT$1,0),0)</f>
        <v>1032241</v>
      </c>
      <c r="AN9" s="78">
        <f>VLOOKUP(年度マスタ!$K$4&amp;"_"&amp;$AG9,データシート1!$A:$BT,MATCH("ab_"&amp;AN$2,データシート1!$A$1:$BT$1,0),0)</f>
        <v>213113</v>
      </c>
      <c r="AO9" s="78">
        <f>VLOOKUP(年度マスタ!$K$4&amp;"_"&amp;$AG9,データシート1!$A:$BT,MATCH("ab_"&amp;AO$2,データシート1!$A$1:$BT$1,0),0)</f>
        <v>2182154</v>
      </c>
      <c r="AP9" s="78">
        <f>VLOOKUP(年度マスタ!$K$4&amp;"_"&amp;$AG9,データシート1!$A:$BT,MATCH("ab_"&amp;AP$2,データシート1!$A$1:$BT$1,0),0)</f>
        <v>7387953.2000000002</v>
      </c>
      <c r="AQ9" s="954">
        <f>VLOOKUP(年度マスタ!$K$4&amp;"_"&amp;$AG9,データシート1!$A:$BT,MATCH("ab_"&amp;AQ$2,データシート1!$A$1:$BT$1,0),0)</f>
        <v>164.36222484563621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33895.864699999998</v>
      </c>
      <c r="AI10" s="78">
        <f>VLOOKUP(年度マスタ!$K$4&amp;"_"&amp;$AG10,データシート1!$A:$BT,MATCH("ab_"&amp;AI$2,データシート1!$A$1:$BT$1,0),0)</f>
        <v>106763</v>
      </c>
      <c r="AJ10" s="78">
        <f>VLOOKUP(年度マスタ!$K$4&amp;"_"&amp;$AG10,データシート1!$A:$BT,MATCH("ab_"&amp;AJ$2,データシート1!$A$1:$BT$1,0),0)</f>
        <v>466</v>
      </c>
      <c r="AK10" s="78">
        <f>VLOOKUP(年度マスタ!$K$4&amp;"_"&amp;$AG10,データシート1!$A:$BT,MATCH("ab_"&amp;AK$2,データシート1!$A$1:$BT$1,0),0)</f>
        <v>1258701</v>
      </c>
      <c r="AL10" s="78">
        <f>VLOOKUP(年度マスタ!$K$4&amp;"_"&amp;$AG10,データシート1!$A:$BT,MATCH("ab_"&amp;AL$2,データシート1!$A$1:$BT$1,0),0)</f>
        <v>1038208</v>
      </c>
      <c r="AM10" s="78">
        <f>VLOOKUP(年度マスタ!$K$4&amp;"_"&amp;$AG10,データシート1!$A:$BT,MATCH("ab_"&amp;AM$2,データシート1!$A$1:$BT$1,0),0)</f>
        <v>1040547</v>
      </c>
      <c r="AN10" s="78">
        <f>VLOOKUP(年度マスタ!$K$4&amp;"_"&amp;$AG10,データシート1!$A:$BT,MATCH("ab_"&amp;AN$2,データシート1!$A$1:$BT$1,0),0)</f>
        <v>210469</v>
      </c>
      <c r="AO10" s="78">
        <f>VLOOKUP(年度マスタ!$K$4&amp;"_"&amp;$AG10,データシート1!$A:$BT,MATCH("ab_"&amp;AO$2,データシート1!$A$1:$BT$1,0),0)</f>
        <v>2247645</v>
      </c>
      <c r="AP10" s="78">
        <f>VLOOKUP(年度マスタ!$K$4&amp;"_"&amp;$AG10,データシート1!$A:$BT,MATCH("ab_"&amp;AP$2,データシート1!$A$1:$BT$1,0),0)</f>
        <v>7973323.2000000002</v>
      </c>
      <c r="AQ10" s="954">
        <f>VLOOKUP(年度マスタ!$K$4&amp;"_"&amp;$AG10,データシート1!$A:$BT,MATCH("ab_"&amp;AQ$2,データシート1!$A$1:$BT$1,0),0)</f>
        <v>171.48233002735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34640.895799999998</v>
      </c>
      <c r="AI11" s="78">
        <f>VLOOKUP(年度マスタ!$K$4&amp;"_"&amp;$AG11,データシート1!$A:$BT,MATCH("ab_"&amp;AI$2,データシート1!$A$1:$BT$1,0),0)</f>
        <v>106763</v>
      </c>
      <c r="AJ11" s="78">
        <f>VLOOKUP(年度マスタ!$K$4&amp;"_"&amp;$AG11,データシート1!$A:$BT,MATCH("ab_"&amp;AJ$2,データシート1!$A$1:$BT$1,0),0)</f>
        <v>466</v>
      </c>
      <c r="AK11" s="78">
        <f>VLOOKUP(年度マスタ!$K$4&amp;"_"&amp;$AG11,データシート1!$A:$BT,MATCH("ab_"&amp;AK$2,データシート1!$A$1:$BT$1,0),0)</f>
        <v>1258701</v>
      </c>
      <c r="AL11" s="78">
        <f>VLOOKUP(年度マスタ!$K$4&amp;"_"&amp;$AG11,データシート1!$A:$BT,MATCH("ab_"&amp;AL$2,データシート1!$A$1:$BT$1,0),0)</f>
        <v>1046525</v>
      </c>
      <c r="AM11" s="78">
        <f>VLOOKUP(年度マスタ!$K$4&amp;"_"&amp;$AG11,データシート1!$A:$BT,MATCH("ab_"&amp;AM$2,データシート1!$A$1:$BT$1,0),0)</f>
        <v>1052519</v>
      </c>
      <c r="AN11" s="78">
        <f>VLOOKUP(年度マスタ!$K$4&amp;"_"&amp;$AG11,データシート1!$A:$BT,MATCH("ab_"&amp;AN$2,データシート1!$A$1:$BT$1,0),0)</f>
        <v>208237</v>
      </c>
      <c r="AO11" s="78">
        <f>VLOOKUP(年度マスタ!$K$4&amp;"_"&amp;$AG11,データシート1!$A:$BT,MATCH("ab_"&amp;AO$2,データシート1!$A$1:$BT$1,0),0)</f>
        <v>2254891</v>
      </c>
      <c r="AP11" s="78">
        <f>VLOOKUP(年度マスタ!$K$4&amp;"_"&amp;$AG11,データシート1!$A:$BT,MATCH("ab_"&amp;AP$2,データシート1!$A$1:$BT$1,0),0)</f>
        <v>7767427.7999999998</v>
      </c>
      <c r="AQ11" s="954">
        <f>VLOOKUP(年度マスタ!$K$4&amp;"_"&amp;$AG11,データシート1!$A:$BT,MATCH("ab_"&amp;AQ$2,データシート1!$A$1:$BT$1,0),0)</f>
        <v>182.08520348691999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35493.807399999998</v>
      </c>
      <c r="AI12" s="78">
        <f>VLOOKUP(年度マスタ!$K$4&amp;"_"&amp;$AG12,データシート1!$A:$BT,MATCH("ab_"&amp;AI$2,データシート1!$A$1:$BT$1,0),0)</f>
        <v>91381</v>
      </c>
      <c r="AJ12" s="78">
        <f>VLOOKUP(年度マスタ!$K$4&amp;"_"&amp;$AG12,データシート1!$A:$BT,MATCH("ab_"&amp;AJ$2,データシート1!$A$1:$BT$1,0),0)</f>
        <v>426</v>
      </c>
      <c r="AK12" s="78">
        <f>VLOOKUP(年度マスタ!$K$4&amp;"_"&amp;$AG12,データシート1!$A:$BT,MATCH("ab_"&amp;AK$2,データシート1!$A$1:$BT$1,0),0)</f>
        <v>1262094</v>
      </c>
      <c r="AL12" s="78">
        <f>VLOOKUP(年度マスタ!$K$4&amp;"_"&amp;$AG12,データシート1!$A:$BT,MATCH("ab_"&amp;AL$2,データシート1!$A$1:$BT$1,0),0)</f>
        <v>1057510</v>
      </c>
      <c r="AM12" s="78">
        <f>VLOOKUP(年度マスタ!$K$4&amp;"_"&amp;$AG12,データシート1!$A:$BT,MATCH("ab_"&amp;AM$2,データシート1!$A$1:$BT$1,0),0)</f>
        <v>1058860</v>
      </c>
      <c r="AN12" s="78">
        <f>VLOOKUP(年度マスタ!$K$4&amp;"_"&amp;$AG12,データシート1!$A:$BT,MATCH("ab_"&amp;AN$2,データシート1!$A$1:$BT$1,0),0)</f>
        <v>207231</v>
      </c>
      <c r="AO12" s="78">
        <f>VLOOKUP(年度マスタ!$K$4&amp;"_"&amp;$AG12,データシート1!$A:$BT,MATCH("ab_"&amp;AO$2,データシート1!$A$1:$BT$1,0),0)</f>
        <v>2260440</v>
      </c>
      <c r="AP12" s="78">
        <f>VLOOKUP(年度マスタ!$K$4&amp;"_"&amp;$AG12,データシート1!$A:$BT,MATCH("ab_"&amp;AP$2,データシート1!$A$1:$BT$1,0),0)</f>
        <v>7881924.4000000004</v>
      </c>
      <c r="AQ12" s="954">
        <f>VLOOKUP(年度マスタ!$K$4&amp;"_"&amp;$AG12,データシート1!$A:$BT,MATCH("ab_"&amp;AQ$2,データシート1!$A$1:$BT$1,0),0)</f>
        <v>165.89119880060781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35479.209600000002</v>
      </c>
      <c r="AI13" s="78">
        <f>VLOOKUP(年度マスタ!$K$4&amp;"_"&amp;$AG13,データシート1!$A:$BT,MATCH("ab_"&amp;AI$2,データシート1!$A$1:$BT$1,0),0)</f>
        <v>91381</v>
      </c>
      <c r="AJ13" s="78">
        <f>VLOOKUP(年度マスタ!$K$4&amp;"_"&amp;$AG13,データシート1!$A:$BT,MATCH("ab_"&amp;AJ$2,データシート1!$A$1:$BT$1,0),0)</f>
        <v>426</v>
      </c>
      <c r="AK13" s="78">
        <f>VLOOKUP(年度マスタ!$K$4&amp;"_"&amp;$AG13,データシート1!$A:$BT,MATCH("ab_"&amp;AK$2,データシート1!$A$1:$BT$1,0),0)</f>
        <v>1262094</v>
      </c>
      <c r="AL13" s="78">
        <f>VLOOKUP(年度マスタ!$K$4&amp;"_"&amp;$AG13,データシート1!$A:$BT,MATCH("ab_"&amp;AL$2,データシート1!$A$1:$BT$1,0),0)</f>
        <v>1070952</v>
      </c>
      <c r="AM13" s="78">
        <f>VLOOKUP(年度マスタ!$K$4&amp;"_"&amp;$AG13,データシート1!$A:$BT,MATCH("ab_"&amp;AM$2,データシート1!$A$1:$BT$1,0),0)</f>
        <v>1066871</v>
      </c>
      <c r="AN13" s="78">
        <f>VLOOKUP(年度マスタ!$K$4&amp;"_"&amp;$AG13,データシート1!$A:$BT,MATCH("ab_"&amp;AN$2,データシート1!$A$1:$BT$1,0),0)</f>
        <v>206959</v>
      </c>
      <c r="AO13" s="78">
        <f>VLOOKUP(年度マスタ!$K$4&amp;"_"&amp;$AG13,データシート1!$A:$BT,MATCH("ab_"&amp;AO$2,データシート1!$A$1:$BT$1,0),0)</f>
        <v>2269444</v>
      </c>
      <c r="AP13" s="78">
        <f>VLOOKUP(年度マスタ!$K$4&amp;"_"&amp;$AG13,データシート1!$A:$BT,MATCH("ab_"&amp;AP$2,データシート1!$A$1:$BT$1,0),0)</f>
        <v>7898545.4000000004</v>
      </c>
      <c r="AQ13" s="954">
        <f>VLOOKUP(年度マスタ!$K$4&amp;"_"&amp;$AG13,データシート1!$A:$BT,MATCH("ab_"&amp;AQ$2,データシート1!$A$1:$BT$1,0),0)</f>
        <v>176.72154098554319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33635.544199999997</v>
      </c>
      <c r="AI14" s="78">
        <f>VLOOKUP(年度マスタ!$K$4&amp;"_"&amp;$AG14,データシート1!$A:$BT,MATCH("ab_"&amp;AI$2,データシート1!$A$1:$BT$1,0),0)</f>
        <v>91381</v>
      </c>
      <c r="AJ14" s="78">
        <f>VLOOKUP(年度マスタ!$K$4&amp;"_"&amp;$AG14,データシート1!$A:$BT,MATCH("ab_"&amp;AJ$2,データシート1!$A$1:$BT$1,0),0)</f>
        <v>426</v>
      </c>
      <c r="AK14" s="78">
        <f>VLOOKUP(年度マスタ!$K$4&amp;"_"&amp;$AG14,データシート1!$A:$BT,MATCH("ab_"&amp;AK$2,データシート1!$A$1:$BT$1,0),0)</f>
        <v>1262094</v>
      </c>
      <c r="AL14" s="78">
        <f>VLOOKUP(年度マスタ!$K$4&amp;"_"&amp;$AG14,データシート1!$A:$BT,MATCH("ab_"&amp;AL$2,データシート1!$A$1:$BT$1,0),0)</f>
        <v>1085323</v>
      </c>
      <c r="AM14" s="78">
        <f>VLOOKUP(年度マスタ!$K$4&amp;"_"&amp;$AG14,データシート1!$A:$BT,MATCH("ab_"&amp;AM$2,データシート1!$A$1:$BT$1,0),0)</f>
        <v>1075619</v>
      </c>
      <c r="AN14" s="78">
        <f>VLOOKUP(年度マスタ!$K$4&amp;"_"&amp;$AG14,データシート1!$A:$BT,MATCH("ab_"&amp;AN$2,データシート1!$A$1:$BT$1,0),0)</f>
        <v>212532</v>
      </c>
      <c r="AO14" s="78">
        <f>VLOOKUP(年度マスタ!$K$4&amp;"_"&amp;$AG14,データシート1!$A:$BT,MATCH("ab_"&amp;AO$2,データシート1!$A$1:$BT$1,0),0)</f>
        <v>2279194</v>
      </c>
      <c r="AP14" s="78">
        <f>VLOOKUP(年度マスタ!$K$4&amp;"_"&amp;$AG14,データシート1!$A:$BT,MATCH("ab_"&amp;AP$2,データシート1!$A$1:$BT$1,0),0)</f>
        <v>7639486.0963069489</v>
      </c>
      <c r="AQ14" s="954">
        <f>VLOOKUP(年度マスタ!$K$4&amp;"_"&amp;$AG14,データシート1!$A:$BT,MATCH("ab_"&amp;AQ$2,データシート1!$A$1:$BT$1,0),0)</f>
        <v>178.17926516997929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34903.814200000001</v>
      </c>
      <c r="AI15" s="78">
        <f>VLOOKUP(年度マスタ!$K$4&amp;"_"&amp;$AG15,データシート1!$A:$BT,MATCH("ab_"&amp;AI$2,データシート1!$A$1:$BT$1,0),0)</f>
        <v>91381</v>
      </c>
      <c r="AJ15" s="78">
        <f>VLOOKUP(年度マスタ!$K$4&amp;"_"&amp;$AG15,データシート1!$A:$BT,MATCH("ab_"&amp;AJ$2,データシート1!$A$1:$BT$1,0),0)</f>
        <v>426</v>
      </c>
      <c r="AK15" s="78">
        <f>VLOOKUP(年度マスタ!$K$4&amp;"_"&amp;$AG15,データシート1!$A:$BT,MATCH("ab_"&amp;AK$2,データシート1!$A$1:$BT$1,0),0)</f>
        <v>1262094</v>
      </c>
      <c r="AL15" s="78">
        <f>VLOOKUP(年度マスタ!$K$4&amp;"_"&amp;$AG15,データシート1!$A:$BT,MATCH("ab_"&amp;AL$2,データシート1!$A$1:$BT$1,0),0)</f>
        <v>1099728</v>
      </c>
      <c r="AM15" s="78">
        <f>VLOOKUP(年度マスタ!$K$4&amp;"_"&amp;$AG15,データシート1!$A:$BT,MATCH("ab_"&amp;AM$2,データシート1!$A$1:$BT$1,0),0)</f>
        <v>1083130</v>
      </c>
      <c r="AN15" s="78">
        <f>VLOOKUP(年度マスタ!$K$4&amp;"_"&amp;$AG15,データシート1!$A:$BT,MATCH("ab_"&amp;AN$2,データシート1!$A$1:$BT$1,0),0)</f>
        <v>212366</v>
      </c>
      <c r="AO15" s="78">
        <f>VLOOKUP(年度マスタ!$K$4&amp;"_"&amp;$AG15,データシート1!$A:$BT,MATCH("ab_"&amp;AO$2,データシート1!$A$1:$BT$1,0),0)</f>
        <v>2288240</v>
      </c>
      <c r="AP15" s="78">
        <f>VLOOKUP(年度マスタ!$K$4&amp;"_"&amp;$AG15,データシート1!$A:$BT,MATCH("ab_"&amp;AP$2,データシート1!$A$1:$BT$1,0),0)</f>
        <v>7724738.3999999994</v>
      </c>
      <c r="AQ15" s="954">
        <f>VLOOKUP(年度マスタ!$K$4&amp;"_"&amp;$AG15,データシート1!$A:$BT,MATCH("ab_"&amp;AQ$2,データシート1!$A$1:$BT$1,0),0)</f>
        <v>194.71818798057021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35777.352899999998</v>
      </c>
      <c r="AI16" s="78">
        <f>VLOOKUP(年度マスタ!$K$4&amp;"_"&amp;$AG16,データシート1!$A:$BT,MATCH("ab_"&amp;AI$2,データシート1!$A$1:$BT$1,0),0)</f>
        <v>91381</v>
      </c>
      <c r="AJ16" s="78">
        <f>VLOOKUP(年度マスタ!$K$4&amp;"_"&amp;$AG16,データシート1!$A:$BT,MATCH("ab_"&amp;AJ$2,データシート1!$A$1:$BT$1,0),0)</f>
        <v>426</v>
      </c>
      <c r="AK16" s="78">
        <f>VLOOKUP(年度マスタ!$K$4&amp;"_"&amp;$AG16,データシート1!$A:$BT,MATCH("ab_"&amp;AK$2,データシート1!$A$1:$BT$1,0),0)</f>
        <v>1262094</v>
      </c>
      <c r="AL16" s="78">
        <f>VLOOKUP(年度マスタ!$K$4&amp;"_"&amp;$AG16,データシート1!$A:$BT,MATCH("ab_"&amp;AL$2,データシート1!$A$1:$BT$1,0),0)</f>
        <v>1113423</v>
      </c>
      <c r="AM16" s="78">
        <f>VLOOKUP(年度マスタ!$K$4&amp;"_"&amp;$AG16,データシート1!$A:$BT,MATCH("ab_"&amp;AM$2,データシート1!$A$1:$BT$1,0),0)</f>
        <v>1087420</v>
      </c>
      <c r="AN16" s="78">
        <f>VLOOKUP(年度マスタ!$K$4&amp;"_"&amp;$AG16,データシート1!$A:$BT,MATCH("ab_"&amp;AN$2,データシート1!$A$1:$BT$1,0),0)</f>
        <v>212874</v>
      </c>
      <c r="AO16" s="78">
        <f>VLOOKUP(年度マスタ!$K$4&amp;"_"&amp;$AG16,データシート1!$A:$BT,MATCH("ab_"&amp;AO$2,データシート1!$A$1:$BT$1,0),0)</f>
        <v>2294362</v>
      </c>
      <c r="AP16" s="78">
        <f>VLOOKUP(年度マスタ!$K$4&amp;"_"&amp;$AG16,データシート1!$A:$BT,MATCH("ab_"&amp;AP$2,データシート1!$A$1:$BT$1,0),0)</f>
        <v>7960294.5999999996</v>
      </c>
      <c r="AQ16" s="954">
        <f>VLOOKUP(年度マスタ!$K$4&amp;"_"&amp;$AG16,データシート1!$A:$BT,MATCH("ab_"&amp;AQ$2,データシート1!$A$1:$BT$1,0),0)</f>
        <v>243.90031726132949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32968.733099999998</v>
      </c>
      <c r="AI17" s="151">
        <f>VLOOKUP(年度マスタ!$K$4&amp;"_"&amp;$AG17,データシート1!$A:$BT,MATCH("ab_"&amp;AI$2,データシート1!$A$1:$BT$1,0),0)</f>
        <v>91381</v>
      </c>
      <c r="AJ17" s="151">
        <f>VLOOKUP(年度マスタ!$K$4&amp;"_"&amp;$AG17,データシート1!$A:$BT,MATCH("ab_"&amp;AJ$2,データシート1!$A$1:$BT$1,0),0)</f>
        <v>426</v>
      </c>
      <c r="AK17" s="151">
        <f>VLOOKUP(年度マスタ!$K$4&amp;"_"&amp;$AG17,データシート1!$A:$BT,MATCH("ab_"&amp;AK$2,データシート1!$A$1:$BT$1,0),0)</f>
        <v>1262094</v>
      </c>
      <c r="AL17" s="151">
        <f>VLOOKUP(年度マスタ!$K$4&amp;"_"&amp;$AG17,データシート1!$A:$BT,MATCH("ab_"&amp;AL$2,データシート1!$A$1:$BT$1,0),0)</f>
        <v>1128267</v>
      </c>
      <c r="AM17" s="151">
        <f>VLOOKUP(年度マスタ!$K$4&amp;"_"&amp;$AG17,データシート1!$A:$BT,MATCH("ab_"&amp;AM$2,データシート1!$A$1:$BT$1,0),0)</f>
        <v>1087250</v>
      </c>
      <c r="AN17" s="151">
        <f>VLOOKUP(年度マスタ!$K$4&amp;"_"&amp;$AG17,データシート1!$A:$BT,MATCH("ab_"&amp;AN$2,データシート1!$A$1:$BT$1,0),0)</f>
        <v>207130</v>
      </c>
      <c r="AO17" s="151">
        <f>VLOOKUP(年度マスタ!$K$4&amp;"_"&amp;$AG17,データシート1!$A:$BT,MATCH("ab_"&amp;AO$2,データシート1!$A$1:$BT$1,0),0)</f>
        <v>2301639</v>
      </c>
      <c r="AP17" s="151">
        <f>VLOOKUP(年度マスタ!$K$4&amp;"_"&amp;$AG17,データシート1!$A:$BT,MATCH("ab_"&amp;AP$2,データシート1!$A$1:$BT$1,0),0)</f>
        <v>8277000.3999999994</v>
      </c>
      <c r="AQ17" s="955">
        <f>VLOOKUP(年度マスタ!$K$4&amp;"_"&amp;$AG17,データシート1!$A:$BT,MATCH("ab_"&amp;AQ$2,データシート1!$A$1:$BT$1,0),0)</f>
        <v>228.84109416857049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29931.711800000001</v>
      </c>
      <c r="AI18" s="78">
        <f>VLOOKUP(年度マスタ!$K$4&amp;"_"&amp;$AG18,データシート1!$A:$BT,MATCH("ab_"&amp;AI$2,データシート1!$A$1:$BT$1,0),0)</f>
        <v>93256</v>
      </c>
      <c r="AJ18" s="78">
        <f>VLOOKUP(年度マスタ!$K$4&amp;"_"&amp;$AG18,データシート1!$A:$BT,MATCH("ab_"&amp;AJ$2,データシート1!$A$1:$BT$1,0),0)</f>
        <v>551</v>
      </c>
      <c r="AK18" s="78">
        <f>VLOOKUP(年度マスタ!$K$4&amp;"_"&amp;$AG18,データシート1!$A:$BT,MATCH("ab_"&amp;AK$2,データシート1!$A$1:$BT$1,0),0)</f>
        <v>1304567</v>
      </c>
      <c r="AL18" s="78">
        <f>VLOOKUP(年度マスタ!$K$4&amp;"_"&amp;$AG18,データシート1!$A:$BT,MATCH("ab_"&amp;AL$2,データシート1!$A$1:$BT$1,0),0)</f>
        <v>1137433</v>
      </c>
      <c r="AM18" s="78">
        <f>VLOOKUP(年度マスタ!$K$4&amp;"_"&amp;$AG18,データシート1!$A:$BT,MATCH("ab_"&amp;AM$2,データシート1!$A$1:$BT$1,0),0)</f>
        <v>1088060</v>
      </c>
      <c r="AN18" s="78">
        <f>VLOOKUP(年度マスタ!$K$4&amp;"_"&amp;$AG18,データシート1!$A:$BT,MATCH("ab_"&amp;AN$2,データシート1!$A$1:$BT$1,0),0)</f>
        <v>207488</v>
      </c>
      <c r="AO18" s="78">
        <f>VLOOKUP(年度マスタ!$K$4&amp;"_"&amp;$AG18,データシート1!$A:$BT,MATCH("ab_"&amp;AO$2,データシート1!$A$1:$BT$1,0),0)</f>
        <v>2300949</v>
      </c>
      <c r="AP18" s="78">
        <f>VLOOKUP(年度マスタ!$K$4&amp;"_"&amp;$AG18,データシート1!$A:$BT,MATCH("ab_"&amp;AP$2,データシート1!$A$1:$BT$1,0),0)</f>
        <v>7711671.1999999993</v>
      </c>
      <c r="AQ18" s="954">
        <f>VLOOKUP(年度マスタ!$K$4&amp;"_"&amp;$AG18,データシート1!$A:$BT,MATCH("ab_"&amp;AQ$2,データシート1!$A$1:$BT$1,0),0)</f>
        <v>271.6137197650317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33553.350100000003</v>
      </c>
      <c r="AI19" s="78">
        <f>VLOOKUP(年度マスタ!$K$4&amp;"_"&amp;$AG19,データシート1!$A:$BT,MATCH("ab_"&amp;AI$2,データシート1!$A$1:$BT$1,0),0)</f>
        <v>93256</v>
      </c>
      <c r="AJ19" s="78">
        <f>VLOOKUP(年度マスタ!$K$4&amp;"_"&amp;$AG19,データシート1!$A:$BT,MATCH("ab_"&amp;AJ$2,データシート1!$A$1:$BT$1,0),0)</f>
        <v>551</v>
      </c>
      <c r="AK19" s="78">
        <f>VLOOKUP(年度マスタ!$K$4&amp;"_"&amp;$AG19,データシート1!$A:$BT,MATCH("ab_"&amp;AK$2,データシート1!$A$1:$BT$1,0),0)</f>
        <v>1304567</v>
      </c>
      <c r="AL19" s="78">
        <f>VLOOKUP(年度マスタ!$K$4&amp;"_"&amp;$AG19,データシート1!$A:$BT,MATCH("ab_"&amp;AL$2,データシート1!$A$1:$BT$1,0),0)</f>
        <v>1142481</v>
      </c>
      <c r="AM19" s="78">
        <f>VLOOKUP(年度マスタ!$K$4&amp;"_"&amp;$AG19,データシート1!$A:$BT,MATCH("ab_"&amp;AM$2,データシート1!$A$1:$BT$1,0),0)</f>
        <v>1088818</v>
      </c>
      <c r="AN19" s="78">
        <f>VLOOKUP(年度マスタ!$K$4&amp;"_"&amp;$AG19,データシート1!$A:$BT,MATCH("ab_"&amp;AN$2,データシート1!$A$1:$BT$1,0),0)</f>
        <v>207984</v>
      </c>
      <c r="AO19" s="78">
        <f>VLOOKUP(年度マスタ!$K$4&amp;"_"&amp;$AG19,データシート1!$A:$BT,MATCH("ab_"&amp;AO$2,データシート1!$A$1:$BT$1,0),0)</f>
        <v>2293437</v>
      </c>
      <c r="AP19" s="78">
        <f>VLOOKUP(年度マスタ!$K$4&amp;"_"&amp;$AG19,データシート1!$A:$BT,MATCH("ab_"&amp;AP$2,データシート1!$A$1:$BT$1,0),0)</f>
        <v>7917710.3999999985</v>
      </c>
      <c r="AQ19" s="954">
        <f>VLOOKUP(年度マスタ!$K$4&amp;"_"&amp;$AG19,データシート1!$A:$BT,MATCH("ab_"&amp;AQ$2,データシート1!$A$1:$BT$1,0),0)</f>
        <v>236.05644437961999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35621.787199999999</v>
      </c>
      <c r="AI20" s="78">
        <f>VLOOKUP(年度マスタ!$K$4&amp;"_"&amp;$AG20,データシート1!$A:$BT,MATCH("ab_"&amp;AI$2,データシート1!$A$1:$BT$1,0),0)</f>
        <v>93256</v>
      </c>
      <c r="AJ20" s="78">
        <f>VLOOKUP(年度マスタ!$K$4&amp;"_"&amp;$AG20,データシート1!$A:$BT,MATCH("ab_"&amp;AJ$2,データシート1!$A$1:$BT$1,0),0)</f>
        <v>551</v>
      </c>
      <c r="AK20" s="78">
        <f>VLOOKUP(年度マスタ!$K$4&amp;"_"&amp;$AG20,データシート1!$A:$BT,MATCH("ab_"&amp;AK$2,データシート1!$A$1:$BT$1,0),0)</f>
        <v>1304567</v>
      </c>
      <c r="AL20" s="78">
        <f>VLOOKUP(年度マスタ!$K$4&amp;"_"&amp;$AG20,データシート1!$A:$BT,MATCH("ab_"&amp;AL$2,データシート1!$A$1:$BT$1,0),0)</f>
        <v>1156802</v>
      </c>
      <c r="AM20" s="78">
        <f>VLOOKUP(年度マスタ!$K$4&amp;"_"&amp;$AG20,データシート1!$A:$BT,MATCH("ab_"&amp;AM$2,データシート1!$A$1:$BT$1,0),0)</f>
        <v>1093035</v>
      </c>
      <c r="AN20" s="78">
        <f>VLOOKUP(年度マスタ!$K$4&amp;"_"&amp;$AG20,データシート1!$A:$BT,MATCH("ab_"&amp;AN$2,データシート1!$A$1:$BT$1,0),0)</f>
        <v>209902</v>
      </c>
      <c r="AO20" s="78">
        <f>VLOOKUP(年度マスタ!$K$4&amp;"_"&amp;$AG20,データシート1!$A:$BT,MATCH("ab_"&amp;AO$2,データシート1!$A$1:$BT$1,0),0)</f>
        <v>2294854</v>
      </c>
      <c r="AP20" s="78">
        <f>VLOOKUP(年度マスタ!$K$4&amp;"_"&amp;$AG20,データシート1!$A:$BT,MATCH("ab_"&amp;AP$2,データシート1!$A$1:$BT$1,0),0)</f>
        <v>7619313.1999999974</v>
      </c>
      <c r="AQ20" s="954">
        <f>VLOOKUP(年度マスタ!$K$4&amp;"_"&amp;$AG20,データシート1!$A:$BT,MATCH("ab_"&amp;AQ$2,データシート1!$A$1:$BT$1,0),0)</f>
        <v>250.6491656622872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名古屋市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1434.482</v>
      </c>
      <c r="BE13" s="70" t="str">
        <f>年度マスタ!K4</f>
        <v>23100</v>
      </c>
      <c r="BF13" s="70" t="str">
        <f>年度マスタ!K4</f>
        <v>23100</v>
      </c>
      <c r="BG13" s="70" t="str">
        <f>年度マスタ!K4</f>
        <v>23100</v>
      </c>
      <c r="BH13" s="278" t="s">
        <v>195</v>
      </c>
      <c r="BI13" s="278" t="s">
        <v>195</v>
      </c>
      <c r="BJ13" s="278" t="s">
        <v>195</v>
      </c>
      <c r="BK13" s="278" t="str">
        <f>年度マスタ!K4</f>
        <v>23100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1434.482</v>
      </c>
      <c r="AY14" s="70"/>
      <c r="BE14" s="70" t="str">
        <f>AP2</f>
        <v>名古屋市</v>
      </c>
      <c r="BF14" s="70" t="str">
        <f>AP2</f>
        <v>名古屋市</v>
      </c>
      <c r="BG14" s="70" t="str">
        <f>AP2</f>
        <v>名古屋市</v>
      </c>
      <c r="BH14" s="70" t="s">
        <v>205</v>
      </c>
      <c r="BI14" s="70" t="s">
        <v>205</v>
      </c>
      <c r="BJ14" s="70" t="s">
        <v>205</v>
      </c>
      <c r="BK14" s="70" t="str">
        <f>AP2</f>
        <v>名古屋市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982.4609999999999</v>
      </c>
      <c r="AY17" s="165">
        <f>AX17</f>
        <v>982.4609999999999</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130.05000000000001</v>
      </c>
      <c r="BG17" s="952">
        <f t="shared" ref="BG17:BG39" si="2">BF17/BE17</f>
        <v>26.01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0.44959553265208296</v>
      </c>
    </row>
    <row r="18" spans="2:63" ht="15.95" customHeight="1">
      <c r="B18" s="272"/>
      <c r="C18" s="257"/>
      <c r="D18" s="13"/>
      <c r="E18" s="166"/>
      <c r="F18" s="166"/>
      <c r="G18" s="13"/>
      <c r="H18" s="13"/>
      <c r="I18" s="13"/>
      <c r="N18" s="21"/>
      <c r="Z18" s="273"/>
      <c r="AB18" s="272"/>
      <c r="AD18" s="13"/>
      <c r="AQ18" s="273"/>
      <c r="AV18" s="276"/>
      <c r="AW18" s="277" t="s">
        <v>277</v>
      </c>
      <c r="AX18" s="165">
        <f t="shared" si="0"/>
        <v>1421.479</v>
      </c>
      <c r="AY18" s="165">
        <f>AX18</f>
        <v>1421.479</v>
      </c>
      <c r="BA18" s="70">
        <v>17</v>
      </c>
      <c r="BB18" s="70"/>
      <c r="BC18" s="70" t="s">
        <v>278</v>
      </c>
      <c r="BD18" s="70" t="str">
        <f t="shared" si="1"/>
        <v>17：石油製品・石炭製品製造業(N=2)</v>
      </c>
      <c r="BE18" s="845">
        <f>VLOOKUP(BE$13&amp;"_"&amp;$AV$8,データシート2!$A:$SI,MATCH($AV$5&amp;"_"&amp;$BA18&amp;$AV$6,データシート2!$A$1:$SI$1,0),0)</f>
        <v>2</v>
      </c>
      <c r="BF18" s="952">
        <f>VLOOKUP(BF$13&amp;"_"&amp;$AW$8,データシート2!$A:$SI,MATCH($AW$5&amp;"_"&amp;$BA18&amp;$AW$6,データシート2!$A$1:$SI$1,0),0)</f>
        <v>7.99</v>
      </c>
      <c r="BG18" s="952">
        <f t="shared" si="2"/>
        <v>3.9950000000000001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0.57193485806444078</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145.035</v>
      </c>
      <c r="BG19" s="952">
        <f t="shared" si="2"/>
        <v>48.344999999999999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0.42026881141290912</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22：鉄鋼業(N=9)</v>
      </c>
      <c r="BE20" s="845">
        <f>VLOOKUP(BE$13&amp;"_"&amp;$AV$8,データシート2!$A:$SI,MATCH($AV$5&amp;"_"&amp;$BA20&amp;$AV$6,データシート2!$A$1:$SI$1,0),0)</f>
        <v>9</v>
      </c>
      <c r="BF20" s="952">
        <f>VLOOKUP(BF$13&amp;"_"&amp;$AW$8,データシート2!$A:$SI,MATCH($AW$5&amp;"_"&amp;$BA20&amp;$AW$6,データシート2!$A$1:$SI$1,0),0)</f>
        <v>377.69</v>
      </c>
      <c r="BG20" s="952">
        <f t="shared" si="2"/>
        <v>41.965555555555554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0.115917402631871</v>
      </c>
    </row>
    <row r="21" spans="2:63" ht="15.95" customHeight="1" thickTop="1" thickBot="1">
      <c r="B21" s="283"/>
      <c r="C21" s="407" t="s">
        <v>204</v>
      </c>
      <c r="D21" s="522"/>
      <c r="E21" s="522"/>
      <c r="F21" s="877">
        <f>SUM(F22,F26,F27,F28)</f>
        <v>2973.2550000000001</v>
      </c>
      <c r="G21" s="877">
        <f t="shared" ref="G21:O21" si="5">SUM(G22,G26,G27,G28)</f>
        <v>3096.8</v>
      </c>
      <c r="H21" s="877">
        <f t="shared" si="5"/>
        <v>2742.2179999999998</v>
      </c>
      <c r="I21" s="877">
        <f t="shared" si="5"/>
        <v>3057.2130000000002</v>
      </c>
      <c r="J21" s="877">
        <f t="shared" si="5"/>
        <v>2900.3829999999998</v>
      </c>
      <c r="K21" s="877">
        <f t="shared" si="5"/>
        <v>2901.8574999999996</v>
      </c>
      <c r="L21" s="877">
        <f t="shared" si="5"/>
        <v>2998.2499999999995</v>
      </c>
      <c r="M21" s="877">
        <f t="shared" si="5"/>
        <v>2983.8089999999997</v>
      </c>
      <c r="N21" s="877">
        <f t="shared" si="5"/>
        <v>3911.4323671000002</v>
      </c>
      <c r="O21" s="877">
        <f t="shared" si="5"/>
        <v>2470.2939999999999</v>
      </c>
      <c r="P21" s="878">
        <f>SUM(P22,P26,P27,P28)</f>
        <v>3838.4219999999996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85.406000000000006</v>
      </c>
      <c r="BG21" s="952">
        <f t="shared" si="2"/>
        <v>14.234333333333334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1.6465007114141379</v>
      </c>
    </row>
    <row r="22" spans="2:63" ht="15.95" customHeight="1" thickBot="1">
      <c r="B22" s="285"/>
      <c r="C22" s="522"/>
      <c r="D22" s="408" t="s">
        <v>114</v>
      </c>
      <c r="E22" s="409"/>
      <c r="F22" s="879">
        <f>SUM(F23:F25)</f>
        <v>1667.422</v>
      </c>
      <c r="G22" s="879">
        <f t="shared" ref="G22:P22" si="6">SUM(G23:G25)</f>
        <v>1742.1959999999999</v>
      </c>
      <c r="H22" s="879">
        <f t="shared" si="6"/>
        <v>1439.9010000000001</v>
      </c>
      <c r="I22" s="879">
        <f t="shared" si="6"/>
        <v>1706.3920000000001</v>
      </c>
      <c r="J22" s="879">
        <f t="shared" si="6"/>
        <v>1624.9259999999999</v>
      </c>
      <c r="K22" s="879">
        <f t="shared" si="6"/>
        <v>1626.579</v>
      </c>
      <c r="L22" s="879">
        <f t="shared" si="6"/>
        <v>1677.9680000000001</v>
      </c>
      <c r="M22" s="879">
        <f t="shared" si="6"/>
        <v>1648.38</v>
      </c>
      <c r="N22" s="879">
        <f t="shared" si="6"/>
        <v>1538.1243671</v>
      </c>
      <c r="O22" s="879">
        <f t="shared" si="6"/>
        <v>1353.0619999999999</v>
      </c>
      <c r="P22" s="880">
        <f t="shared" si="6"/>
        <v>1434.482</v>
      </c>
      <c r="Z22" s="273"/>
      <c r="AB22" s="272"/>
      <c r="AC22" s="521" t="s">
        <v>286</v>
      </c>
      <c r="AP22" s="16" t="s">
        <v>287</v>
      </c>
      <c r="AQ22" s="273"/>
      <c r="AV22" s="70" t="str">
        <f>AW22</f>
        <v>エネルギー起源CO2</v>
      </c>
      <c r="AW22" s="70" t="str">
        <f>D56</f>
        <v>エネルギー起源CO2</v>
      </c>
      <c r="AX22" s="165">
        <f>P56</f>
        <v>3580.8969999999999</v>
      </c>
      <c r="AY22" s="165">
        <f>AX22</f>
        <v>3580.8969999999999</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35.009</v>
      </c>
      <c r="BG22" s="952">
        <f t="shared" si="2"/>
        <v>11.669666666666666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1.1034974028469571</v>
      </c>
    </row>
    <row r="23" spans="2:63" ht="15.95" customHeight="1" thickBot="1">
      <c r="B23" s="285"/>
      <c r="C23" s="522"/>
      <c r="D23" s="410"/>
      <c r="E23" s="409" t="s">
        <v>184</v>
      </c>
      <c r="F23" s="881">
        <f>IFERROR(VLOOKUP(年度マスタ!$K$4&amp;"_"&amp;F$20,データシート1!$A:$BU,MATCH("ba_"&amp;$E23,データシート1!$A$1:$BU$1,0),0),0)</f>
        <v>1667.422</v>
      </c>
      <c r="G23" s="881">
        <f>IFERROR(VLOOKUP(年度マスタ!$K$4&amp;"_"&amp;G$20,データシート1!$A:$BU,MATCH("ba_"&amp;$E23,データシート1!$A$1:$BU$1,0),0),0)</f>
        <v>1742.1959999999999</v>
      </c>
      <c r="H23" s="881">
        <f>IFERROR(VLOOKUP(年度マスタ!$K$4&amp;"_"&amp;H$20,データシート1!$A:$BU,MATCH("ba_"&amp;$E23,データシート1!$A$1:$BU$1,0),0),0)</f>
        <v>1439.9010000000001</v>
      </c>
      <c r="I23" s="881">
        <f>IFERROR(VLOOKUP(年度マスタ!$K$4&amp;"_"&amp;I$20,データシート1!$A:$BU,MATCH("ba_"&amp;$E23,データシート1!$A$1:$BU$1,0),0),0)</f>
        <v>1706.3920000000001</v>
      </c>
      <c r="J23" s="881">
        <f>IFERROR(VLOOKUP(年度マスタ!$K$4&amp;"_"&amp;J$20,データシート1!$A:$BU,MATCH("ba_"&amp;$E23,データシート1!$A$1:$BU$1,0),0),0)</f>
        <v>1624.9259999999999</v>
      </c>
      <c r="K23" s="881">
        <f>IFERROR(VLOOKUP(年度マスタ!$K$4&amp;"_"&amp;K$20,データシート1!$A:$BU,MATCH("ba_"&amp;$E23,データシート1!$A$1:$BU$1,0),0),0)</f>
        <v>1626.579</v>
      </c>
      <c r="L23" s="881">
        <f>IFERROR(VLOOKUP(年度マスタ!$K$4&amp;"_"&amp;L$20,データシート1!$A:$BU,MATCH("ba_"&amp;$E23,データシート1!$A$1:$BU$1,0),0),0)</f>
        <v>1677.9680000000001</v>
      </c>
      <c r="M23" s="881">
        <f>IFERROR(VLOOKUP(年度マスタ!$K$4&amp;"_"&amp;M$20,データシート1!$A:$BU,MATCH("ba_"&amp;$E23,データシート1!$A$1:$BU$1,0),0),0)</f>
        <v>1648.38</v>
      </c>
      <c r="N23" s="881">
        <f>IFERROR(VLOOKUP(年度マスタ!$K$4&amp;"_"&amp;N$20,データシート1!$A:$BU,MATCH("ba_"&amp;$E23,データシート1!$A$1:$BU$1,0),0),0)</f>
        <v>1538.1243671</v>
      </c>
      <c r="O23" s="881">
        <f>IFERROR(VLOOKUP(年度マスタ!$K$4&amp;"_"&amp;O$20,データシート1!$A:$BU,MATCH("ba_"&amp;$E23,データシート1!$A$1:$BU$1,0),0),0)</f>
        <v>1353.0619999999999</v>
      </c>
      <c r="P23" s="882">
        <f>IFERROR(VLOOKUP(年度マスタ!$K$4&amp;"_"&amp;P$20,データシート1!$A:$BU,MATCH("ba_"&amp;$E23,データシート1!$A$1:$BU$1,0),0),0)</f>
        <v>1434.482</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150.852</v>
      </c>
      <c r="AZ23" s="164"/>
      <c r="BA23" s="70">
        <v>11</v>
      </c>
      <c r="BB23" s="70"/>
      <c r="BC23" s="70" t="s">
        <v>2294</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99.248999999999995</v>
      </c>
      <c r="BG23" s="952">
        <f t="shared" ref="BG23" si="8">BF23/BE23</f>
        <v>49.624499999999998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2.5012485824015074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9613.8806628029834</v>
      </c>
      <c r="AG24" s="877">
        <f t="shared" ref="AG24:AP24" si="11">AG25+AG29</f>
        <v>9659.4413494229102</v>
      </c>
      <c r="AH24" s="877">
        <f t="shared" si="11"/>
        <v>9567.4392995383732</v>
      </c>
      <c r="AI24" s="877">
        <f t="shared" si="11"/>
        <v>8974.6698234630039</v>
      </c>
      <c r="AJ24" s="877">
        <f t="shared" si="11"/>
        <v>8328.3284773872401</v>
      </c>
      <c r="AK24" s="877">
        <f t="shared" si="11"/>
        <v>7645.754636918401</v>
      </c>
      <c r="AL24" s="877">
        <f t="shared" si="11"/>
        <v>7537.1647729006354</v>
      </c>
      <c r="AM24" s="877">
        <f t="shared" si="11"/>
        <v>7553.4382966411013</v>
      </c>
      <c r="AN24" s="877">
        <f t="shared" si="11"/>
        <v>7012.6552331327675</v>
      </c>
      <c r="AO24" s="877">
        <f t="shared" si="11"/>
        <v>6474.7378685166814</v>
      </c>
      <c r="AP24" s="878">
        <f t="shared" si="11"/>
        <v>7188.3999986374802</v>
      </c>
      <c r="AQ24" s="273"/>
      <c r="AV24" s="70" t="str">
        <f>AW24</f>
        <v>廃棄物原燃料</v>
      </c>
      <c r="AW24" s="70" t="str">
        <f>E58</f>
        <v>廃棄物原燃料</v>
      </c>
      <c r="AX24" s="287">
        <f t="shared" ref="AX24:AX31" si="12">P58</f>
        <v>3.34</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7.944</v>
      </c>
      <c r="BG24" s="952">
        <f t="shared" si="2"/>
        <v>7.944</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0.9094279700136636</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3642.2850962601897</v>
      </c>
      <c r="AG25" s="879">
        <f>①CO2排出量の現状把握!AA35</f>
        <v>3350.6850204484404</v>
      </c>
      <c r="AH25" s="879">
        <f>①CO2排出量の現状把握!AB35</f>
        <v>3286.658609559227</v>
      </c>
      <c r="AI25" s="879">
        <f>①CO2排出量の現状把握!AC35</f>
        <v>3095.9784427634754</v>
      </c>
      <c r="AJ25" s="879">
        <f>①CO2排出量の現状把握!AD35</f>
        <v>2724.4934436813205</v>
      </c>
      <c r="AK25" s="879">
        <f>①CO2排出量の現状把握!AE35</f>
        <v>2784.1784198831438</v>
      </c>
      <c r="AL25" s="879">
        <f>①CO2排出量の現状把握!AF35</f>
        <v>2719.202624616807</v>
      </c>
      <c r="AM25" s="879">
        <f>①CO2排出量の現状把握!AG35</f>
        <v>2660.5191059331896</v>
      </c>
      <c r="AN25" s="879">
        <f>①CO2排出量の現状把握!AH35</f>
        <v>2348.4420242731417</v>
      </c>
      <c r="AO25" s="879">
        <f>①CO2排出量の現状把握!AI35</f>
        <v>2206.9046322239101</v>
      </c>
      <c r="AP25" s="880">
        <f>①CO2排出量の現状把握!AJ35</f>
        <v>2358.0816112360189</v>
      </c>
      <c r="AQ25" s="273"/>
      <c r="AV25" s="70" t="str">
        <f>AW25</f>
        <v>廃棄物原燃料以外</v>
      </c>
      <c r="AW25" s="70" t="str">
        <f>E59</f>
        <v>廃棄物原燃料以外</v>
      </c>
      <c r="AX25" s="287">
        <f t="shared" si="12"/>
        <v>147.512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1190.4569999999999</v>
      </c>
      <c r="G26" s="879">
        <f>IFERROR(VLOOKUP(年度マスタ!$K$4&amp;"_"&amp;G$20,データシート1!$A:$BU,MATCH("ba_"&amp;$D26,データシート1!$A$1:$BU$1,0),0),0)</f>
        <v>1234.806</v>
      </c>
      <c r="H26" s="879">
        <f>IFERROR(VLOOKUP(年度マスタ!$K$4&amp;"_"&amp;H$20,データシート1!$A:$BU,MATCH("ba_"&amp;$D26,データシート1!$A$1:$BU$1,0),0),0)</f>
        <v>1175.3599999999999</v>
      </c>
      <c r="I26" s="879">
        <f>IFERROR(VLOOKUP(年度マスタ!$K$4&amp;"_"&amp;I$20,データシート1!$A:$BU,MATCH("ba_"&amp;$D26,データシート1!$A$1:$BU$1,0),0),0)</f>
        <v>1225.6279999999999</v>
      </c>
      <c r="J26" s="879">
        <f>IFERROR(VLOOKUP(年度マスタ!$K$4&amp;"_"&amp;J$20,データシート1!$A:$BU,MATCH("ba_"&amp;$D26,データシート1!$A$1:$BU$1,0),0),0)</f>
        <v>1150.587</v>
      </c>
      <c r="K26" s="879">
        <f>IFERROR(VLOOKUP(年度マスタ!$K$4&amp;"_"&amp;K$20,データシート1!$A:$BU,MATCH("ba_"&amp;$D26,データシート1!$A$1:$BU$1,0),0),0)</f>
        <v>1152.7325000000001</v>
      </c>
      <c r="L26" s="879">
        <f>IFERROR(VLOOKUP(年度マスタ!$K$4&amp;"_"&amp;L$20,データシート1!$A:$BU,MATCH("ba_"&amp;$D26,データシート1!$A$1:$BU$1,0),0),0)</f>
        <v>1208.6909999999998</v>
      </c>
      <c r="M26" s="879">
        <f>IFERROR(VLOOKUP(年度マスタ!$K$4&amp;"_"&amp;M$20,データシート1!$A:$BU,MATCH("ba_"&amp;$D26,データシート1!$A$1:$BU$1,0),0),0)</f>
        <v>1192.3779999999999</v>
      </c>
      <c r="N26" s="879">
        <f>IFERROR(VLOOKUP(年度マスタ!$K$4&amp;"_"&amp;N$20,データシート1!$A:$BU,MATCH("ba_"&amp;$D26,データシート1!$A$1:$BU$1,0),0),0)</f>
        <v>1105.374</v>
      </c>
      <c r="O26" s="879">
        <f>IFERROR(VLOOKUP(年度マスタ!$K$4&amp;"_"&amp;O$20,データシート1!$A:$BU,MATCH("ba_"&amp;$D26,データシート1!$A$1:$BU$1,0),0),0)</f>
        <v>968.06299999999999</v>
      </c>
      <c r="P26" s="880">
        <f>IFERROR(VLOOKUP(年度マスタ!$K$4&amp;"_"&amp;P$20,データシート1!$A:$BU,MATCH("ba_"&amp;$D26,データシート1!$A$1:$BU$1,0),0),0)</f>
        <v>982.4609999999999</v>
      </c>
      <c r="Z26" s="273"/>
      <c r="AB26" s="272"/>
      <c r="AC26" s="522"/>
      <c r="AD26" s="410"/>
      <c r="AE26" s="409" t="s">
        <v>184</v>
      </c>
      <c r="AF26" s="881">
        <f>①CO2排出量の現状把握!Z36</f>
        <v>3369.7004449741539</v>
      </c>
      <c r="AG26" s="881">
        <f>①CO2排出量の現状把握!AA36</f>
        <v>3105.227820161394</v>
      </c>
      <c r="AH26" s="881">
        <f>①CO2排出量の現状把握!AB36</f>
        <v>3076.5737140045098</v>
      </c>
      <c r="AI26" s="881">
        <f>①CO2排出量の現状把握!AC36</f>
        <v>2886.8316467881932</v>
      </c>
      <c r="AJ26" s="881">
        <f>①CO2排出量の現状把握!AD36</f>
        <v>2517.5225318538269</v>
      </c>
      <c r="AK26" s="881">
        <f>①CO2排出量の現状把握!AE36</f>
        <v>2574.6347794307298</v>
      </c>
      <c r="AL26" s="881">
        <f>①CO2排出量の現状把握!AF36</f>
        <v>2507.5588603538731</v>
      </c>
      <c r="AM26" s="881">
        <f>①CO2排出量の現状把握!AG36</f>
        <v>2462.9840238065926</v>
      </c>
      <c r="AN26" s="881">
        <f>①CO2排出量の現状把握!AH36</f>
        <v>2168.8412300991172</v>
      </c>
      <c r="AO26" s="881">
        <f>①CO2排出量の現状把握!AI36</f>
        <v>2008.678313636055</v>
      </c>
      <c r="AP26" s="882">
        <f>①CO2排出量の現状把握!AJ36</f>
        <v>2138.0925600615951</v>
      </c>
      <c r="AQ26" s="273"/>
      <c r="AV26" s="70" t="str">
        <f>AW26</f>
        <v>CH4</v>
      </c>
      <c r="AW26" s="70" t="str">
        <f t="shared" ref="AW26:AW31" si="13">D60</f>
        <v>CH4</v>
      </c>
      <c r="AX26" s="287">
        <f t="shared" si="12"/>
        <v>6.09</v>
      </c>
      <c r="AY26" s="287">
        <f>AX26</f>
        <v>6.09</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14.170999999999999</v>
      </c>
      <c r="BG26" s="952">
        <f t="shared" si="2"/>
        <v>7.0854999999999997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0.94820305413884876</v>
      </c>
    </row>
    <row r="27" spans="2:63" ht="15.95" customHeight="1" thickBot="1">
      <c r="B27" s="285"/>
      <c r="C27" s="522"/>
      <c r="D27" s="412" t="s">
        <v>294</v>
      </c>
      <c r="E27" s="409"/>
      <c r="F27" s="879">
        <f>IFERROR(VLOOKUP(年度マスタ!$K$4&amp;"_"&amp;F$20,データシート1!$A:$BU,MATCH("ba_"&amp;$D27,データシート1!$A$1:$BU$1,0),0),0)</f>
        <v>115.376</v>
      </c>
      <c r="G27" s="879">
        <f>IFERROR(VLOOKUP(年度マスタ!$K$4&amp;"_"&amp;G$20,データシート1!$A:$BU,MATCH("ba_"&amp;$D27,データシート1!$A$1:$BU$1,0),0),0)</f>
        <v>119.798</v>
      </c>
      <c r="H27" s="879">
        <f>IFERROR(VLOOKUP(年度マスタ!$K$4&amp;"_"&amp;H$20,データシート1!$A:$BU,MATCH("ba_"&amp;$D27,データシート1!$A$1:$BU$1,0),0),0)</f>
        <v>126.95699999999999</v>
      </c>
      <c r="I27" s="879">
        <f>IFERROR(VLOOKUP(年度マスタ!$K$4&amp;"_"&amp;I$20,データシート1!$A:$BU,MATCH("ba_"&amp;$D27,データシート1!$A$1:$BU$1,0),0),0)</f>
        <v>125.193</v>
      </c>
      <c r="J27" s="879">
        <f>IFERROR(VLOOKUP(年度マスタ!$K$4&amp;"_"&amp;J$20,データシート1!$A:$BU,MATCH("ba_"&amp;$D27,データシート1!$A$1:$BU$1,0),0),0)</f>
        <v>124.87</v>
      </c>
      <c r="K27" s="879">
        <f>IFERROR(VLOOKUP(年度マスタ!$K$4&amp;"_"&amp;K$20,データシート1!$A:$BU,MATCH("ba_"&amp;$D27,データシート1!$A$1:$BU$1,0),0),0)</f>
        <v>122.54600000000001</v>
      </c>
      <c r="L27" s="879">
        <f>IFERROR(VLOOKUP(年度マスタ!$K$4&amp;"_"&amp;L$20,データシート1!$A:$BU,MATCH("ba_"&amp;$D27,データシート1!$A$1:$BU$1,0),0),0)</f>
        <v>111.59099999999999</v>
      </c>
      <c r="M27" s="879">
        <f>IFERROR(VLOOKUP(年度マスタ!$K$4&amp;"_"&amp;M$20,データシート1!$A:$BU,MATCH("ba_"&amp;$D27,データシート1!$A$1:$BU$1,0),0),0)</f>
        <v>143.05099999999999</v>
      </c>
      <c r="N27" s="879">
        <f>IFERROR(VLOOKUP(年度マスタ!$K$4&amp;"_"&amp;N$20,データシート1!$A:$BU,MATCH("ba_"&amp;$D27,データシート1!$A$1:$BU$1,0),0),0)</f>
        <v>1267.934</v>
      </c>
      <c r="O27" s="879">
        <f>IFERROR(VLOOKUP(年度マスタ!$K$4&amp;"_"&amp;O$20,データシート1!$A:$BU,MATCH("ba_"&amp;$D27,データシート1!$A$1:$BU$1,0),0),0)</f>
        <v>149.16900000000001</v>
      </c>
      <c r="P27" s="880">
        <f>IFERROR(VLOOKUP(年度マスタ!$K$4&amp;"_"&amp;P$20,データシート1!$A:$BU,MATCH("ba_"&amp;$D27,データシート1!$A$1:$BU$1,0),0),0)</f>
        <v>1421.479</v>
      </c>
      <c r="Z27" s="273"/>
      <c r="AB27" s="272"/>
      <c r="AC27" s="522"/>
      <c r="AD27" s="410"/>
      <c r="AE27" s="409" t="s">
        <v>194</v>
      </c>
      <c r="AF27" s="881">
        <f>①CO2排出量の現状把握!Z37</f>
        <v>251.47217669583009</v>
      </c>
      <c r="AG27" s="881">
        <f>①CO2排出量の現状把握!AA37</f>
        <v>224.89117852482619</v>
      </c>
      <c r="AH27" s="881">
        <f>①CO2排出量の現状把握!AB37</f>
        <v>191.1082498913006</v>
      </c>
      <c r="AI27" s="881">
        <f>①CO2排出量の現状把握!AC37</f>
        <v>188.84189288324541</v>
      </c>
      <c r="AJ27" s="881">
        <f>①CO2排出量の現状把握!AD37</f>
        <v>183.10888334175269</v>
      </c>
      <c r="AK27" s="881">
        <f>①CO2排出量の現状把握!AE37</f>
        <v>184.27873574643266</v>
      </c>
      <c r="AL27" s="881">
        <f>①CO2排出量の現状把握!AF37</f>
        <v>188.14073056806018</v>
      </c>
      <c r="AM27" s="881">
        <f>①CO2排出量の現状把握!AG37</f>
        <v>175.64820219891593</v>
      </c>
      <c r="AN27" s="881">
        <f>①CO2排出量の現状把握!AH37</f>
        <v>157.59627226848514</v>
      </c>
      <c r="AO27" s="881">
        <f>①CO2排出量の現状把握!AI37</f>
        <v>172.50262437714241</v>
      </c>
      <c r="AP27" s="882">
        <f>①CO2排出量の現状把握!AJ37</f>
        <v>195.46328151965687</v>
      </c>
      <c r="AQ27" s="273"/>
      <c r="AV27" s="70" t="str">
        <f t="shared" ref="AV27:AV31" si="14">AW27</f>
        <v>N2O</v>
      </c>
      <c r="AW27" s="70" t="str">
        <f t="shared" si="13"/>
        <v>N2O</v>
      </c>
      <c r="AX27" s="287">
        <f t="shared" si="12"/>
        <v>68.046000000000006</v>
      </c>
      <c r="AY27" s="287">
        <f t="shared" ref="AY27:AY31" si="15">AX27</f>
        <v>68.046000000000006</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7.9029999999999996</v>
      </c>
      <c r="BG27" s="952">
        <f t="shared" si="2"/>
        <v>3.9514999999999998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0.45560437711949869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21.1124745902057</v>
      </c>
      <c r="AG28" s="881">
        <f>①CO2排出量の現状把握!AA38</f>
        <v>20.566021762220309</v>
      </c>
      <c r="AH28" s="881">
        <f>①CO2排出量の現状把握!AB38</f>
        <v>18.976645663416338</v>
      </c>
      <c r="AI28" s="881">
        <f>①CO2排出量の現状把握!AC38</f>
        <v>20.30490309203719</v>
      </c>
      <c r="AJ28" s="881">
        <f>①CO2排出量の現状把握!AD38</f>
        <v>23.862028485741011</v>
      </c>
      <c r="AK28" s="881">
        <f>①CO2排出量の現状把握!AE38</f>
        <v>25.264904705981152</v>
      </c>
      <c r="AL28" s="881">
        <f>①CO2排出量の現状把握!AF38</f>
        <v>23.503033694874095</v>
      </c>
      <c r="AM28" s="881">
        <f>①CO2排出量の現状把握!AG38</f>
        <v>21.8868799276812</v>
      </c>
      <c r="AN28" s="881">
        <f>①CO2排出量の現状把握!AH38</f>
        <v>22.00452190553937</v>
      </c>
      <c r="AO28" s="881">
        <f>①CO2排出量の現状把握!AI38</f>
        <v>25.723694210713056</v>
      </c>
      <c r="AP28" s="882">
        <f>①CO2排出量の現状把握!AJ38</f>
        <v>24.525769654766819</v>
      </c>
      <c r="AQ28" s="273"/>
      <c r="AV28" s="70" t="str">
        <f t="shared" si="14"/>
        <v>HFC</v>
      </c>
      <c r="AW28" s="70" t="str">
        <f t="shared" si="13"/>
        <v>HFC</v>
      </c>
      <c r="AX28" s="287">
        <f t="shared" si="12"/>
        <v>32.536999999999999</v>
      </c>
      <c r="AY28" s="287">
        <f t="shared" si="15"/>
        <v>32.536999999999999</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5971.5955665427937</v>
      </c>
      <c r="AG29" s="883">
        <f>①CO2排出量の現状把握!AA39</f>
        <v>6308.7563289744703</v>
      </c>
      <c r="AH29" s="883">
        <f>①CO2排出量の現状把握!AB39</f>
        <v>6280.7806899791467</v>
      </c>
      <c r="AI29" s="883">
        <f>①CO2排出量の現状把握!AC39</f>
        <v>5878.691380699529</v>
      </c>
      <c r="AJ29" s="883">
        <f>①CO2排出量の現状把握!AD39</f>
        <v>5603.8350337059201</v>
      </c>
      <c r="AK29" s="883">
        <f>①CO2排出量の現状把握!AE39</f>
        <v>4861.5762170352573</v>
      </c>
      <c r="AL29" s="883">
        <f>①CO2排出量の現状把握!AF39</f>
        <v>4817.9621482838284</v>
      </c>
      <c r="AM29" s="883">
        <f>①CO2排出量の現状把握!AG39</f>
        <v>4892.9191907079112</v>
      </c>
      <c r="AN29" s="883">
        <f>①CO2排出量の現状把握!AH39</f>
        <v>4664.2132088596263</v>
      </c>
      <c r="AO29" s="883">
        <f>①CO2排出量の現状把握!AI39</f>
        <v>4267.8332362927713</v>
      </c>
      <c r="AP29" s="884">
        <f>①CO2排出量の現状把握!AJ39</f>
        <v>4830.3183874014612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298.56700000000001</v>
      </c>
      <c r="BG30" s="952">
        <f t="shared" si="2"/>
        <v>149.2835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5.4684807231444221</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24：金属製品製造業(N=12)</v>
      </c>
      <c r="BE31" s="845">
        <f>VLOOKUP(BE$13&amp;"_"&amp;$AV$8,データシート2!$A:$SI,MATCH($AV$5&amp;"_"&amp;$BA31&amp;$AV$6,データシート2!$A$1:$SI$1,0),0)</f>
        <v>12</v>
      </c>
      <c r="BF31" s="952">
        <f>VLOOKUP(BF$13&amp;"_"&amp;$AW$8,データシート2!$A:$SI,MATCH($AW$5&amp;"_"&amp;$BA31&amp;$AW$6,データシート2!$A$1:$SI$1,0),0)</f>
        <v>58.817</v>
      </c>
      <c r="BG31" s="952">
        <f t="shared" si="2"/>
        <v>4.901416666666667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0.57881994224604105</v>
      </c>
    </row>
    <row r="32" spans="2:63" ht="15.95" customHeight="1" thickTop="1" thickBot="1">
      <c r="B32" s="285"/>
      <c r="Z32" s="273"/>
      <c r="AB32" s="272"/>
      <c r="AC32" s="1114" t="s">
        <v>290</v>
      </c>
      <c r="AD32" s="1114"/>
      <c r="AE32" s="1115"/>
      <c r="AF32" s="461">
        <f t="shared" ref="AF32:AP32" si="16">IFERROR(IF(SUM(F23:F26)/AF24&gt;1,1,SUM(F23:F26)/AF24),0)</f>
        <v>0.29726591167887123</v>
      </c>
      <c r="AG32" s="461">
        <f t="shared" si="16"/>
        <v>0.30819608425676259</v>
      </c>
      <c r="AH32" s="461">
        <f t="shared" si="16"/>
        <v>0.27335015338181301</v>
      </c>
      <c r="AI32" s="461">
        <f t="shared" si="16"/>
        <v>0.32669948395590542</v>
      </c>
      <c r="AJ32" s="461">
        <f t="shared" si="16"/>
        <v>0.33326171122284226</v>
      </c>
      <c r="AK32" s="461">
        <f t="shared" si="16"/>
        <v>0.36351042270958789</v>
      </c>
      <c r="AL32" s="461">
        <f t="shared" si="16"/>
        <v>0.3829900349769168</v>
      </c>
      <c r="AM32" s="461">
        <f t="shared" si="16"/>
        <v>0.37608806591605332</v>
      </c>
      <c r="AN32" s="461">
        <f t="shared" si="16"/>
        <v>0.37696111946445549</v>
      </c>
      <c r="AO32" s="461">
        <f t="shared" si="16"/>
        <v>0.35848941642663812</v>
      </c>
      <c r="AP32" s="461">
        <f t="shared" si="16"/>
        <v>0.33622822887681786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0.45779557501198043</v>
      </c>
      <c r="AG33" s="458">
        <f t="shared" ref="AG33:AP33" si="17">IFERROR(IF(G22/AG25&gt;1,1,G22/AG25),0)</f>
        <v>0.51995218570763546</v>
      </c>
      <c r="AH33" s="458">
        <f t="shared" si="17"/>
        <v>0.43810482652869898</v>
      </c>
      <c r="AI33" s="458">
        <f t="shared" si="17"/>
        <v>0.55116404443593991</v>
      </c>
      <c r="AJ33" s="458">
        <f t="shared" si="17"/>
        <v>0.59641398799051937</v>
      </c>
      <c r="AK33" s="458">
        <f t="shared" si="17"/>
        <v>0.58422225687255702</v>
      </c>
      <c r="AL33" s="458">
        <f t="shared" si="17"/>
        <v>0.61708089894053453</v>
      </c>
      <c r="AM33" s="458">
        <f t="shared" si="17"/>
        <v>0.61957081846319728</v>
      </c>
      <c r="AN33" s="458">
        <f>IFERROR(IF(N22/AN25&gt;1,1,N22/AN25),0)</f>
        <v>0.65495522188846012</v>
      </c>
      <c r="AO33" s="458">
        <f t="shared" si="17"/>
        <v>0.61310397388423254</v>
      </c>
      <c r="AP33" s="458">
        <f t="shared" si="17"/>
        <v>0.60832584977756465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0.49482796089098341</v>
      </c>
      <c r="AG34" s="459">
        <f t="shared" ref="AG34:AP36" si="18">IFERROR(IF(G23/AG26&gt;1,1,G23/AG26),0)</f>
        <v>0.56105255424043232</v>
      </c>
      <c r="AH34" s="459">
        <f t="shared" si="18"/>
        <v>0.46802096548039651</v>
      </c>
      <c r="AI34" s="459">
        <f t="shared" si="18"/>
        <v>0.59109508581786652</v>
      </c>
      <c r="AJ34" s="459">
        <f t="shared" si="18"/>
        <v>0.64544645755502095</v>
      </c>
      <c r="AK34" s="459">
        <f t="shared" si="18"/>
        <v>0.63177077113812941</v>
      </c>
      <c r="AL34" s="459">
        <f t="shared" si="18"/>
        <v>0.6691639532494168</v>
      </c>
      <c r="AM34" s="459">
        <f t="shared" si="18"/>
        <v>0.66926134480255162</v>
      </c>
      <c r="AN34" s="459">
        <f t="shared" si="18"/>
        <v>0.709191777504943</v>
      </c>
      <c r="AO34" s="459">
        <f t="shared" si="18"/>
        <v>0.67360810878209954</v>
      </c>
      <c r="AP34" s="459">
        <f t="shared" si="18"/>
        <v>0.6709166978059522</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8.3070000000000004</v>
      </c>
      <c r="BG34" s="952">
        <f t="shared" si="2"/>
        <v>4.1535000000000002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0.40028929099190796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6.4939999999999998</v>
      </c>
      <c r="BG35" s="952">
        <f t="shared" si="2"/>
        <v>3.2469999999999999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9.5584734449814898E-2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34.825000000000003</v>
      </c>
      <c r="BG36" s="952">
        <f t="shared" si="2"/>
        <v>17.412500000000001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1.4385153541680831</v>
      </c>
    </row>
    <row r="37" spans="2:63" ht="15.95" customHeight="1">
      <c r="B37" s="290"/>
      <c r="C37" s="29"/>
      <c r="Z37" s="273"/>
      <c r="AB37" s="272"/>
      <c r="AC37" s="522"/>
      <c r="AD37" s="408" t="s">
        <v>199</v>
      </c>
      <c r="AE37" s="413"/>
      <c r="AF37" s="460">
        <f>IFERROR(IF(F26/AF29&gt;1,1,F26/AF29),0)</f>
        <v>0.19935325270013307</v>
      </c>
      <c r="AG37" s="460">
        <f t="shared" ref="AG37:AP37" si="21">IFERROR(IF(G26/AG29&gt;1,1,G26/AG29),0)</f>
        <v>0.19572891004346746</v>
      </c>
      <c r="AH37" s="460">
        <f t="shared" si="21"/>
        <v>0.18713597210538843</v>
      </c>
      <c r="AI37" s="460">
        <f t="shared" si="21"/>
        <v>0.20848653563000233</v>
      </c>
      <c r="AJ37" s="460">
        <f t="shared" si="21"/>
        <v>0.20532135458653847</v>
      </c>
      <c r="AK37" s="460">
        <f t="shared" si="21"/>
        <v>0.237110856343413</v>
      </c>
      <c r="AL37" s="460">
        <f t="shared" si="21"/>
        <v>0.25087183394135609</v>
      </c>
      <c r="AM37" s="460">
        <f t="shared" si="21"/>
        <v>0.24369460306322488</v>
      </c>
      <c r="AN37" s="460">
        <f t="shared" si="21"/>
        <v>0.23699045273066702</v>
      </c>
      <c r="AO37" s="460">
        <f t="shared" si="21"/>
        <v>0.22682774757171681</v>
      </c>
      <c r="AP37" s="460">
        <f t="shared" si="21"/>
        <v>0.20339466701873637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31：輸送用機械器具製造業(N=7)</v>
      </c>
      <c r="BE38" s="845">
        <f>VLOOKUP(BE$13&amp;"_"&amp;$AV$8,データシート2!$A:$SI,MATCH($AV$5&amp;"_"&amp;$BA38&amp;$AV$6,データシート2!$A$1:$SI$1,0),0)</f>
        <v>7</v>
      </c>
      <c r="BF38" s="952">
        <f>VLOOKUP(BF$13&amp;"_"&amp;$AW$8,データシート2!$A:$SI,MATCH($AW$5&amp;"_"&amp;$BA38&amp;$AW$6,データシート2!$A$1:$SI$1,0),0)</f>
        <v>117.02500000000001</v>
      </c>
      <c r="BG38" s="952">
        <f t="shared" si="2"/>
        <v>16.717857142857145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1.2147017453015678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F：電気・ガス・熱供給・水道業(N=17)</v>
      </c>
      <c r="BE40" s="845">
        <f>VLOOKUP(BE$13&amp;"_"&amp;$AV$8,データシート2!$A:$SI,MATCH($AV$5&amp;"_"&amp;$BA40&amp;$AV$6,データシート2!$A$1:$SI$1,0),0)</f>
        <v>17</v>
      </c>
      <c r="BF40" s="952">
        <f>VLOOKUP(BF$13&amp;"_"&amp;$AW$8,データシート2!$A:$SI,MATCH($AW$5&amp;"_"&amp;$BA40&amp;$AW$6,データシート2!$A$1:$SI$1,0),0)</f>
        <v>102.827</v>
      </c>
      <c r="BG40" s="952">
        <f t="shared" ref="BG40:BG51" si="22">BF40/BE40</f>
        <v>6.048647058823529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0.61202489549995198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G：情報通信業(N=26)</v>
      </c>
      <c r="BE41" s="845">
        <f>VLOOKUP(BE$13&amp;"_"&amp;$AV$8,データシート2!$A:$SI,MATCH($AV$5&amp;"_"&amp;$BA41&amp;$AV$6,データシート2!$A$1:$SI$1,0),0)</f>
        <v>26</v>
      </c>
      <c r="BF41" s="952">
        <f>VLOOKUP(BF$13&amp;"_"&amp;$AW$8,データシート2!$A:$SI,MATCH($AW$5&amp;"_"&amp;$BA41&amp;$AW$6,データシート2!$A$1:$SI$1,0),0)</f>
        <v>98.903999999999996</v>
      </c>
      <c r="BG41" s="952">
        <f t="shared" si="22"/>
        <v>3.8039999999999998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0.44899464144458467</v>
      </c>
    </row>
    <row r="42" spans="2:63" ht="24.6" customHeight="1">
      <c r="B42" s="272"/>
      <c r="Z42" s="273"/>
      <c r="AB42" s="259" t="s">
        <v>315</v>
      </c>
      <c r="BA42" s="70" t="s">
        <v>313</v>
      </c>
      <c r="BB42" s="70"/>
      <c r="BC42" s="70" t="s">
        <v>314</v>
      </c>
      <c r="BD42" s="70" t="str">
        <f t="shared" si="1"/>
        <v>H：運輸業，郵便業(N=2)</v>
      </c>
      <c r="BE42" s="845">
        <f>VLOOKUP(BE$13&amp;"_"&amp;$AV$8,データシート2!$A:$SI,MATCH($AV$5&amp;"_"&amp;$BA42&amp;$AV$6,データシート2!$A$1:$SI$1,0),0)</f>
        <v>2</v>
      </c>
      <c r="BF42" s="952">
        <f>VLOOKUP(BF$13&amp;"_"&amp;$AW$8,データシート2!$A:$SI,MATCH($AW$5&amp;"_"&amp;$BA42&amp;$AW$6,データシート2!$A$1:$SI$1,0),0)</f>
        <v>4.9800000000000004</v>
      </c>
      <c r="BG42" s="952">
        <f t="shared" si="22"/>
        <v>2.4900000000000002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0.37336808348652506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I：卸売業，小売業(N=14)</v>
      </c>
      <c r="BE43" s="845">
        <f>VLOOKUP(BE$13&amp;"_"&amp;$AV$8,データシート2!$A:$SI,MATCH($AV$5&amp;"_"&amp;$BA43&amp;$AV$6,データシート2!$A$1:$SI$1,0),0)</f>
        <v>14</v>
      </c>
      <c r="BF43" s="952">
        <f>VLOOKUP(BF$13&amp;"_"&amp;$AW$8,データシート2!$A:$SI,MATCH($AW$5&amp;"_"&amp;$BA43&amp;$AW$6,データシート2!$A$1:$SI$1,0),0)</f>
        <v>84.745999999999995</v>
      </c>
      <c r="BG43" s="952">
        <f t="shared" si="22"/>
        <v>6.0532857142857139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1.4691591748434467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K：不動産業，物品賃貸業(N=19)</v>
      </c>
      <c r="BE45" s="845">
        <f>VLOOKUP(BE$13&amp;"_"&amp;$AV$8,データシート2!$A:$SI,MATCH($AV$5&amp;"_"&amp;$BA45&amp;$AV$6,データシート2!$A$1:$SI$1,0),0)</f>
        <v>19</v>
      </c>
      <c r="BF45" s="952">
        <f>VLOOKUP(BF$13&amp;"_"&amp;$AW$8,データシート2!$A:$SI,MATCH($AW$5&amp;"_"&amp;$BA45&amp;$AW$6,データシート2!$A$1:$SI$1,0),0)</f>
        <v>126.72499999999999</v>
      </c>
      <c r="BG45" s="952">
        <f t="shared" si="22"/>
        <v>6.6697368421052632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1.2366508478430285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M：宿泊業，飲食サービス業(N=8)</v>
      </c>
      <c r="BE47" s="845">
        <f>VLOOKUP(BE$13&amp;"_"&amp;$AV$8,データシート2!$A:$SI,MATCH($AV$5&amp;"_"&amp;$BA47&amp;$AV$6,データシート2!$A$1:$SI$1,0),0)</f>
        <v>8</v>
      </c>
      <c r="BF47" s="952">
        <f>VLOOKUP(BF$13&amp;"_"&amp;$AW$8,データシート2!$A:$SI,MATCH($AW$5&amp;"_"&amp;$BA47&amp;$AW$6,データシート2!$A$1:$SI$1,0),0)</f>
        <v>33.566000000000003</v>
      </c>
      <c r="BG47" s="952">
        <f t="shared" si="22"/>
        <v>4.1957500000000003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0.89412303728781628</v>
      </c>
    </row>
    <row r="48" spans="2:63" ht="15.95" customHeight="1">
      <c r="B48" s="292"/>
      <c r="Z48" s="273"/>
      <c r="AB48" s="272"/>
      <c r="AQ48" s="273"/>
      <c r="BA48" s="70" t="s">
        <v>326</v>
      </c>
      <c r="BB48" s="70"/>
      <c r="BC48" s="70" t="s">
        <v>327</v>
      </c>
      <c r="BD48" s="70" t="str">
        <f t="shared" si="1"/>
        <v>N：生活関連ｻｰﾋﾞｽ業,娯楽業(N=9)</v>
      </c>
      <c r="BE48" s="845">
        <f>VLOOKUP(BE$13&amp;"_"&amp;$AV$8,データシート2!$A:$SI,MATCH($AV$5&amp;"_"&amp;$BA48&amp;$AV$6,データシート2!$A$1:$SI$1,0),0)</f>
        <v>9</v>
      </c>
      <c r="BF48" s="952">
        <f>VLOOKUP(BF$13&amp;"_"&amp;$AW$8,データシート2!$A:$SI,MATCH($AW$5&amp;"_"&amp;$BA48&amp;$AW$6,データシート2!$A$1:$SI$1,0),0)</f>
        <v>30.952999999999999</v>
      </c>
      <c r="BG48" s="952">
        <f t="shared" si="22"/>
        <v>3.439222222222222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0.69310863886896312</v>
      </c>
    </row>
    <row r="49" spans="2:63" ht="15.95" customHeight="1">
      <c r="B49" s="292"/>
      <c r="Z49" s="273"/>
      <c r="AB49" s="272"/>
      <c r="AQ49" s="273"/>
      <c r="BA49" s="70" t="s">
        <v>328</v>
      </c>
      <c r="BB49" s="70"/>
      <c r="BC49" s="70" t="s">
        <v>329</v>
      </c>
      <c r="BD49" s="70" t="str">
        <f t="shared" si="1"/>
        <v>O：教育，学習支援業(N=12)</v>
      </c>
      <c r="BE49" s="845">
        <f>VLOOKUP(BE$13&amp;"_"&amp;$AV$8,データシート2!$A:$SI,MATCH($AV$5&amp;"_"&amp;$BA49&amp;$AV$6,データシート2!$A$1:$SI$1,0),0)</f>
        <v>12</v>
      </c>
      <c r="BF49" s="952">
        <f>VLOOKUP(BF$13&amp;"_"&amp;$AW$8,データシート2!$A:$SI,MATCH($AW$5&amp;"_"&amp;$BA49&amp;$AW$6,データシート2!$A$1:$SI$1,0),0)</f>
        <v>112.968</v>
      </c>
      <c r="BG49" s="952">
        <f t="shared" si="22"/>
        <v>9.4139999999999997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1.1023767369046462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P：医療，福祉(N=17)</v>
      </c>
      <c r="BE50" s="845">
        <f>VLOOKUP(BE$13&amp;"_"&amp;$AV$8,データシート2!$A:$SI,MATCH($AV$5&amp;"_"&amp;$BA50&amp;$AV$6,データシート2!$A$1:$SI$1,0),0)</f>
        <v>17</v>
      </c>
      <c r="BF50" s="952">
        <f>VLOOKUP(BF$13&amp;"_"&amp;$AW$8,データシート2!$A:$SI,MATCH($AW$5&amp;"_"&amp;$BA50&amp;$AW$6,データシート2!$A$1:$SI$1,0),0)</f>
        <v>120.06399999999999</v>
      </c>
      <c r="BG50" s="952">
        <f t="shared" si="22"/>
        <v>7.0625882352941174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1.2739752657650114</v>
      </c>
    </row>
    <row r="51" spans="2:63" ht="15.95" customHeight="1">
      <c r="B51" s="272"/>
      <c r="Z51" s="273"/>
      <c r="AB51" s="272"/>
      <c r="AQ51" s="273"/>
      <c r="BA51" s="70" t="s">
        <v>332</v>
      </c>
      <c r="BB51" s="70"/>
      <c r="BC51" s="70" t="s">
        <v>333</v>
      </c>
      <c r="BD51" s="70" t="str">
        <f t="shared" si="1"/>
        <v>Q：複合サービス事業(N=1)</v>
      </c>
      <c r="BE51" s="845">
        <f>VLOOKUP(BE$13&amp;"_"&amp;$AV$8,データシート2!$A:$SI,MATCH($AV$5&amp;"_"&amp;$BA51&amp;$AV$6,データシート2!$A$1:$SI$1,0),0)</f>
        <v>1</v>
      </c>
      <c r="BF51" s="952">
        <f>VLOOKUP(BF$13&amp;"_"&amp;$AW$8,データシート2!$A:$SI,MATCH($AW$5&amp;"_"&amp;$BA51&amp;$AW$6,データシート2!$A$1:$SI$1,0),0)</f>
        <v>6.2030000000000003</v>
      </c>
      <c r="BG51" s="952">
        <f t="shared" si="22"/>
        <v>6.2030000000000003</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f t="shared" si="24"/>
        <v>1.1202817410149901</v>
      </c>
    </row>
    <row r="52" spans="2:63" ht="15.95" customHeight="1">
      <c r="B52" s="272"/>
      <c r="Z52" s="273"/>
      <c r="AB52" s="272"/>
      <c r="AQ52" s="273"/>
      <c r="BA52" s="70" t="s">
        <v>334</v>
      </c>
      <c r="BB52" s="70"/>
      <c r="BC52" s="16" t="s">
        <v>335</v>
      </c>
      <c r="BD52" s="70" t="str">
        <f t="shared" ref="BD52" si="25">BC52&amp;"(N="&amp;BE52&amp;")"</f>
        <v>R：ｻｰﾋﾞｽ業(他に分類されない)(N=13)</v>
      </c>
      <c r="BE52" s="845">
        <f>VLOOKUP(BE$13&amp;"_"&amp;$AV$8,データシート2!$A:$SI,MATCH($AV$5&amp;"_"&amp;$BA52&amp;$AV$6,データシート2!$A$1:$SI$1,0),0)</f>
        <v>13</v>
      </c>
      <c r="BF52" s="952">
        <f>VLOOKUP(BF$13&amp;"_"&amp;$AW$8,データシート2!$A:$SI,MATCH($AW$5&amp;"_"&amp;$BA52&amp;$AW$6,データシート2!$A$1:$SI$1,0),0)</f>
        <v>249.261</v>
      </c>
      <c r="BG52" s="952">
        <f t="shared" ref="BG52" si="26">BF52/BE52</f>
        <v>19.173923076923078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0.71895773445800393</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11.263999999999999</v>
      </c>
      <c r="BG53" s="952">
        <f t="shared" ref="BG53:BG63" si="29">BF53/BE53</f>
        <v>3.7546666666666666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0.81075803049775486</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2973.2550000000001</v>
      </c>
      <c r="G55" s="885">
        <f t="shared" ref="G55:P55" si="32">SUM(G56,G57,G60,G61,G62,G63,G64,G65,)</f>
        <v>3096.7999999999997</v>
      </c>
      <c r="H55" s="885">
        <f t="shared" si="32"/>
        <v>2742.2179999999998</v>
      </c>
      <c r="I55" s="885">
        <f t="shared" si="32"/>
        <v>3057.2129999999997</v>
      </c>
      <c r="J55" s="885">
        <f t="shared" si="32"/>
        <v>2900.3829999999998</v>
      </c>
      <c r="K55" s="885">
        <f t="shared" si="32"/>
        <v>2901.8575000000001</v>
      </c>
      <c r="L55" s="885">
        <f t="shared" si="32"/>
        <v>2998.2499999999995</v>
      </c>
      <c r="M55" s="885">
        <f t="shared" si="32"/>
        <v>2983.8090000000002</v>
      </c>
      <c r="N55" s="885">
        <f t="shared" si="32"/>
        <v>3911.4323671000002</v>
      </c>
      <c r="O55" s="885">
        <f t="shared" si="32"/>
        <v>2470.2939999999999</v>
      </c>
      <c r="P55" s="886">
        <f t="shared" si="32"/>
        <v>3838.4219999999996</v>
      </c>
      <c r="Z55" s="273"/>
      <c r="AB55" s="272"/>
      <c r="AQ55" s="273"/>
      <c r="BA55" s="70" t="s">
        <v>341</v>
      </c>
      <c r="BB55" s="70"/>
      <c r="BC55" s="70" t="s">
        <v>342</v>
      </c>
      <c r="BD55" s="70" t="str">
        <f t="shared" ref="BD55:BD57" si="33">BC55&amp;"(N="&amp;BE55&amp;")"</f>
        <v>発電所・変電所(N=1)</v>
      </c>
      <c r="BE55" s="845">
        <f>BE60+BE61</f>
        <v>1</v>
      </c>
      <c r="BF55" s="952">
        <f>BF60+BF61</f>
        <v>1388.4739999999999</v>
      </c>
      <c r="BG55" s="952">
        <f t="shared" si="29"/>
        <v>1388.4739999999999</v>
      </c>
      <c r="BH55" s="845">
        <f>BH60+BH61</f>
        <v>231</v>
      </c>
      <c r="BI55" s="845">
        <f>BI60+BI61</f>
        <v>22952.601999999999</v>
      </c>
      <c r="BJ55" s="845">
        <f t="shared" si="30"/>
        <v>99.361913419913421</v>
      </c>
      <c r="BK55" s="279">
        <f t="shared" si="31"/>
        <v>13.973905616452548</v>
      </c>
    </row>
    <row r="56" spans="2:63" ht="15.95" customHeight="1" thickBot="1">
      <c r="B56" s="272"/>
      <c r="C56" s="613" t="str">
        <f>D56</f>
        <v>エネルギー起源CO2</v>
      </c>
      <c r="D56" s="412" t="s">
        <v>344</v>
      </c>
      <c r="E56" s="409"/>
      <c r="F56" s="880">
        <f>IFERROR(VLOOKUP(年度マスタ!$K$4&amp;"_"&amp;F$54,データシート1!$A:$CE,MATCH("bc_"&amp;$C56,データシート1!$A$1:$CE$1,0),0),0)</f>
        <v>2764.16</v>
      </c>
      <c r="G56" s="887">
        <f>IFERROR(VLOOKUP(年度マスタ!$K$4&amp;"_"&amp;G$54,データシート1!$A:$CE,MATCH("bc_"&amp;$C56,データシート1!$A$1:$CE$1,0),0),0)</f>
        <v>2868.944</v>
      </c>
      <c r="H56" s="887">
        <f>IFERROR(VLOOKUP(年度マスタ!$K$4&amp;"_"&amp;H$54,データシート1!$A:$CE,MATCH("bc_"&amp;$C56,データシート1!$A$1:$CE$1,0),0),0)</f>
        <v>2529.8879999999999</v>
      </c>
      <c r="I56" s="887">
        <f>IFERROR(VLOOKUP(年度マスタ!$K$4&amp;"_"&amp;I$54,データシート1!$A:$CE,MATCH("bc_"&amp;$C56,データシート1!$A$1:$CE$1,0),0),0)</f>
        <v>2791.9859999999999</v>
      </c>
      <c r="J56" s="887">
        <f>IFERROR(VLOOKUP(年度マスタ!$K$4&amp;"_"&amp;J$54,データシート1!$A:$CE,MATCH("bc_"&amp;$C56,データシート1!$A$1:$CE$1,0),0),0)</f>
        <v>2672.335</v>
      </c>
      <c r="K56" s="887">
        <f>IFERROR(VLOOKUP(年度マスタ!$K$4&amp;"_"&amp;K$54,データシート1!$A:$CE,MATCH("bc_"&amp;$C56,データシート1!$A$1:$CE$1,0),0),0)</f>
        <v>2677.9414999999999</v>
      </c>
      <c r="L56" s="887">
        <f>IFERROR(VLOOKUP(年度マスタ!$K$4&amp;"_"&amp;L$54,データシート1!$A:$CE,MATCH("bc_"&amp;$C56,データシート1!$A$1:$CE$1,0),0),0)</f>
        <v>2742.692</v>
      </c>
      <c r="M56" s="887">
        <f>IFERROR(VLOOKUP(年度マスタ!$K$4&amp;"_"&amp;M$54,データシート1!$A:$CE,MATCH("bc_"&amp;$C56,データシート1!$A$1:$CE$1,0),0),0)</f>
        <v>2724.4369999999999</v>
      </c>
      <c r="N56" s="887">
        <f>IFERROR(VLOOKUP(年度マスタ!$K$4&amp;"_"&amp;N$54,データシート1!$A:$CE,MATCH("bc_"&amp;$C56,データシート1!$A$1:$CE$1,0),0),0)</f>
        <v>3651.6573671000001</v>
      </c>
      <c r="O56" s="887">
        <f>IFERROR(VLOOKUP(年度マスタ!$K$4&amp;"_"&amp;O$54,データシート1!$A:$CE,MATCH("bc_"&amp;$C56,データシート1!$A$1:$CE$1,0),0),0)</f>
        <v>2271.0169999999998</v>
      </c>
      <c r="P56" s="888">
        <f>IFERROR(VLOOKUP(年度マスタ!$K$4&amp;"_"&amp;P$54,データシート1!$A:$CE,MATCH("bc_"&amp;$C56,データシート1!$A$1:$CE$1,0),0),0)</f>
        <v>3580.8969999999999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169.80199999999999</v>
      </c>
      <c r="G57" s="887">
        <f t="shared" ref="G57:J57" si="34">SUM(G58:G59)</f>
        <v>197.27799999999999</v>
      </c>
      <c r="H57" s="887">
        <f t="shared" si="34"/>
        <v>176.83</v>
      </c>
      <c r="I57" s="887">
        <f t="shared" si="34"/>
        <v>228.03899999999999</v>
      </c>
      <c r="J57" s="887">
        <f t="shared" si="34"/>
        <v>189.87200000000001</v>
      </c>
      <c r="K57" s="887">
        <f t="shared" ref="K57:O57" si="35">SUM(K58:K59)</f>
        <v>178.47800000000001</v>
      </c>
      <c r="L57" s="887">
        <f t="shared" si="35"/>
        <v>202.99</v>
      </c>
      <c r="M57" s="887">
        <f t="shared" si="35"/>
        <v>201.732</v>
      </c>
      <c r="N57" s="887">
        <f t="shared" si="35"/>
        <v>198.13</v>
      </c>
      <c r="O57" s="887">
        <f t="shared" si="35"/>
        <v>141.19399999999999</v>
      </c>
      <c r="P57" s="888">
        <f>SUM(P58:P59)</f>
        <v>150.852</v>
      </c>
      <c r="Z57" s="273"/>
      <c r="AB57" s="272"/>
      <c r="AQ57" s="273"/>
      <c r="BA57" s="70">
        <v>3511</v>
      </c>
      <c r="BB57" s="70"/>
      <c r="BC57" s="70" t="s">
        <v>345</v>
      </c>
      <c r="BD57" s="70" t="str">
        <f t="shared" si="33"/>
        <v>熱供給業(N=8)</v>
      </c>
      <c r="BE57" s="845">
        <f>BE63</f>
        <v>8</v>
      </c>
      <c r="BF57" s="952">
        <f>BF63</f>
        <v>33.005000000000003</v>
      </c>
      <c r="BG57" s="952">
        <f t="shared" si="29"/>
        <v>4.1256250000000003</v>
      </c>
      <c r="BH57" s="845">
        <f>BH63</f>
        <v>137</v>
      </c>
      <c r="BI57" s="845">
        <f>BI63</f>
        <v>553.39800000000002</v>
      </c>
      <c r="BJ57" s="845">
        <f t="shared" si="30"/>
        <v>4.0394014598540151</v>
      </c>
      <c r="BK57" s="279">
        <f t="shared" si="31"/>
        <v>1.0213456228609428</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3.34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169.80199999999999</v>
      </c>
      <c r="G59" s="889">
        <f>IFERROR(VLOOKUP(年度マスタ!$K$4&amp;"_"&amp;G$54,データシート1!$A:$CE,MATCH("bc_"&amp;$C59,データシート1!$A$1:$CE$1,0),0),0)</f>
        <v>197.27799999999999</v>
      </c>
      <c r="H59" s="889">
        <f>IFERROR(VLOOKUP(年度マスタ!$K$4&amp;"_"&amp;H$54,データシート1!$A:$CE,MATCH("bc_"&amp;$C59,データシート1!$A$1:$CE$1,0),0),0)</f>
        <v>176.83</v>
      </c>
      <c r="I59" s="889">
        <f>IFERROR(VLOOKUP(年度マスタ!$K$4&amp;"_"&amp;I$54,データシート1!$A:$CE,MATCH("bc_"&amp;$C59,データシート1!$A$1:$CE$1,0),0),0)</f>
        <v>228.03899999999999</v>
      </c>
      <c r="J59" s="889">
        <f>IFERROR(VLOOKUP(年度マスタ!$K$4&amp;"_"&amp;J$54,データシート1!$A:$CE,MATCH("bc_"&amp;$C59,データシート1!$A$1:$CE$1,0),0),0)</f>
        <v>189.87200000000001</v>
      </c>
      <c r="K59" s="889">
        <f>IFERROR(VLOOKUP(年度マスタ!$K$4&amp;"_"&amp;K$54,データシート1!$A:$CE,MATCH("bc_"&amp;$C59,データシート1!$A$1:$CE$1,0),0),0)</f>
        <v>178.47800000000001</v>
      </c>
      <c r="L59" s="889">
        <f>IFERROR(VLOOKUP(年度マスタ!$K$4&amp;"_"&amp;L$54,データシート1!$A:$CE,MATCH("bc_"&amp;$C59,データシート1!$A$1:$CE$1,0),0),0)</f>
        <v>202.99</v>
      </c>
      <c r="M59" s="889">
        <f>IFERROR(VLOOKUP(年度マスタ!$K$4&amp;"_"&amp;M$54,データシート1!$A:$CE,MATCH("bc_"&amp;$C59,データシート1!$A$1:$CE$1,0),0),0)</f>
        <v>201.732</v>
      </c>
      <c r="N59" s="889">
        <f>IFERROR(VLOOKUP(年度マスタ!$K$4&amp;"_"&amp;N$54,データシート1!$A:$CE,MATCH("bc_"&amp;$C59,データシート1!$A$1:$CE$1,0),0),0)</f>
        <v>198.13</v>
      </c>
      <c r="O59" s="889">
        <f>IFERROR(VLOOKUP(年度マスタ!$K$4&amp;"_"&amp;O$54,データシート1!$A:$CE,MATCH("bc_"&amp;$C59,データシート1!$A$1:$CE$1,0),0),0)</f>
        <v>141.19399999999999</v>
      </c>
      <c r="P59" s="890">
        <f>IFERROR(VLOOKUP(年度マスタ!$K$4&amp;"_"&amp;P$54,データシート1!$A:$CE,MATCH("bc_"&amp;$C59,データシート1!$A$1:$CE$1,0),0),0)</f>
        <v>147.512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6.09</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1388.4739999999999</v>
      </c>
      <c r="BG60" s="953">
        <f t="shared" si="29"/>
        <v>1388.4739999999999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13.804648818172463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35.347999999999999</v>
      </c>
      <c r="G61" s="887">
        <f>IFERROR(VLOOKUP(年度マスタ!$K$4&amp;"_"&amp;G$54,データシート1!$A:$CE,MATCH("bc_"&amp;$C61,データシート1!$A$1:$CE$1,0),0),0)</f>
        <v>26.681999999999999</v>
      </c>
      <c r="H61" s="887">
        <f>IFERROR(VLOOKUP(年度マスタ!$K$4&amp;"_"&amp;H$54,データシート1!$A:$CE,MATCH("bc_"&amp;$C61,データシート1!$A$1:$CE$1,0),0),0)</f>
        <v>29.207000000000001</v>
      </c>
      <c r="I61" s="887">
        <f>IFERROR(VLOOKUP(年度マスタ!$K$4&amp;"_"&amp;I$54,データシート1!$A:$CE,MATCH("bc_"&amp;$C61,データシート1!$A$1:$CE$1,0),0),0)</f>
        <v>28.876999999999999</v>
      </c>
      <c r="J61" s="887">
        <f>IFERROR(VLOOKUP(年度マスタ!$K$4&amp;"_"&amp;J$54,データシート1!$A:$CE,MATCH("bc_"&amp;$C61,データシート1!$A$1:$CE$1,0),0),0)</f>
        <v>29.942</v>
      </c>
      <c r="K61" s="887">
        <f>IFERROR(VLOOKUP(年度マスタ!$K$4&amp;"_"&amp;K$54,データシート1!$A:$CE,MATCH("bc_"&amp;$C61,データシート1!$A$1:$CE$1,0),0),0)</f>
        <v>35.956000000000003</v>
      </c>
      <c r="L61" s="887">
        <f>IFERROR(VLOOKUP(年度マスタ!$K$4&amp;"_"&amp;L$54,データシート1!$A:$CE,MATCH("bc_"&amp;$C61,データシート1!$A$1:$CE$1,0),0),0)</f>
        <v>40.610999999999997</v>
      </c>
      <c r="M61" s="887">
        <f>IFERROR(VLOOKUP(年度マスタ!$K$4&amp;"_"&amp;M$54,データシート1!$A:$CE,MATCH("bc_"&amp;$C61,データシート1!$A$1:$CE$1,0),0),0)</f>
        <v>38.116999999999997</v>
      </c>
      <c r="N61" s="887">
        <f>IFERROR(VLOOKUP(年度マスタ!$K$4&amp;"_"&amp;N$54,データシート1!$A:$CE,MATCH("bc_"&amp;$C61,データシート1!$A$1:$CE$1,0),0),0)</f>
        <v>41.354999999999997</v>
      </c>
      <c r="O61" s="887">
        <f>IFERROR(VLOOKUP(年度マスタ!$K$4&amp;"_"&amp;O$54,データシート1!$A:$CE,MATCH("bc_"&amp;$C61,データシート1!$A$1:$CE$1,0),0),0)</f>
        <v>33.878</v>
      </c>
      <c r="P61" s="888">
        <f>IFERROR(VLOOKUP(年度マスタ!$K$4&amp;"_"&amp;P$54,データシート1!$A:$CE,MATCH("bc_"&amp;$C61,データシート1!$A$1:$CE$1,0),0),0)</f>
        <v>68.046000000000006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3.9449999999999998</v>
      </c>
      <c r="G62" s="887">
        <f>IFERROR(VLOOKUP(年度マスタ!$K$4&amp;"_"&amp;G$54,データシート1!$A:$CE,MATCH("bc_"&amp;$C62,データシート1!$A$1:$CE$1,0),0),0)</f>
        <v>3.8959999999999999</v>
      </c>
      <c r="H62" s="887">
        <f>IFERROR(VLOOKUP(年度マスタ!$K$4&amp;"_"&amp;H$54,データシート1!$A:$CE,MATCH("bc_"&amp;$C62,データシート1!$A$1:$CE$1,0),0),0)</f>
        <v>6.2930000000000001</v>
      </c>
      <c r="I62" s="887">
        <f>IFERROR(VLOOKUP(年度マスタ!$K$4&amp;"_"&amp;I$54,データシート1!$A:$CE,MATCH("bc_"&amp;$C62,データシート1!$A$1:$CE$1,0),0),0)</f>
        <v>8.3109999999999999</v>
      </c>
      <c r="J62" s="887">
        <f>IFERROR(VLOOKUP(年度マスタ!$K$4&amp;"_"&amp;J$54,データシート1!$A:$CE,MATCH("bc_"&amp;$C62,データシート1!$A$1:$CE$1,0),0),0)</f>
        <v>8.234</v>
      </c>
      <c r="K62" s="887">
        <f>IFERROR(VLOOKUP(年度マスタ!$K$4&amp;"_"&amp;K$54,データシート1!$A:$CE,MATCH("bc_"&amp;$C62,データシート1!$A$1:$CE$1,0),0),0)</f>
        <v>9.4819999999999993</v>
      </c>
      <c r="L62" s="887">
        <f>IFERROR(VLOOKUP(年度マスタ!$K$4&amp;"_"&amp;L$54,データシート1!$A:$CE,MATCH("bc_"&amp;$C62,データシート1!$A$1:$CE$1,0),0),0)</f>
        <v>11.957000000000001</v>
      </c>
      <c r="M62" s="887">
        <f>IFERROR(VLOOKUP(年度マスタ!$K$4&amp;"_"&amp;M$54,データシート1!$A:$CE,MATCH("bc_"&amp;$C62,データシート1!$A$1:$CE$1,0),0),0)</f>
        <v>19.523</v>
      </c>
      <c r="N62" s="887">
        <f>IFERROR(VLOOKUP(年度マスタ!$K$4&amp;"_"&amp;N$54,データシート1!$A:$CE,MATCH("bc_"&amp;$C62,データシート1!$A$1:$CE$1,0),0),0)</f>
        <v>20.29</v>
      </c>
      <c r="O62" s="887">
        <f>IFERROR(VLOOKUP(年度マスタ!$K$4&amp;"_"&amp;O$54,データシート1!$A:$CE,MATCH("bc_"&amp;$C62,データシート1!$A$1:$CE$1,0),0),0)</f>
        <v>24.204999999999998</v>
      </c>
      <c r="P62" s="888">
        <f>IFERROR(VLOOKUP(年度マスタ!$K$4&amp;"_"&amp;P$54,データシート1!$A:$CE,MATCH("bc_"&amp;$C62,データシート1!$A$1:$CE$1,0),0),0)</f>
        <v>32.536999999999999</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8</v>
      </c>
      <c r="BF63" s="953">
        <f>VLOOKUP(BF$13&amp;"_"&amp;$AW$8,データシート2!$A:$SI,MATCH($AW$5&amp;"_"&amp;$BA63,データシート2!$A$1:$SI$1,0),0)</f>
        <v>33.005000000000003</v>
      </c>
      <c r="BG63" s="953">
        <f t="shared" si="29"/>
        <v>4.1256250000000003</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1.0213456228609428</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名古屋市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82772.3</v>
      </c>
      <c r="K6" s="619">
        <f>VLOOKUP(年度マスタ!$K$4&amp;"_"&amp;K$5,データシート1!$A:$BT,MATCH("cb_"&amp;$G6,データシート1!$A$1:$BT$1,0),0)</f>
        <v>93326.5</v>
      </c>
      <c r="L6" s="619">
        <f>VLOOKUP(年度マスタ!$K$4&amp;"_"&amp;L$5,データシート1!$A:$BT,MATCH("cb_"&amp;$G6,データシート1!$A$1:$BT$1,0),0)</f>
        <v>101576.9</v>
      </c>
      <c r="M6" s="619">
        <f>VLOOKUP(年度マスタ!$K$4&amp;"_"&amp;M$5,データシート1!$A:$BT,MATCH("cb_"&amp;$G6,データシート1!$A$1:$BT$1,0),0)</f>
        <v>111311.89999999997</v>
      </c>
      <c r="N6" s="619">
        <f>VLOOKUP(年度マスタ!$K$4&amp;"_"&amp;N$5,データシート1!$A:$BT,MATCH("cb_"&amp;$G6,データシート1!$A$1:$BT$1,0),0)</f>
        <v>122873.1999999999</v>
      </c>
      <c r="O6" s="619">
        <f>VLOOKUP(年度マスタ!$K$4&amp;"_"&amp;O$5,データシート1!$A:$BT,MATCH("cb_"&amp;$G6,データシート1!$A$1:$BT$1,0),0)</f>
        <v>136022.19999999899</v>
      </c>
      <c r="P6" s="619">
        <f>VLOOKUP(年度マスタ!$K$4&amp;"_"&amp;P$5,データシート1!$A:$BT,MATCH("cb_"&amp;$G6,データシート1!$A$1:$BT$1,0),0)</f>
        <v>150176.69999999809</v>
      </c>
      <c r="Q6" s="619">
        <f>VLOOKUP(年度マスタ!$K$4&amp;"_"&amp;Q$5,データシート1!$A:$BT,MATCH("cb_"&amp;$G6,データシート1!$A$1:$BT$1,0),0)</f>
        <v>167840.09999999544</v>
      </c>
      <c r="R6" s="633">
        <f>VLOOKUP(年度マスタ!$K$4&amp;"_"&amp;R$5,データシート1!$A:$BT,MATCH("cb_"&amp;$G6,データシート1!$A$1:$BT$1,0),0)</f>
        <v>185852.99999999331</v>
      </c>
      <c r="S6" s="568"/>
      <c r="T6" s="190"/>
      <c r="U6" s="581"/>
      <c r="V6" s="195"/>
      <c r="W6" s="195"/>
      <c r="X6" s="195"/>
      <c r="Y6" s="196" t="s">
        <v>372</v>
      </c>
      <c r="Z6" s="663" t="s">
        <v>373</v>
      </c>
      <c r="AA6" s="663"/>
      <c r="AB6" s="663"/>
      <c r="AC6" s="664">
        <f>SUM(AC7:AC8)</f>
        <v>4846015</v>
      </c>
      <c r="AD6" s="664">
        <f>SUM(AD7:AD8)</f>
        <v>6640479.2430000007</v>
      </c>
      <c r="AE6" s="665">
        <f>$AD6*3600/100000000</f>
        <v>239.05725274800002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72376.899999999994</v>
      </c>
      <c r="K7" s="617">
        <f>VLOOKUP(年度マスタ!$K$4&amp;"_"&amp;K$5,データシート1!$A:$BT,MATCH("cb_"&amp;$G7,データシート1!$A$1:$BT$1,0),0)</f>
        <v>87198.9</v>
      </c>
      <c r="L7" s="617">
        <f>VLOOKUP(年度マスタ!$K$4&amp;"_"&amp;L$5,データシート1!$A:$BT,MATCH("cb_"&amp;$G7,データシート1!$A$1:$BT$1,0),0)</f>
        <v>96254.900000000285</v>
      </c>
      <c r="M7" s="617">
        <f>VLOOKUP(年度マスタ!$K$4&amp;"_"&amp;M$5,データシート1!$A:$BT,MATCH("cb_"&amp;$G7,データシート1!$A$1:$BT$1,0),0)</f>
        <v>104884.5</v>
      </c>
      <c r="N7" s="617">
        <f>VLOOKUP(年度マスタ!$K$4&amp;"_"&amp;N$5,データシート1!$A:$BT,MATCH("cb_"&amp;$G7,データシート1!$A$1:$BT$1,0),0)</f>
        <v>111760.0999999997</v>
      </c>
      <c r="O7" s="617">
        <f>VLOOKUP(年度マスタ!$K$4&amp;"_"&amp;O$5,データシート1!$A:$BT,MATCH("cb_"&amp;$G7,データシート1!$A$1:$BT$1,0),0)</f>
        <v>114678.2000000002</v>
      </c>
      <c r="P7" s="617">
        <f>VLOOKUP(年度マスタ!$K$4&amp;"_"&amp;P$5,データシート1!$A:$BT,MATCH("cb_"&amp;$G7,データシート1!$A$1:$BT$1,0),0)</f>
        <v>115000.5000000001</v>
      </c>
      <c r="Q7" s="617">
        <f>VLOOKUP(年度マスタ!$K$4&amp;"_"&amp;Q$5,データシート1!$A:$BT,MATCH("cb_"&amp;$G7,データシート1!$A$1:$BT$1,0),0)</f>
        <v>115780.30000000013</v>
      </c>
      <c r="R7" s="634">
        <f>VLOOKUP(年度マスタ!$K$4&amp;"_"&amp;R$5,データシート1!$A:$BT,MATCH("cb_"&amp;$G7,データシート1!$A$1:$BT$1,0),0)</f>
        <v>117425.30000000013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4720107</v>
      </c>
      <c r="AD7" s="1022">
        <f>VLOOKUP(年度マスタ!$K$4&amp;"_"&amp;年度マスタ!$K$9,データシート3!A:AB,MATCH("ea_"&amp;$Y7&amp;"_年間発電",データシート3!$A$1:$AB$1,0),0)/10^3</f>
        <v>6468910.2180000003</v>
      </c>
      <c r="AE7" s="554">
        <f t="shared" ref="AE7:AE16" si="0">$AD7*3600/100000000</f>
        <v>232.88076784800003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125908</v>
      </c>
      <c r="AD8" s="1022">
        <f>VLOOKUP(年度マスタ!$K$4&amp;"_"&amp;年度マスタ!$K$9,データシート3!A:AB,MATCH("ea_"&amp;$Y8&amp;"_年間発電",データシート3!$A$1:$AB$1,0),0)/10^3</f>
        <v>171569.02499999997</v>
      </c>
      <c r="AE8" s="554">
        <f t="shared" si="0"/>
        <v>6.1764848999999984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35615</v>
      </c>
      <c r="K11" s="654">
        <f>VLOOKUP(年度マスタ!$K$4&amp;"_"&amp;K$5,データシート1!$A:$BT,MATCH("cb_"&amp;$G11,データシート1!$A$1:$BT$1,0),0)</f>
        <v>37215</v>
      </c>
      <c r="L11" s="654">
        <f>VLOOKUP(年度マスタ!$K$4&amp;"_"&amp;L$5,データシート1!$A:$BT,MATCH("cb_"&amp;$G11,データシート1!$A$1:$BT$1,0),0)</f>
        <v>37215</v>
      </c>
      <c r="M11" s="654">
        <f>VLOOKUP(年度マスタ!$K$4&amp;"_"&amp;M$5,データシート1!$A:$BT,MATCH("cb_"&amp;$G11,データシート1!$A$1:$BT$1,0),0)</f>
        <v>37215</v>
      </c>
      <c r="N11" s="654">
        <f>VLOOKUP(年度マスタ!$K$4&amp;"_"&amp;N$5,データシート1!$A:$BT,MATCH("cb_"&amp;$G11,データシート1!$A$1:$BT$1,0),0)</f>
        <v>43897.7</v>
      </c>
      <c r="O11" s="654">
        <f>VLOOKUP(年度マスタ!$K$4&amp;"_"&amp;O$5,データシート1!$A:$BT,MATCH("cb_"&amp;$G11,データシート1!$A$1:$BT$1,0),0)</f>
        <v>43897.7</v>
      </c>
      <c r="P11" s="654">
        <f>VLOOKUP(年度マスタ!$K$4&amp;"_"&amp;P$5,データシート1!$A:$BT,MATCH("cb_"&amp;$G11,データシート1!$A$1:$BT$1,0),0)</f>
        <v>45887.7</v>
      </c>
      <c r="Q11" s="654">
        <f>VLOOKUP(年度マスタ!$K$4&amp;"_"&amp;Q$5,データシート1!$A:$BT,MATCH("cb_"&amp;$G11,データシート1!$A$1:$BT$1,0),0)</f>
        <v>45887.7</v>
      </c>
      <c r="R11" s="655">
        <f>VLOOKUP(年度マスタ!$K$4&amp;"_"&amp;R$5,データシート1!$A:$BT,MATCH("cb_"&amp;$G11,データシート1!$A$1:$BT$1,0),0)</f>
        <v>46668.539999999994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190764.2</v>
      </c>
      <c r="K12" s="651">
        <f t="shared" ref="K12:Q12" si="1">SUM(K6:K11)</f>
        <v>217740.4</v>
      </c>
      <c r="L12" s="651">
        <f t="shared" si="1"/>
        <v>235046.80000000028</v>
      </c>
      <c r="M12" s="651">
        <f t="shared" si="1"/>
        <v>253411.39999999997</v>
      </c>
      <c r="N12" s="651">
        <f t="shared" si="1"/>
        <v>278530.99999999959</v>
      </c>
      <c r="O12" s="651">
        <f t="shared" si="1"/>
        <v>294598.09999999922</v>
      </c>
      <c r="P12" s="651">
        <f t="shared" si="1"/>
        <v>311064.89999999822</v>
      </c>
      <c r="Q12" s="651">
        <f t="shared" si="1"/>
        <v>329508.09999999561</v>
      </c>
      <c r="R12" s="652">
        <f t="shared" ref="R12" si="2">SUM(R6:R11)</f>
        <v>349946.83999999339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146.91418254999999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691.75069492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99336.692676000006</v>
      </c>
      <c r="K19" s="615">
        <f>K6*別紙!$C5/100*別紙!$E5/10^3</f>
        <v>112002.99918</v>
      </c>
      <c r="L19" s="615">
        <f>L6*別紙!$C5/100*別紙!$E5/10^3</f>
        <v>121904.46922799999</v>
      </c>
      <c r="M19" s="615">
        <f>M6*別紙!$C5/100*別紙!$E5/10^3</f>
        <v>133587.63742799993</v>
      </c>
      <c r="N19" s="615">
        <f>N6*別紙!$C5/100*別紙!$E5/10^3</f>
        <v>147462.58478399986</v>
      </c>
      <c r="O19" s="615">
        <f>O6*別紙!$C5/100*別紙!$E5/10^3</f>
        <v>163242.96266399877</v>
      </c>
      <c r="P19" s="615">
        <f>P6*別紙!$C5/100*別紙!$E5/10^3</f>
        <v>180230.06120399767</v>
      </c>
      <c r="Q19" s="615">
        <f>Q6*別紙!$C5/100*別紙!$E5/10^3</f>
        <v>201428.26081199449</v>
      </c>
      <c r="R19" s="639">
        <f>R6*別紙!$C5/100*別紙!$E5/10^3</f>
        <v>223045.90235999197</v>
      </c>
      <c r="S19" s="572"/>
      <c r="T19" s="191"/>
      <c r="U19" s="588"/>
      <c r="W19" s="201"/>
      <c r="X19" s="201"/>
      <c r="Y19" s="173"/>
      <c r="Z19" s="628" t="s">
        <v>389</v>
      </c>
      <c r="AA19" s="671"/>
      <c r="AB19" s="672"/>
      <c r="AC19" s="673">
        <f>SUM($AC$6,$AC$9,$AC$10,$AC$13)</f>
        <v>4846015</v>
      </c>
      <c r="AD19" s="673">
        <f>SUM($AD$6,$AD$9,$AD$10,$AD$13)</f>
        <v>6640479.2430000007</v>
      </c>
      <c r="AE19" s="674">
        <f>SUM($AE$6,$AE$9,$AE$10,$AE$13,$AE$17,$AE$18)</f>
        <v>1077.7221302180001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95737.268243999992</v>
      </c>
      <c r="K20" s="617">
        <f>K7*別紙!$C6/100*別紙!$E6/10^3</f>
        <v>115343.21696399999</v>
      </c>
      <c r="L20" s="617">
        <f>L7*別紙!$C6/100*別紙!$E6/10^3</f>
        <v>127322.13152400038</v>
      </c>
      <c r="M20" s="617">
        <f>M7*別紙!$C6/100*別紙!$E6/10^3</f>
        <v>138737.02122</v>
      </c>
      <c r="N20" s="617">
        <f>N7*別紙!$C6/100*別紙!$E6/10^3</f>
        <v>147831.78987599959</v>
      </c>
      <c r="O20" s="617">
        <f>O7*別紙!$C6/100*別紙!$E6/10^3</f>
        <v>151691.73583200027</v>
      </c>
      <c r="P20" s="617">
        <f>P7*別紙!$C6/100*別紙!$E6/10^3</f>
        <v>152118.06138000012</v>
      </c>
      <c r="Q20" s="617">
        <f>Q7*別紙!$C6/100*別紙!$E6/10^3</f>
        <v>153149.54962800018</v>
      </c>
      <c r="R20" s="634">
        <f>R7*別紙!$C6/100*別紙!$E6/10^3</f>
        <v>155325.48982800017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249589.92</v>
      </c>
      <c r="K24" s="654">
        <f>K11*別紙!$C10/100*別紙!$E10/10^3</f>
        <v>260802.72</v>
      </c>
      <c r="L24" s="654">
        <f>L11*別紙!$C10/100*別紙!$E10/10^3</f>
        <v>260802.72</v>
      </c>
      <c r="M24" s="654">
        <f>M11*別紙!$C10/100*別紙!$E10/10^3</f>
        <v>260802.72</v>
      </c>
      <c r="N24" s="654">
        <f>N11*別紙!$C10/100*別紙!$E10/10^3</f>
        <v>307635.08160000003</v>
      </c>
      <c r="O24" s="654">
        <f>O11*別紙!$C10/100*別紙!$E10/10^3</f>
        <v>307635.08160000003</v>
      </c>
      <c r="P24" s="654">
        <f>P11*別紙!$C10/100*別紙!$E10/10^3</f>
        <v>321581.00160000002</v>
      </c>
      <c r="Q24" s="654">
        <f>Q11*別紙!$C10/100*別紙!$E10/10^3</f>
        <v>321581.00160000002</v>
      </c>
      <c r="R24" s="655">
        <f>R11*別紙!$C10/100*別紙!$E10/10^3</f>
        <v>327053.12831999996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444663.88092000003</v>
      </c>
      <c r="K25" s="657">
        <f t="shared" si="3"/>
        <v>488148.93614400004</v>
      </c>
      <c r="L25" s="657">
        <f t="shared" si="3"/>
        <v>510029.32075200032</v>
      </c>
      <c r="M25" s="657">
        <f t="shared" si="3"/>
        <v>533127.37864799995</v>
      </c>
      <c r="N25" s="657">
        <f t="shared" si="3"/>
        <v>602929.45625999942</v>
      </c>
      <c r="O25" s="657">
        <f t="shared" si="3"/>
        <v>622569.78009599913</v>
      </c>
      <c r="P25" s="657">
        <f t="shared" si="3"/>
        <v>653929.12418399774</v>
      </c>
      <c r="Q25" s="657">
        <f t="shared" si="3"/>
        <v>676158.81203999463</v>
      </c>
      <c r="R25" s="658">
        <f t="shared" ref="R25" si="4">SUM(R19:R24)</f>
        <v>705424.52050799201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14612444.598087268</v>
      </c>
      <c r="K26" s="654">
        <f>(VLOOKUP(年度マスタ!$K$4&amp;"_"&amp;K$18,データシート1!$A:$BT,MATCH("da_合計",データシート1!$A$1:$BT$1,0),0))/10^3</f>
        <v>14312754.78475008</v>
      </c>
      <c r="L26" s="654">
        <f>(VLOOKUP(年度マスタ!$K$4&amp;"_"&amp;L$18,データシート1!$A:$BT,MATCH("da_合計",データシート1!$A$1:$BT$1,0),0))/10^3</f>
        <v>14827666.86921503</v>
      </c>
      <c r="M26" s="654">
        <f>(VLOOKUP(年度マスタ!$K$4&amp;"_"&amp;M$18,データシート1!$A:$BT,MATCH("da_合計",データシート1!$A$1:$BT$1,0),0))/10^3</f>
        <v>14072039.288781736</v>
      </c>
      <c r="N26" s="654">
        <f>(VLOOKUP(年度マスタ!$K$4&amp;"_"&amp;N$18,データシート1!$A:$BT,MATCH("da_合計",データシート1!$A$1:$BT$1,0),0))/10^3</f>
        <v>14531690.708135393</v>
      </c>
      <c r="O26" s="654">
        <f>(VLOOKUP(年度マスタ!$K$4&amp;"_"&amp;O$18,データシート1!$A:$BT,MATCH("da_合計",データシート1!$A$1:$BT$1,0),0))/10^3</f>
        <v>14265139.448527707</v>
      </c>
      <c r="P26" s="654">
        <f>(VLOOKUP(年度マスタ!$K$4&amp;"_"&amp;P$18,データシート1!$A:$BT,MATCH("da_合計",データシート1!$A$1:$BT$1,0),0))/10^3</f>
        <v>14432046.045918934</v>
      </c>
      <c r="Q26" s="654">
        <f>(VLOOKUP(年度マスタ!$K$4&amp;"_"&amp;Q$18,データシート1!$A:$BT,MATCH("da_合計",データシート1!$A$1:$BT$1,0),0))/10^3</f>
        <v>14305550.035070203</v>
      </c>
      <c r="R26" s="655">
        <f>Q26</f>
        <v>14305550.035070203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3.0430492169544677E-2</v>
      </c>
      <c r="K27" s="839">
        <f t="shared" ref="K27:P27" si="5">K25/K26</f>
        <v>3.4105868750305975E-2</v>
      </c>
      <c r="L27" s="839">
        <f t="shared" si="5"/>
        <v>3.4397139162258575E-2</v>
      </c>
      <c r="M27" s="839">
        <f t="shared" si="5"/>
        <v>3.788558059761888E-2</v>
      </c>
      <c r="N27" s="839">
        <f t="shared" si="5"/>
        <v>4.149066122928536E-2</v>
      </c>
      <c r="O27" s="839">
        <f t="shared" si="5"/>
        <v>4.3642740566427064E-2</v>
      </c>
      <c r="P27" s="839">
        <f t="shared" si="5"/>
        <v>4.5310908938578018E-2</v>
      </c>
      <c r="Q27" s="839">
        <f>Q25/Q26</f>
        <v>4.7265488595851564E-2</v>
      </c>
      <c r="R27" s="840">
        <f>R25/R26</f>
        <v>4.9311247647146492E-2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4.9311247647146492E-2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0.46418901941699531</v>
      </c>
      <c r="AA52" s="173"/>
      <c r="AB52" s="678" t="s">
        <v>413</v>
      </c>
      <c r="AC52" s="679">
        <f>$AD6</f>
        <v>6640479.2430000007</v>
      </c>
      <c r="AD52" s="680">
        <f>R19+R20</f>
        <v>378371.39218799211</v>
      </c>
      <c r="AE52" s="681">
        <f t="shared" ref="AE52:AE54" si="6">IFERROR(AD52/AC52,"-")</f>
        <v>5.6979530895582393E-2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7665070.7920702025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19774</v>
      </c>
      <c r="AK54" s="443">
        <f>VLOOKUP(年度マスタ!$K$4&amp;"_"&amp;AK$53,データシート1!$A$1:$BT$2000,MATCH("ca_太陽光発電（10kW未満）",データシート1!$A$1:$BT$1,0),0)</f>
        <v>21994</v>
      </c>
      <c r="AL54" s="443">
        <f>VLOOKUP(年度マスタ!$K$4&amp;"_"&amp;AL$53,データシート1!$A$1:$BT$2000,MATCH("ca_太陽光発電（10kW未満）",データシート1!$A$1:$BT$1,0),0)</f>
        <v>23744</v>
      </c>
      <c r="AM54" s="443">
        <f>VLOOKUP(年度マスタ!$K$4&amp;"_"&amp;AM$53,データシート1!$A$1:$BT$2000,MATCH("ca_太陽光発電（10kW未満）",データシート1!$A$1:$BT$1,0),0)</f>
        <v>25781</v>
      </c>
      <c r="AN54" s="443">
        <f>VLOOKUP(年度マスタ!$K$4&amp;"_"&amp;AN$53,データシート1!$A$1:$BT$2000,MATCH("ca_太陽光発電（10kW未満）",データシート1!$A$1:$BT$1,0),0)</f>
        <v>28199</v>
      </c>
      <c r="AO54" s="443">
        <f>VLOOKUP(年度マスタ!$K$4&amp;"_"&amp;AO$53,データシート1!$A$1:$BT$2000,MATCH("ca_太陽光発電（10kW未満）",データシート1!$A$1:$BT$1,0),0)</f>
        <v>30756</v>
      </c>
      <c r="AP54" s="443">
        <f>VLOOKUP(年度マスタ!$K$4&amp;"_"&amp;AP$53,データシート1!$A$1:$BT$2000,MATCH("ca_太陽光発電（10kW未満）",データシート1!$A$1:$BT$1,0),0)</f>
        <v>33499</v>
      </c>
      <c r="AQ54" s="443">
        <f>VLOOKUP(年度マスタ!$K$4&amp;"_"&amp;AQ$53,データシート1!$A$1:$BT$2000,MATCH("ca_太陽光発電（10kW未満）",データシート1!$A$1:$BT$1,0),0)</f>
        <v>36966</v>
      </c>
      <c r="AR54" s="443">
        <f>VLOOKUP(年度マスタ!$K$4&amp;"_"&amp;AR$53,データシート1!$A$1:$BT$2000,MATCH("ca_太陽光発電（10kW未満）",データシート1!$A$1:$BT$1,0),0)</f>
        <v>40879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名古屋市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名古屋市</v>
      </c>
      <c r="AZ12" s="1023" t="str">
        <f>年度マスタ!$K4</f>
        <v>23100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名古屋市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名古屋市</v>
      </c>
      <c r="AZ4" s="1038" t="str">
        <f>年度マスタ!$K4</f>
        <v>23100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名古屋市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227</v>
      </c>
      <c r="H7" s="701">
        <f t="shared" si="0"/>
        <v>229</v>
      </c>
      <c r="I7" s="701">
        <f t="shared" si="0"/>
        <v>220</v>
      </c>
      <c r="J7" s="701">
        <f t="shared" si="0"/>
        <v>223</v>
      </c>
      <c r="K7" s="702">
        <f t="shared" si="0"/>
        <v>218</v>
      </c>
      <c r="L7" s="702">
        <f t="shared" si="0"/>
        <v>222</v>
      </c>
      <c r="M7" s="702">
        <f t="shared" si="0"/>
        <v>226</v>
      </c>
      <c r="N7" s="702">
        <f t="shared" si="0"/>
        <v>224</v>
      </c>
      <c r="O7" s="702">
        <f>SUM(O8:O13)</f>
        <v>211</v>
      </c>
      <c r="P7" s="702">
        <f t="shared" si="0"/>
        <v>210</v>
      </c>
      <c r="Q7" s="703">
        <f>SUM(Q8:Q13)</f>
        <v>212</v>
      </c>
      <c r="R7" s="909">
        <f t="shared" si="0"/>
        <v>2973.2550000000001</v>
      </c>
      <c r="S7" s="910">
        <f t="shared" si="0"/>
        <v>3096.8</v>
      </c>
      <c r="T7" s="910">
        <f t="shared" si="0"/>
        <v>2742.2179999999998</v>
      </c>
      <c r="U7" s="910">
        <f t="shared" si="0"/>
        <v>3057.2130000000002</v>
      </c>
      <c r="V7" s="910">
        <f t="shared" si="0"/>
        <v>2900.3829999999998</v>
      </c>
      <c r="W7" s="910">
        <f t="shared" si="0"/>
        <v>2901.8574999999996</v>
      </c>
      <c r="X7" s="910">
        <f t="shared" si="0"/>
        <v>2998.2499999999995</v>
      </c>
      <c r="Y7" s="910">
        <f t="shared" si="0"/>
        <v>2983.8089999999997</v>
      </c>
      <c r="Z7" s="910">
        <f>SUM(Z8:Z13)</f>
        <v>3911.4323671000002</v>
      </c>
      <c r="AA7" s="910">
        <f>SUM(AA8:AA13)</f>
        <v>2470.2939999999999</v>
      </c>
      <c r="AB7" s="911">
        <f t="shared" si="0"/>
        <v>3838.4219999999996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67</v>
      </c>
      <c r="H10" s="714">
        <f>VLOOKUP($D$3&amp;"_"&amp;H$3,データシート1!$A:$BU,MATCH($G$2&amp;"_"&amp;$C10,データシート1!$A$1:$BU$1,0),0)</f>
        <v>71</v>
      </c>
      <c r="I10" s="714">
        <f>VLOOKUP($D$3&amp;"_"&amp;I$3,データシート1!$A:$BU,MATCH($G$2&amp;"_"&amp;$C10,データシート1!$A$1:$BU$1,0),0)</f>
        <v>69</v>
      </c>
      <c r="J10" s="714">
        <f>VLOOKUP($D$3&amp;"_"&amp;J$3,データシート1!$A:$BU,MATCH($G$2&amp;"_"&amp;$C10,データシート1!$A$1:$BU$1,0),0)</f>
        <v>67</v>
      </c>
      <c r="K10" s="715">
        <f>VLOOKUP($D$3&amp;"_"&amp;K$3,データシート1!$A:$BU,MATCH($G$2&amp;"_"&amp;$C10,データシート1!$A$1:$BU$1,0),0)</f>
        <v>65</v>
      </c>
      <c r="L10" s="715">
        <f>VLOOKUP($D$3&amp;"_"&amp;L$3,データシート1!$A:$BU,MATCH($G$2&amp;"_"&amp;$C10,データシート1!$A$1:$BU$1,0),0)</f>
        <v>66</v>
      </c>
      <c r="M10" s="715">
        <f>VLOOKUP($D$3&amp;"_"&amp;M$3,データシート1!$A:$BU,MATCH($G$2&amp;"_"&amp;$C10,データシート1!$A$1:$BU$1,0),0)</f>
        <v>66</v>
      </c>
      <c r="N10" s="715">
        <f>VLOOKUP($D$3&amp;"_"&amp;N$3,データシート1!$A:$BU,MATCH($G$2&amp;"_"&amp;$C10,データシート1!$A$1:$BU$1,0),0)</f>
        <v>66</v>
      </c>
      <c r="O10" s="715">
        <f>VLOOKUP($D$3&amp;"_"&amp;O$3,データシート1!$A:$BU,MATCH($G$2&amp;"_"&amp;$C10,データシート1!$A$1:$BU$1,0),0)</f>
        <v>64</v>
      </c>
      <c r="P10" s="715">
        <f>VLOOKUP($D$3&amp;"_"&amp;P$3,データシート1!$A:$BU,MATCH($G$2&amp;"_"&amp;$C10,データシート1!$A$1:$BU$1,0),0)</f>
        <v>61</v>
      </c>
      <c r="Q10" s="716">
        <f>VLOOKUP($D$3&amp;"_"&amp;Q$3,データシート1!$A:$BU,MATCH($G$2&amp;"_"&amp;$C10,データシート1!$A$1:$BU$1,0),0)</f>
        <v>62</v>
      </c>
      <c r="R10" s="915">
        <f>VLOOKUP($D$3&amp;"_"&amp;R$3,データシート1!$A:$BU,MATCH($R$2&amp;"_"&amp;$C10,データシート1!$A$1:$BU$1,0),0)</f>
        <v>1667.422</v>
      </c>
      <c r="S10" s="916">
        <f>VLOOKUP($D$3&amp;"_"&amp;S$3,データシート1!$A:$BU,MATCH($R$2&amp;"_"&amp;$C10,データシート1!$A$1:$BU$1,0),0)</f>
        <v>1742.1959999999999</v>
      </c>
      <c r="T10" s="916">
        <f>VLOOKUP($D$3&amp;"_"&amp;T$3,データシート1!$A:$BU,MATCH($R$2&amp;"_"&amp;$C10,データシート1!$A$1:$BU$1,0),0)</f>
        <v>1439.9010000000001</v>
      </c>
      <c r="U10" s="916">
        <f>VLOOKUP($D$3&amp;"_"&amp;U$3,データシート1!$A:$BU,MATCH($R$2&amp;"_"&amp;$C10,データシート1!$A$1:$BU$1,0),0)</f>
        <v>1706.3920000000001</v>
      </c>
      <c r="V10" s="916">
        <f>VLOOKUP($D$3&amp;"_"&amp;V$3,データシート1!$A:$BU,MATCH($R$2&amp;"_"&amp;$C10,データシート1!$A$1:$BU$1,0),0)</f>
        <v>1624.9259999999999</v>
      </c>
      <c r="W10" s="916">
        <f>VLOOKUP($D$3&amp;"_"&amp;W$3,データシート1!$A:$BU,MATCH($R$2&amp;"_"&amp;$C10,データシート1!$A$1:$BU$1,0),0)</f>
        <v>1626.579</v>
      </c>
      <c r="X10" s="916">
        <f>VLOOKUP($D$3&amp;"_"&amp;X$3,データシート1!$A:$BU,MATCH($R$2&amp;"_"&amp;$C10,データシート1!$A$1:$BU$1,0),0)</f>
        <v>1677.9680000000001</v>
      </c>
      <c r="Y10" s="916">
        <f>VLOOKUP($D$3&amp;"_"&amp;Y$3,データシート1!$A:$BU,MATCH($R$2&amp;"_"&amp;$C10,データシート1!$A$1:$BU$1,0),0)</f>
        <v>1648.38</v>
      </c>
      <c r="Z10" s="916">
        <f>VLOOKUP($D$3&amp;"_"&amp;Z$3,データシート1!$A:$BU,MATCH($R$2&amp;"_"&amp;$C10,データシート1!$A$1:$BU$1,0),0)</f>
        <v>1538.1243671</v>
      </c>
      <c r="AA10" s="916">
        <f>VLOOKUP($D$3&amp;"_"&amp;AA$3,データシート1!$A:$BU,MATCH($R$2&amp;"_"&amp;$C10,データシート1!$A$1:$BU$1,0),0)</f>
        <v>1353.0619999999999</v>
      </c>
      <c r="AB10" s="917">
        <f>VLOOKUP($D$3&amp;"_"&amp;AB$3,データシート1!$A:$BU,MATCH($R$2&amp;"_"&amp;$C10,データシート1!$A$1:$BU$1,0),0)</f>
        <v>1434.482</v>
      </c>
    </row>
    <row r="11" spans="2:30" s="21" customFormat="1" ht="20.45" customHeight="1">
      <c r="B11" s="704"/>
      <c r="C11" s="711" t="s">
        <v>520</v>
      </c>
      <c r="D11" s="712"/>
      <c r="E11" s="711"/>
      <c r="F11" s="712"/>
      <c r="G11" s="713">
        <f>VLOOKUP($D$3&amp;"_"&amp;G$3,データシート1!$A:$BU,MATCH($G$2&amp;"_"&amp;$C11,データシート1!$A$1:$BU$1,0),0)</f>
        <v>152</v>
      </c>
      <c r="H11" s="714">
        <f>VLOOKUP($D$3&amp;"_"&amp;H$3,データシート1!$A:$BU,MATCH($G$2&amp;"_"&amp;$C11,データシート1!$A$1:$BU$1,0),0)</f>
        <v>150</v>
      </c>
      <c r="I11" s="714">
        <f>VLOOKUP($D$3&amp;"_"&amp;I$3,データシート1!$A:$BU,MATCH($G$2&amp;"_"&amp;$C11,データシート1!$A$1:$BU$1,0),0)</f>
        <v>143</v>
      </c>
      <c r="J11" s="714">
        <f>VLOOKUP($D$3&amp;"_"&amp;J$3,データシート1!$A:$BU,MATCH($G$2&amp;"_"&amp;$C11,データシート1!$A$1:$BU$1,0),0)</f>
        <v>148</v>
      </c>
      <c r="K11" s="715">
        <f>VLOOKUP($D$3&amp;"_"&amp;K$3,データシート1!$A:$BU,MATCH($G$2&amp;"_"&amp;$C11,データシート1!$A$1:$BU$1,0),0)</f>
        <v>145</v>
      </c>
      <c r="L11" s="715">
        <f>VLOOKUP($D$3&amp;"_"&amp;L$3,データシート1!$A:$BU,MATCH($G$2&amp;"_"&amp;$C11,データシート1!$A$1:$BU$1,0),0)</f>
        <v>148</v>
      </c>
      <c r="M11" s="715">
        <f>VLOOKUP($D$3&amp;"_"&amp;M$3,データシート1!$A:$BU,MATCH($G$2&amp;"_"&amp;$C11,データシート1!$A$1:$BU$1,0),0)</f>
        <v>152</v>
      </c>
      <c r="N11" s="715">
        <f>VLOOKUP($D$3&amp;"_"&amp;N$3,データシート1!$A:$BU,MATCH($G$2&amp;"_"&amp;$C11,データシート1!$A$1:$BU$1,0),0)</f>
        <v>149</v>
      </c>
      <c r="O11" s="715">
        <f>VLOOKUP($D$3&amp;"_"&amp;O$3,データシート1!$A:$BU,MATCH($G$2&amp;"_"&amp;$C11,データシート1!$A$1:$BU$1,0),0)</f>
        <v>138</v>
      </c>
      <c r="P11" s="715">
        <f>VLOOKUP($D$3&amp;"_"&amp;P$3,データシート1!$A:$BU,MATCH($G$2&amp;"_"&amp;$C11,データシート1!$A$1:$BU$1,0),0)</f>
        <v>140</v>
      </c>
      <c r="Q11" s="716">
        <f>VLOOKUP($D$3&amp;"_"&amp;Q$3,データシート1!$A:$BU,MATCH($G$2&amp;"_"&amp;$C11,データシート1!$A$1:$BU$1,0),0)</f>
        <v>141</v>
      </c>
      <c r="R11" s="915">
        <f>VLOOKUP($D$3&amp;"_"&amp;R$3,データシート1!$A:$BU,MATCH($R$2&amp;"_"&amp;$C11,データシート1!$A$1:$BU$1,0),0)</f>
        <v>1190.4569999999999</v>
      </c>
      <c r="S11" s="916">
        <f>VLOOKUP($D$3&amp;"_"&amp;S$3,データシート1!$A:$BU,MATCH($R$2&amp;"_"&amp;$C11,データシート1!$A$1:$BU$1,0),0)</f>
        <v>1234.806</v>
      </c>
      <c r="T11" s="916">
        <f>VLOOKUP($D$3&amp;"_"&amp;T$3,データシート1!$A:$BU,MATCH($R$2&amp;"_"&amp;$C11,データシート1!$A$1:$BU$1,0),0)</f>
        <v>1175.3599999999999</v>
      </c>
      <c r="U11" s="916">
        <f>VLOOKUP($D$3&amp;"_"&amp;U$3,データシート1!$A:$BU,MATCH($R$2&amp;"_"&amp;$C11,データシート1!$A$1:$BU$1,0),0)</f>
        <v>1225.6279999999999</v>
      </c>
      <c r="V11" s="916">
        <f>VLOOKUP($D$3&amp;"_"&amp;V$3,データシート1!$A:$BU,MATCH($R$2&amp;"_"&amp;$C11,データシート1!$A$1:$BU$1,0),0)</f>
        <v>1150.587</v>
      </c>
      <c r="W11" s="916">
        <f>VLOOKUP($D$3&amp;"_"&amp;W$3,データシート1!$A:$BU,MATCH($R$2&amp;"_"&amp;$C11,データシート1!$A$1:$BU$1,0),0)</f>
        <v>1152.7325000000001</v>
      </c>
      <c r="X11" s="916">
        <f>VLOOKUP($D$3&amp;"_"&amp;X$3,データシート1!$A:$BU,MATCH($R$2&amp;"_"&amp;$C11,データシート1!$A$1:$BU$1,0),0)</f>
        <v>1208.6909999999998</v>
      </c>
      <c r="Y11" s="916">
        <f>VLOOKUP($D$3&amp;"_"&amp;Y$3,データシート1!$A:$BU,MATCH($R$2&amp;"_"&amp;$C11,データシート1!$A$1:$BU$1,0),0)</f>
        <v>1192.3779999999999</v>
      </c>
      <c r="Z11" s="916">
        <f>VLOOKUP($D$3&amp;"_"&amp;Z$3,データシート1!$A:$BU,MATCH($R$2&amp;"_"&amp;$C11,データシート1!$A$1:$BU$1,0),0)</f>
        <v>1105.374</v>
      </c>
      <c r="AA11" s="916">
        <f>VLOOKUP($D$3&amp;"_"&amp;AA$3,データシート1!$A:$BU,MATCH($R$2&amp;"_"&amp;$C11,データシート1!$A$1:$BU$1,0),0)</f>
        <v>968.06299999999999</v>
      </c>
      <c r="AB11" s="917">
        <f>VLOOKUP($D$3&amp;"_"&amp;AB$3,データシート1!$A:$BU,MATCH($R$2&amp;"_"&amp;$C11,データシート1!$A$1:$BU$1,0),0)</f>
        <v>982.4609999999999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7</v>
      </c>
      <c r="H12" s="720">
        <f>VLOOKUP($D$3&amp;"_"&amp;H$3,データシート1!$A:$BU,MATCH($G$2&amp;"_"&amp;$C12,データシート1!$A$1:$BU$1,0),0)</f>
        <v>7</v>
      </c>
      <c r="I12" s="720">
        <f>VLOOKUP($D$3&amp;"_"&amp;I$3,データシート1!$A:$BU,MATCH($G$2&amp;"_"&amp;$C12,データシート1!$A$1:$BU$1,0),0)</f>
        <v>8</v>
      </c>
      <c r="J12" s="720">
        <f>VLOOKUP($D$3&amp;"_"&amp;J$3,データシート1!$A:$BU,MATCH($G$2&amp;"_"&amp;$C12,データシート1!$A$1:$BU$1,0),0)</f>
        <v>8</v>
      </c>
      <c r="K12" s="721">
        <f>VLOOKUP($D$3&amp;"_"&amp;K$3,データシート1!$A:$BU,MATCH($G$2&amp;"_"&amp;$C12,データシート1!$A$1:$BU$1,0),0)</f>
        <v>8</v>
      </c>
      <c r="L12" s="721">
        <f>VLOOKUP($D$3&amp;"_"&amp;L$3,データシート1!$A:$BU,MATCH($G$2&amp;"_"&amp;$C12,データシート1!$A$1:$BU$1,0),0)</f>
        <v>8</v>
      </c>
      <c r="M12" s="721">
        <f>VLOOKUP($D$3&amp;"_"&amp;M$3,データシート1!$A:$BU,MATCH($G$2&amp;"_"&amp;$C12,データシート1!$A$1:$BU$1,0),0)</f>
        <v>8</v>
      </c>
      <c r="N12" s="721">
        <f>VLOOKUP($D$3&amp;"_"&amp;N$3,データシート1!$A:$BU,MATCH($G$2&amp;"_"&amp;$C12,データシート1!$A$1:$BU$1,0),0)</f>
        <v>9</v>
      </c>
      <c r="O12" s="721">
        <f>VLOOKUP($D$3&amp;"_"&amp;O$3,データシート1!$A:$BU,MATCH($G$2&amp;"_"&amp;$C12,データシート1!$A$1:$BU$1,0),0)</f>
        <v>9</v>
      </c>
      <c r="P12" s="721">
        <f>VLOOKUP($D$3&amp;"_"&amp;P$3,データシート1!$A:$BU,MATCH($G$2&amp;"_"&amp;$C12,データシート1!$A$1:$BU$1,0),0)</f>
        <v>9</v>
      </c>
      <c r="Q12" s="722">
        <f>VLOOKUP($D$3&amp;"_"&amp;Q$3,データシート1!$A:$BU,MATCH($G$2&amp;"_"&amp;$C12,データシート1!$A$1:$BU$1,0),0)</f>
        <v>9</v>
      </c>
      <c r="R12" s="918">
        <f>VLOOKUP($D$3&amp;"_"&amp;R$3,データシート1!$A:$BU,MATCH($R$2&amp;"_"&amp;$C12,データシート1!$A$1:$BU$1,0),0)</f>
        <v>115.376</v>
      </c>
      <c r="S12" s="919">
        <f>VLOOKUP($D$3&amp;"_"&amp;S$3,データシート1!$A:$BU,MATCH($R$2&amp;"_"&amp;$C12,データシート1!$A$1:$BU$1,0),0)</f>
        <v>119.798</v>
      </c>
      <c r="T12" s="919">
        <f>VLOOKUP($D$3&amp;"_"&amp;T$3,データシート1!$A:$BU,MATCH($R$2&amp;"_"&amp;$C12,データシート1!$A$1:$BU$1,0),0)</f>
        <v>126.95699999999999</v>
      </c>
      <c r="U12" s="919">
        <f>VLOOKUP($D$3&amp;"_"&amp;U$3,データシート1!$A:$BU,MATCH($R$2&amp;"_"&amp;$C12,データシート1!$A$1:$BU$1,0),0)</f>
        <v>125.193</v>
      </c>
      <c r="V12" s="919">
        <f>VLOOKUP($D$3&amp;"_"&amp;V$3,データシート1!$A:$BU,MATCH($R$2&amp;"_"&amp;$C12,データシート1!$A$1:$BU$1,0),0)</f>
        <v>124.87</v>
      </c>
      <c r="W12" s="919">
        <f>VLOOKUP($D$3&amp;"_"&amp;W$3,データシート1!$A:$BU,MATCH($R$2&amp;"_"&amp;$C12,データシート1!$A$1:$BU$1,0),0)</f>
        <v>122.54600000000001</v>
      </c>
      <c r="X12" s="919">
        <f>VLOOKUP($D$3&amp;"_"&amp;X$3,データシート1!$A:$BU,MATCH($R$2&amp;"_"&amp;$C12,データシート1!$A$1:$BU$1,0),0)</f>
        <v>111.59099999999999</v>
      </c>
      <c r="Y12" s="919">
        <f>VLOOKUP($D$3&amp;"_"&amp;Y$3,データシート1!$A:$BU,MATCH($R$2&amp;"_"&amp;$C12,データシート1!$A$1:$BU$1,0),0)</f>
        <v>143.05099999999999</v>
      </c>
      <c r="Z12" s="919">
        <f>VLOOKUP($D$3&amp;"_"&amp;Z$3,データシート1!$A:$BU,MATCH($R$2&amp;"_"&amp;$C12,データシート1!$A$1:$BU$1,0),0)</f>
        <v>1267.934</v>
      </c>
      <c r="AA12" s="919">
        <f>VLOOKUP($D$3&amp;"_"&amp;AA$3,データシート1!$A:$BU,MATCH($R$2&amp;"_"&amp;$C12,データシート1!$A$1:$BU$1,0),0)</f>
        <v>149.16900000000001</v>
      </c>
      <c r="AB12" s="920">
        <f>VLOOKUP($D$3&amp;"_"&amp;AB$3,データシート1!$A:$BU,MATCH($R$2&amp;"_"&amp;$C12,データシート1!$A$1:$BU$1,0),0)</f>
        <v>1421.479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1</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1</v>
      </c>
      <c r="H25" s="751">
        <f>VLOOKUP($D$3&amp;"_"&amp;H$3,データシート2!$A:$SI,MATCH($G$2&amp;"_"&amp;$C25,データシート2!$A$1:$SI$1,0),0)</f>
        <v>1</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67</v>
      </c>
      <c r="H26" s="734">
        <f>VLOOKUP($D$3&amp;"_"&amp;H$3,データシート2!$A:$SI,MATCH($G$2&amp;"_"&amp;$B26,データシート2!$A$1:$SI$1,0),0)</f>
        <v>71</v>
      </c>
      <c r="I26" s="734">
        <f>VLOOKUP($D$3&amp;"_"&amp;I$3,データシート2!$A:$SI,MATCH($G$2&amp;"_"&amp;$B26,データシート2!$A$1:$SI$1,0),0)</f>
        <v>69</v>
      </c>
      <c r="J26" s="734">
        <f>VLOOKUP($D$3&amp;"_"&amp;J$3,データシート2!$A:$SI,MATCH($G$2&amp;"_"&amp;$B26,データシート2!$A$1:$SI$1,0),0)</f>
        <v>67</v>
      </c>
      <c r="K26" s="735">
        <f>VLOOKUP($D$3&amp;"_"&amp;K$3,データシート2!$A:$SI,MATCH($G$2&amp;"_"&amp;$B26,データシート2!$A$1:$SI$1,0),0)</f>
        <v>65</v>
      </c>
      <c r="L26" s="735">
        <f>VLOOKUP($D$3&amp;"_"&amp;L$3,データシート2!$A:$SI,MATCH($G$2&amp;"_"&amp;$B26,データシート2!$A$1:$SI$1,0),0)</f>
        <v>66</v>
      </c>
      <c r="M26" s="735">
        <f>VLOOKUP($D$3&amp;"_"&amp;M$3,データシート2!$A:$SI,MATCH($G$2&amp;"_"&amp;$B26,データシート2!$A$1:$SI$1,0),0)</f>
        <v>66</v>
      </c>
      <c r="N26" s="735">
        <f>VLOOKUP($D$3&amp;"_"&amp;N$3,データシート2!$A:$SI,MATCH($G$2&amp;"_"&amp;$B26,データシート2!$A$1:$SI$1,0),0)</f>
        <v>66</v>
      </c>
      <c r="O26" s="735">
        <f>VLOOKUP($D$3&amp;"_"&amp;O$3,データシート2!$A:$SI,MATCH($G$2&amp;"_"&amp;$B26,データシート2!$A$1:$SI$1,0),0)</f>
        <v>64</v>
      </c>
      <c r="P26" s="735">
        <f>VLOOKUP($D$3&amp;"_"&amp;P$3,データシート2!$A:$SI,MATCH($G$2&amp;"_"&amp;$B26,データシート2!$A$1:$SI$1,0),0)</f>
        <v>61</v>
      </c>
      <c r="Q26" s="736">
        <f>VLOOKUP($D$3&amp;"_"&amp;Q$3,データシート2!$A:$SI,MATCH($G$2&amp;"_"&amp;$B26,データシート2!$A$1:$SI$1,0),0)</f>
        <v>62</v>
      </c>
      <c r="R26" s="924">
        <f>VLOOKUP($D$3&amp;"_"&amp;R$3,データシート2!$A:$SI,MATCH($R$2&amp;"_"&amp;$B26,データシート2!$A$1:$SI$1,0),0)</f>
        <v>1667.422</v>
      </c>
      <c r="S26" s="925">
        <f>VLOOKUP($D$3&amp;"_"&amp;S$3,データシート2!$A:$SI,MATCH($R$2&amp;"_"&amp;$B26,データシート2!$A$1:$SI$1,0),0)</f>
        <v>1742.1959999999999</v>
      </c>
      <c r="T26" s="925">
        <f>VLOOKUP($D$3&amp;"_"&amp;T$3,データシート2!$A:$SI,MATCH($R$2&amp;"_"&amp;$B26,データシート2!$A$1:$SI$1,0),0)</f>
        <v>1439.9010000000001</v>
      </c>
      <c r="U26" s="925">
        <f>VLOOKUP($D$3&amp;"_"&amp;U$3,データシート2!$A:$SI,MATCH($R$2&amp;"_"&amp;$B26,データシート2!$A$1:$SI$1,0),0)</f>
        <v>1706.3920000000001</v>
      </c>
      <c r="V26" s="925">
        <f>VLOOKUP($D$3&amp;"_"&amp;V$3,データシート2!$A:$SI,MATCH($R$2&amp;"_"&amp;$B26,データシート2!$A$1:$SI$1,0),0)</f>
        <v>1624.9259999999999</v>
      </c>
      <c r="W26" s="925">
        <f>VLOOKUP($D$3&amp;"_"&amp;W$3,データシート2!$A:$SI,MATCH($R$2&amp;"_"&amp;$B26,データシート2!$A$1:$SI$1,0),0)</f>
        <v>1626.579</v>
      </c>
      <c r="X26" s="925">
        <f>VLOOKUP($D$3&amp;"_"&amp;X$3,データシート2!$A:$SI,MATCH($R$2&amp;"_"&amp;$B26,データシート2!$A$1:$SI$1,0),0)</f>
        <v>1677.9680000000001</v>
      </c>
      <c r="Y26" s="925">
        <f>VLOOKUP($D$3&amp;"_"&amp;Y$3,データシート2!$A:$SI,MATCH($R$2&amp;"_"&amp;$B26,データシート2!$A$1:$SI$1,0),0)</f>
        <v>1648.38</v>
      </c>
      <c r="Z26" s="925">
        <f>VLOOKUP($D$3&amp;"_"&amp;Z$3,データシート2!$A:$SI,MATCH($R$2&amp;"_"&amp;$B26,データシート2!$A$1:$SI$1,0),0)</f>
        <v>1538.1243671</v>
      </c>
      <c r="AA26" s="925">
        <f>VLOOKUP($D$3&amp;"_"&amp;AA$3,データシート2!$A:$SI,MATCH($R$2&amp;"_"&amp;$B26,データシート2!$A$1:$SI$1,0),0)</f>
        <v>1353.0619999999999</v>
      </c>
      <c r="AB26" s="926">
        <f>VLOOKUP($D$3&amp;"_"&amp;AB$3,データシート2!$A:$SI,MATCH($R$2&amp;"_"&amp;$B26,データシート2!$A$1:$SI$1,0),0)</f>
        <v>1434.482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9</v>
      </c>
      <c r="H27" s="742">
        <f>VLOOKUP($D$3&amp;"_"&amp;H$3,データシート2!$A:$SI,MATCH($G$2&amp;"_"&amp;$C27,データシート2!$A$1:$SI$1,0),0)</f>
        <v>9</v>
      </c>
      <c r="I27" s="742">
        <f>VLOOKUP($D$3&amp;"_"&amp;I$3,データシート2!$A:$SI,MATCH($G$2&amp;"_"&amp;$C27,データシート2!$A$1:$SI$1,0),0)</f>
        <v>9</v>
      </c>
      <c r="J27" s="742">
        <f>VLOOKUP($D$3&amp;"_"&amp;J$3,データシート2!$A:$SI,MATCH($G$2&amp;"_"&amp;$C27,データシート2!$A$1:$SI$1,0),0)</f>
        <v>9</v>
      </c>
      <c r="K27" s="743">
        <f>VLOOKUP($D$3&amp;"_"&amp;K$3,データシート2!$A:$SI,MATCH($G$2&amp;"_"&amp;$C27,データシート2!$A$1:$SI$1,0),0)</f>
        <v>8</v>
      </c>
      <c r="L27" s="743">
        <f>VLOOKUP($D$3&amp;"_"&amp;L$3,データシート2!$A:$SI,MATCH($G$2&amp;"_"&amp;$C27,データシート2!$A$1:$SI$1,0),0)</f>
        <v>8</v>
      </c>
      <c r="M27" s="743">
        <f>VLOOKUP($D$3&amp;"_"&amp;M$3,データシート2!$A:$SI,MATCH($G$2&amp;"_"&amp;$C27,データシート2!$A$1:$SI$1,0),0)</f>
        <v>8</v>
      </c>
      <c r="N27" s="743">
        <f>VLOOKUP($D$3&amp;"_"&amp;N$3,データシート2!$A:$SI,MATCH($G$2&amp;"_"&amp;$C27,データシート2!$A$1:$SI$1,0),0)</f>
        <v>8</v>
      </c>
      <c r="O27" s="743">
        <f>VLOOKUP($D$3&amp;"_"&amp;O$3,データシート2!$A:$SI,MATCH($G$2&amp;"_"&amp;$C27,データシート2!$A$1:$SI$1,0),0)</f>
        <v>7</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118.742</v>
      </c>
      <c r="S27" s="928">
        <f>VLOOKUP($D$3&amp;"_"&amp;S$3,データシート2!$A:$SI,MATCH($R$2&amp;"_"&amp;$C27,データシート2!$A$1:$SI$1,0),0)</f>
        <v>117.602</v>
      </c>
      <c r="T27" s="928">
        <f>VLOOKUP($D$3&amp;"_"&amp;T$3,データシート2!$A:$SI,MATCH($R$2&amp;"_"&amp;$C27,データシート2!$A$1:$SI$1,0),0)</f>
        <v>120.548</v>
      </c>
      <c r="U27" s="928">
        <f>VLOOKUP($D$3&amp;"_"&amp;U$3,データシート2!$A:$SI,MATCH($R$2&amp;"_"&amp;$C27,データシート2!$A$1:$SI$1,0),0)</f>
        <v>127.517</v>
      </c>
      <c r="V27" s="928">
        <f>VLOOKUP($D$3&amp;"_"&amp;V$3,データシート2!$A:$SI,MATCH($R$2&amp;"_"&amp;$C27,データシート2!$A$1:$SI$1,0),0)</f>
        <v>112.88500000000001</v>
      </c>
      <c r="W27" s="928">
        <f>VLOOKUP($D$3&amp;"_"&amp;W$3,データシート2!$A:$SI,MATCH($R$2&amp;"_"&amp;$C27,データシート2!$A$1:$SI$1,0),0)</f>
        <v>123.10899999999999</v>
      </c>
      <c r="X27" s="928">
        <f>VLOOKUP($D$3&amp;"_"&amp;X$3,データシート2!$A:$SI,MATCH($R$2&amp;"_"&amp;$C27,データシート2!$A$1:$SI$1,0),0)</f>
        <v>127.63500000000001</v>
      </c>
      <c r="Y27" s="928">
        <f>VLOOKUP($D$3&amp;"_"&amp;Y$3,データシート2!$A:$SI,MATCH($R$2&amp;"_"&amp;$C27,データシート2!$A$1:$SI$1,0),0)</f>
        <v>116.61199999999999</v>
      </c>
      <c r="Z27" s="928">
        <f>VLOOKUP($D$3&amp;"_"&amp;Z$3,データシート2!$A:$SI,MATCH($R$2&amp;"_"&amp;$C27,データシート2!$A$1:$SI$1,0),0)</f>
        <v>98.406999999999996</v>
      </c>
      <c r="AA27" s="928">
        <f>VLOOKUP($D$3&amp;"_"&amp;AA$3,データシート2!$A:$SI,MATCH($R$2&amp;"_"&amp;$C27,データシート2!$A$1:$SI$1,0),0)</f>
        <v>80.102999999999994</v>
      </c>
      <c r="AB27" s="929">
        <f>VLOOKUP($D$3&amp;"_"&amp;AB$3,データシート2!$A:$SI,MATCH($R$2&amp;"_"&amp;$C27,データシート2!$A$1:$SI$1,0),0)</f>
        <v>85.406000000000006</v>
      </c>
    </row>
    <row r="28" spans="2:29" s="745" customFormat="1" ht="16.5" customHeight="1">
      <c r="B28" s="737"/>
      <c r="C28" s="762">
        <v>10</v>
      </c>
      <c r="D28" s="763" t="s">
        <v>540</v>
      </c>
      <c r="E28" s="762"/>
      <c r="F28" s="764"/>
      <c r="G28" s="765">
        <f>VLOOKUP($D$3&amp;"_"&amp;G$3,データシート2!$A:$SI,MATCH($G$2&amp;"_"&amp;$C28,データシート2!$A$1:$SI$1,0),0)</f>
        <v>4</v>
      </c>
      <c r="H28" s="766">
        <f>VLOOKUP($D$3&amp;"_"&amp;H$3,データシート2!$A:$SI,MATCH($G$2&amp;"_"&amp;$C28,データシート2!$A$1:$SI$1,0),0)</f>
        <v>4</v>
      </c>
      <c r="I28" s="766">
        <f>VLOOKUP($D$3&amp;"_"&amp;I$3,データシート2!$A:$SI,MATCH($G$2&amp;"_"&amp;$C28,データシート2!$A$1:$SI$1,0),0)</f>
        <v>3</v>
      </c>
      <c r="J28" s="766">
        <f>VLOOKUP($D$3&amp;"_"&amp;J$3,データシート2!$A:$SI,MATCH($G$2&amp;"_"&amp;$C28,データシート2!$A$1:$SI$1,0),0)</f>
        <v>3</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35.158999999999999</v>
      </c>
      <c r="S28" s="938">
        <f>VLOOKUP($D$3&amp;"_"&amp;S$3,データシート2!$A:$SI,MATCH($R$2&amp;"_"&amp;$C28,データシート2!$A$1:$SI$1,0),0)</f>
        <v>44.429000000000002</v>
      </c>
      <c r="T28" s="938">
        <f>VLOOKUP($D$3&amp;"_"&amp;T$3,データシート2!$A:$SI,MATCH($R$2&amp;"_"&amp;$C28,データシート2!$A$1:$SI$1,0),0)</f>
        <v>39.180999999999997</v>
      </c>
      <c r="U28" s="938">
        <f>VLOOKUP($D$3&amp;"_"&amp;U$3,データシート2!$A:$SI,MATCH($R$2&amp;"_"&amp;$C28,データシート2!$A$1:$SI$1,0),0)</f>
        <v>40.328000000000003</v>
      </c>
      <c r="V28" s="938">
        <f>VLOOKUP($D$3&amp;"_"&amp;V$3,データシート2!$A:$SI,MATCH($R$2&amp;"_"&amp;$C28,データシート2!$A$1:$SI$1,0),0)</f>
        <v>36.128</v>
      </c>
      <c r="W28" s="938">
        <f>VLOOKUP($D$3&amp;"_"&amp;W$3,データシート2!$A:$SI,MATCH($R$2&amp;"_"&amp;$C28,データシート2!$A$1:$SI$1,0),0)</f>
        <v>35.627000000000002</v>
      </c>
      <c r="X28" s="938">
        <f>VLOOKUP($D$3&amp;"_"&amp;X$3,データシート2!$A:$SI,MATCH($R$2&amp;"_"&amp;$C28,データシート2!$A$1:$SI$1,0),0)</f>
        <v>33.798000000000002</v>
      </c>
      <c r="Y28" s="938">
        <f>VLOOKUP($D$3&amp;"_"&amp;Y$3,データシート2!$A:$SI,MATCH($R$2&amp;"_"&amp;$C28,データシート2!$A$1:$SI$1,0),0)</f>
        <v>33.768999999999998</v>
      </c>
      <c r="Z28" s="938">
        <f>VLOOKUP($D$3&amp;"_"&amp;Z$3,データシート2!$A:$SI,MATCH($R$2&amp;"_"&amp;$C28,データシート2!$A$1:$SI$1,0),0)</f>
        <v>37.660367100000002</v>
      </c>
      <c r="AA28" s="938">
        <f>VLOOKUP($D$3&amp;"_"&amp;AA$3,データシート2!$A:$SI,MATCH($R$2&amp;"_"&amp;$C28,データシート2!$A$1:$SI$1,0),0)</f>
        <v>32.158999999999999</v>
      </c>
      <c r="AB28" s="939">
        <f>VLOOKUP($D$3&amp;"_"&amp;AB$3,データシート2!$A:$SI,MATCH($R$2&amp;"_"&amp;$C28,データシート2!$A$1:$SI$1,0),0)</f>
        <v>35.009</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134.726</v>
      </c>
      <c r="S29" s="938">
        <f>VLOOKUP($D$3&amp;"_"&amp;S$3,データシート2!$A:$SI,MATCH($R$2&amp;"_"&amp;$C29,データシート2!$A$1:$SI$1,0),0)</f>
        <v>135.001</v>
      </c>
      <c r="T29" s="938">
        <f>VLOOKUP($D$3&amp;"_"&amp;T$3,データシート2!$A:$SI,MATCH($R$2&amp;"_"&amp;$C29,データシート2!$A$1:$SI$1,0),0)</f>
        <v>133.113</v>
      </c>
      <c r="U29" s="938">
        <f>VLOOKUP($D$3&amp;"_"&amp;U$3,データシート2!$A:$SI,MATCH($R$2&amp;"_"&amp;$C29,データシート2!$A$1:$SI$1,0),0)</f>
        <v>125.301</v>
      </c>
      <c r="V29" s="938">
        <f>VLOOKUP($D$3&amp;"_"&amp;V$3,データシート2!$A:$SI,MATCH($R$2&amp;"_"&amp;$C29,データシート2!$A$1:$SI$1,0),0)</f>
        <v>117.28100000000001</v>
      </c>
      <c r="W29" s="938">
        <f>VLOOKUP($D$3&amp;"_"&amp;W$3,データシート2!$A:$SI,MATCH($R$2&amp;"_"&amp;$C29,データシート2!$A$1:$SI$1,0),0)</f>
        <v>117.307</v>
      </c>
      <c r="X29" s="938">
        <f>VLOOKUP($D$3&amp;"_"&amp;X$3,データシート2!$A:$SI,MATCH($R$2&amp;"_"&amp;$C29,データシート2!$A$1:$SI$1,0),0)</f>
        <v>120.747</v>
      </c>
      <c r="Y29" s="938">
        <f>VLOOKUP($D$3&amp;"_"&amp;Y$3,データシート2!$A:$SI,MATCH($R$2&amp;"_"&amp;$C29,データシート2!$A$1:$SI$1,0),0)</f>
        <v>117.986</v>
      </c>
      <c r="Z29" s="938">
        <f>VLOOKUP($D$3&amp;"_"&amp;Z$3,データシート2!$A:$SI,MATCH($R$2&amp;"_"&amp;$C29,データシート2!$A$1:$SI$1,0),0)</f>
        <v>108.045</v>
      </c>
      <c r="AA29" s="938">
        <f>VLOOKUP($D$3&amp;"_"&amp;AA$3,データシート2!$A:$SI,MATCH($R$2&amp;"_"&amp;$C29,データシート2!$A$1:$SI$1,0),0)</f>
        <v>97.024000000000001</v>
      </c>
      <c r="AB29" s="939">
        <f>VLOOKUP($D$3&amp;"_"&amp;AB$3,データシート2!$A:$SI,MATCH($R$2&amp;"_"&amp;$C29,データシート2!$A$1:$SI$1,0),0)</f>
        <v>99.248999999999995</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9.2210000000000001</v>
      </c>
      <c r="S30" s="938">
        <f>VLOOKUP($D$3&amp;"_"&amp;S$3,データシート2!$A:$SI,MATCH($R$2&amp;"_"&amp;$C30,データシート2!$A$1:$SI$1,0),0)</f>
        <v>10.083</v>
      </c>
      <c r="T30" s="938">
        <f>VLOOKUP($D$3&amp;"_"&amp;T$3,データシート2!$A:$SI,MATCH($R$2&amp;"_"&amp;$C30,データシート2!$A$1:$SI$1,0),0)</f>
        <v>12.435</v>
      </c>
      <c r="U30" s="938">
        <f>VLOOKUP($D$3&amp;"_"&amp;U$3,データシート2!$A:$SI,MATCH($R$2&amp;"_"&amp;$C30,データシート2!$A$1:$SI$1,0),0)</f>
        <v>10.304</v>
      </c>
      <c r="V30" s="938">
        <f>VLOOKUP($D$3&amp;"_"&amp;V$3,データシート2!$A:$SI,MATCH($R$2&amp;"_"&amp;$C30,データシート2!$A$1:$SI$1,0),0)</f>
        <v>10.183</v>
      </c>
      <c r="W30" s="938">
        <f>VLOOKUP($D$3&amp;"_"&amp;W$3,データシート2!$A:$SI,MATCH($R$2&amp;"_"&amp;$C30,データシート2!$A$1:$SI$1,0),0)</f>
        <v>10.005000000000001</v>
      </c>
      <c r="X30" s="938">
        <f>VLOOKUP($D$3&amp;"_"&amp;X$3,データシート2!$A:$SI,MATCH($R$2&amp;"_"&amp;$C30,データシート2!$A$1:$SI$1,0),0)</f>
        <v>10.888</v>
      </c>
      <c r="Y30" s="938">
        <f>VLOOKUP($D$3&amp;"_"&amp;Y$3,データシート2!$A:$SI,MATCH($R$2&amp;"_"&amp;$C30,データシート2!$A$1:$SI$1,0),0)</f>
        <v>10.663</v>
      </c>
      <c r="Z30" s="938">
        <f>VLOOKUP($D$3&amp;"_"&amp;Z$3,データシート2!$A:$SI,MATCH($R$2&amp;"_"&amp;$C30,データシート2!$A$1:$SI$1,0),0)</f>
        <v>9.51</v>
      </c>
      <c r="AA30" s="938">
        <f>VLOOKUP($D$3&amp;"_"&amp;AA$3,データシート2!$A:$SI,MATCH($R$2&amp;"_"&amp;$C30,データシート2!$A$1:$SI$1,0),0)</f>
        <v>7.6449999999999996</v>
      </c>
      <c r="AB30" s="939">
        <f>VLOOKUP($D$3&amp;"_"&amp;AB$3,データシート2!$A:$SI,MATCH($R$2&amp;"_"&amp;$C30,データシート2!$A$1:$SI$1,0),0)</f>
        <v>7.944</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5.0010000000000003</v>
      </c>
      <c r="S32" s="938">
        <f>VLOOKUP($D$3&amp;"_"&amp;S$3,データシート2!$A:$SI,MATCH($R$2&amp;"_"&amp;$C32,データシート2!$A$1:$SI$1,0),0)</f>
        <v>5.1420000000000003</v>
      </c>
      <c r="T32" s="938">
        <f>VLOOKUP($D$3&amp;"_"&amp;T$3,データシート2!$A:$SI,MATCH($R$2&amp;"_"&amp;$C32,データシート2!$A$1:$SI$1,0),0)</f>
        <v>4.2930000000000001</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3</v>
      </c>
      <c r="H33" s="766">
        <f>VLOOKUP($D$3&amp;"_"&amp;H$3,データシート2!$A:$SI,MATCH($G$2&amp;"_"&amp;$C33,データシート2!$A$1:$SI$1,0),0)</f>
        <v>4</v>
      </c>
      <c r="I33" s="766">
        <f>VLOOKUP($D$3&amp;"_"&amp;I$3,データシート2!$A:$SI,MATCH($G$2&amp;"_"&amp;$C33,データシート2!$A$1:$SI$1,0),0)</f>
        <v>4</v>
      </c>
      <c r="J33" s="766">
        <f>VLOOKUP($D$3&amp;"_"&amp;J$3,データシート2!$A:$SI,MATCH($G$2&amp;"_"&amp;$C33,データシート2!$A$1:$SI$1,0),0)</f>
        <v>3</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18.02</v>
      </c>
      <c r="S33" s="938">
        <f>VLOOKUP($D$3&amp;"_"&amp;S$3,データシート2!$A:$SI,MATCH($R$2&amp;"_"&amp;$C33,データシート2!$A$1:$SI$1,0),0)</f>
        <v>28.439</v>
      </c>
      <c r="T33" s="938">
        <f>VLOOKUP($D$3&amp;"_"&amp;T$3,データシート2!$A:$SI,MATCH($R$2&amp;"_"&amp;$C33,データシート2!$A$1:$SI$1,0),0)</f>
        <v>24.914999999999999</v>
      </c>
      <c r="U33" s="938">
        <f>VLOOKUP($D$3&amp;"_"&amp;U$3,データシート2!$A:$SI,MATCH($R$2&amp;"_"&amp;$C33,データシート2!$A$1:$SI$1,0),0)</f>
        <v>16.108000000000001</v>
      </c>
      <c r="V33" s="938">
        <f>VLOOKUP($D$3&amp;"_"&amp;V$3,データシート2!$A:$SI,MATCH($R$2&amp;"_"&amp;$C33,データシート2!$A$1:$SI$1,0),0)</f>
        <v>16.885999999999999</v>
      </c>
      <c r="W33" s="938">
        <f>VLOOKUP($D$3&amp;"_"&amp;W$3,データシート2!$A:$SI,MATCH($R$2&amp;"_"&amp;$C33,データシート2!$A$1:$SI$1,0),0)</f>
        <v>16.329999999999998</v>
      </c>
      <c r="X33" s="938">
        <f>VLOOKUP($D$3&amp;"_"&amp;X$3,データシート2!$A:$SI,MATCH($R$2&amp;"_"&amp;$C33,データシート2!$A$1:$SI$1,0),0)</f>
        <v>16.111999999999998</v>
      </c>
      <c r="Y33" s="938">
        <f>VLOOKUP($D$3&amp;"_"&amp;Y$3,データシート2!$A:$SI,MATCH($R$2&amp;"_"&amp;$C33,データシート2!$A$1:$SI$1,0),0)</f>
        <v>15.73</v>
      </c>
      <c r="Z33" s="938">
        <f>VLOOKUP($D$3&amp;"_"&amp;Z$3,データシート2!$A:$SI,MATCH($R$2&amp;"_"&amp;$C33,データシート2!$A$1:$SI$1,0),0)</f>
        <v>14.561999999999999</v>
      </c>
      <c r="AA33" s="938">
        <f>VLOOKUP($D$3&amp;"_"&amp;AA$3,データシート2!$A:$SI,MATCH($R$2&amp;"_"&amp;$C33,データシート2!$A$1:$SI$1,0),0)</f>
        <v>13.641</v>
      </c>
      <c r="AB33" s="939">
        <f>VLOOKUP($D$3&amp;"_"&amp;AB$3,データシート2!$A:$SI,MATCH($R$2&amp;"_"&amp;$C33,データシート2!$A$1:$SI$1,0),0)</f>
        <v>14.170999999999999</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5</v>
      </c>
      <c r="K34" s="767">
        <f>VLOOKUP($D$3&amp;"_"&amp;K$3,データシート2!$A:$SI,MATCH($G$2&amp;"_"&amp;$C34,データシート2!$A$1:$SI$1,0),0)</f>
        <v>5</v>
      </c>
      <c r="L34" s="767">
        <f>VLOOKUP($D$3&amp;"_"&amp;L$3,データシート2!$A:$SI,MATCH($G$2&amp;"_"&amp;$C34,データシート2!$A$1:$SI$1,0),0)</f>
        <v>5</v>
      </c>
      <c r="M34" s="767">
        <f>VLOOKUP($D$3&amp;"_"&amp;M$3,データシート2!$A:$SI,MATCH($G$2&amp;"_"&amp;$C34,データシート2!$A$1:$SI$1,0),0)</f>
        <v>5</v>
      </c>
      <c r="N34" s="767">
        <f>VLOOKUP($D$3&amp;"_"&amp;N$3,データシート2!$A:$SI,MATCH($G$2&amp;"_"&amp;$C34,データシート2!$A$1:$SI$1,0),0)</f>
        <v>5</v>
      </c>
      <c r="O34" s="767">
        <f>VLOOKUP($D$3&amp;"_"&amp;O$3,データシート2!$A:$SI,MATCH($G$2&amp;"_"&amp;$C34,データシート2!$A$1:$SI$1,0),0)</f>
        <v>5</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169.33699999999999</v>
      </c>
      <c r="S34" s="938">
        <f>VLOOKUP($D$3&amp;"_"&amp;S$3,データシート2!$A:$SI,MATCH($R$2&amp;"_"&amp;$C34,データシート2!$A$1:$SI$1,0),0)</f>
        <v>175.07599999999999</v>
      </c>
      <c r="T34" s="938">
        <f>VLOOKUP($D$3&amp;"_"&amp;T$3,データシート2!$A:$SI,MATCH($R$2&amp;"_"&amp;$C34,データシート2!$A$1:$SI$1,0),0)</f>
        <v>168.875</v>
      </c>
      <c r="U34" s="938">
        <f>VLOOKUP($D$3&amp;"_"&amp;U$3,データシート2!$A:$SI,MATCH($R$2&amp;"_"&amp;$C34,データシート2!$A$1:$SI$1,0),0)</f>
        <v>167.72399999999999</v>
      </c>
      <c r="V34" s="938">
        <f>VLOOKUP($D$3&amp;"_"&amp;V$3,データシート2!$A:$SI,MATCH($R$2&amp;"_"&amp;$C34,データシート2!$A$1:$SI$1,0),0)</f>
        <v>160.714</v>
      </c>
      <c r="W34" s="938">
        <f>VLOOKUP($D$3&amp;"_"&amp;W$3,データシート2!$A:$SI,MATCH($R$2&amp;"_"&amp;$C34,データシート2!$A$1:$SI$1,0),0)</f>
        <v>151.684</v>
      </c>
      <c r="X34" s="938">
        <f>VLOOKUP($D$3&amp;"_"&amp;X$3,データシート2!$A:$SI,MATCH($R$2&amp;"_"&amp;$C34,データシート2!$A$1:$SI$1,0),0)</f>
        <v>147.91399999999999</v>
      </c>
      <c r="Y34" s="938">
        <f>VLOOKUP($D$3&amp;"_"&amp;Y$3,データシート2!$A:$SI,MATCH($R$2&amp;"_"&amp;$C34,データシート2!$A$1:$SI$1,0),0)</f>
        <v>136.345</v>
      </c>
      <c r="Z34" s="938">
        <f>VLOOKUP($D$3&amp;"_"&amp;Z$3,データシート2!$A:$SI,MATCH($R$2&amp;"_"&amp;$C34,データシート2!$A$1:$SI$1,0),0)</f>
        <v>141.733</v>
      </c>
      <c r="AA34" s="938">
        <f>VLOOKUP($D$3&amp;"_"&amp;AA$3,データシート2!$A:$SI,MATCH($R$2&amp;"_"&amp;$C34,データシート2!$A$1:$SI$1,0),0)</f>
        <v>135.66800000000001</v>
      </c>
      <c r="AB34" s="939">
        <f>VLOOKUP($D$3&amp;"_"&amp;AB$3,データシート2!$A:$SI,MATCH($R$2&amp;"_"&amp;$C34,データシート2!$A$1:$SI$1,0),0)</f>
        <v>130.05000000000001</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2</v>
      </c>
      <c r="Q35" s="768">
        <f>VLOOKUP($D$3&amp;"_"&amp;Q$3,データシート2!$A:$SI,MATCH($G$2&amp;"_"&amp;$C35,データシート2!$A$1:$SI$1,0),0)</f>
        <v>2</v>
      </c>
      <c r="R35" s="937">
        <f>VLOOKUP($D$3&amp;"_"&amp;R$3,データシート2!$A:$SI,MATCH($R$2&amp;"_"&amp;$C35,データシート2!$A$1:$SI$1,0),0)</f>
        <v>9.1359999999999992</v>
      </c>
      <c r="S35" s="938">
        <f>VLOOKUP($D$3&amp;"_"&amp;S$3,データシート2!$A:$SI,MATCH($R$2&amp;"_"&amp;$C35,データシート2!$A$1:$SI$1,0),0)</f>
        <v>8.7309999999999999</v>
      </c>
      <c r="T35" s="938">
        <f>VLOOKUP($D$3&amp;"_"&amp;T$3,データシート2!$A:$SI,MATCH($R$2&amp;"_"&amp;$C35,データシート2!$A$1:$SI$1,0),0)</f>
        <v>8.6029999999999998</v>
      </c>
      <c r="U35" s="938">
        <f>VLOOKUP($D$3&amp;"_"&amp;U$3,データシート2!$A:$SI,MATCH($R$2&amp;"_"&amp;$C35,データシート2!$A$1:$SI$1,0),0)</f>
        <v>8.9049999999999994</v>
      </c>
      <c r="V35" s="938">
        <f>VLOOKUP($D$3&amp;"_"&amp;V$3,データシート2!$A:$SI,MATCH($R$2&amp;"_"&amp;$C35,データシート2!$A$1:$SI$1,0),0)</f>
        <v>8.3350000000000009</v>
      </c>
      <c r="W35" s="938">
        <f>VLOOKUP($D$3&amp;"_"&amp;W$3,データシート2!$A:$SI,MATCH($R$2&amp;"_"&amp;$C35,データシート2!$A$1:$SI$1,0),0)</f>
        <v>8.1440000000000001</v>
      </c>
      <c r="X35" s="938">
        <f>VLOOKUP($D$3&amp;"_"&amp;X$3,データシート2!$A:$SI,MATCH($R$2&amp;"_"&amp;$C35,データシート2!$A$1:$SI$1,0),0)</f>
        <v>7.5730000000000004</v>
      </c>
      <c r="Y35" s="938">
        <f>VLOOKUP($D$3&amp;"_"&amp;Y$3,データシート2!$A:$SI,MATCH($R$2&amp;"_"&amp;$C35,データシート2!$A$1:$SI$1,0),0)</f>
        <v>7.5279999999999996</v>
      </c>
      <c r="Z35" s="938">
        <f>VLOOKUP($D$3&amp;"_"&amp;Z$3,データシート2!$A:$SI,MATCH($R$2&amp;"_"&amp;$C35,データシート2!$A$1:$SI$1,0),0)</f>
        <v>8.3680000000000003</v>
      </c>
      <c r="AA35" s="938">
        <f>VLOOKUP($D$3&amp;"_"&amp;AA$3,データシート2!$A:$SI,MATCH($R$2&amp;"_"&amp;$C35,データシート2!$A$1:$SI$1,0),0)</f>
        <v>7.3319999999999999</v>
      </c>
      <c r="AB35" s="939">
        <f>VLOOKUP($D$3&amp;"_"&amp;AB$3,データシート2!$A:$SI,MATCH($R$2&amp;"_"&amp;$C35,データシート2!$A$1:$SI$1,0),0)</f>
        <v>7.99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0</v>
      </c>
      <c r="S38" s="938">
        <f>VLOOKUP($D$3&amp;"_"&amp;S$3,データシート2!$A:$SI,MATCH($R$2&amp;"_"&amp;$C38,データシート2!$A$1:$SI$1,0),0)</f>
        <v>8.6590000000000007</v>
      </c>
      <c r="T38" s="938">
        <f>VLOOKUP($D$3&amp;"_"&amp;T$3,データシート2!$A:$SI,MATCH($R$2&amp;"_"&amp;$C38,データシート2!$A$1:$SI$1,0),0)</f>
        <v>9.9480000000000004</v>
      </c>
      <c r="U38" s="938">
        <f>VLOOKUP($D$3&amp;"_"&amp;U$3,データシート2!$A:$SI,MATCH($R$2&amp;"_"&amp;$C38,データシート2!$A$1:$SI$1,0),0)</f>
        <v>9.9670000000000005</v>
      </c>
      <c r="V38" s="938">
        <f>VLOOKUP($D$3&amp;"_"&amp;V$3,データシート2!$A:$SI,MATCH($R$2&amp;"_"&amp;$C38,データシート2!$A$1:$SI$1,0),0)</f>
        <v>9.1449999999999996</v>
      </c>
      <c r="W38" s="938">
        <f>VLOOKUP($D$3&amp;"_"&amp;W$3,データシート2!$A:$SI,MATCH($R$2&amp;"_"&amp;$C38,データシート2!$A$1:$SI$1,0),0)</f>
        <v>8.7609999999999992</v>
      </c>
      <c r="X38" s="938">
        <f>VLOOKUP($D$3&amp;"_"&amp;X$3,データシート2!$A:$SI,MATCH($R$2&amp;"_"&amp;$C38,データシート2!$A$1:$SI$1,0),0)</f>
        <v>9.0540000000000003</v>
      </c>
      <c r="Y38" s="938">
        <f>VLOOKUP($D$3&amp;"_"&amp;Y$3,データシート2!$A:$SI,MATCH($R$2&amp;"_"&amp;$C38,データシート2!$A$1:$SI$1,0),0)</f>
        <v>8.9019999999999992</v>
      </c>
      <c r="Z38" s="938">
        <f>VLOOKUP($D$3&amp;"_"&amp;Z$3,データシート2!$A:$SI,MATCH($R$2&amp;"_"&amp;$C38,データシート2!$A$1:$SI$1,0),0)</f>
        <v>7.5570000000000004</v>
      </c>
      <c r="AA38" s="938">
        <f>VLOOKUP($D$3&amp;"_"&amp;AA$3,データシート2!$A:$SI,MATCH($R$2&amp;"_"&amp;$C38,データシート2!$A$1:$SI$1,0),0)</f>
        <v>7.2329999999999997</v>
      </c>
      <c r="AB38" s="939">
        <f>VLOOKUP($D$3&amp;"_"&amp;AB$3,データシート2!$A:$SI,MATCH($R$2&amp;"_"&amp;$C38,データシート2!$A$1:$SI$1,0),0)</f>
        <v>7.9029999999999996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5</v>
      </c>
      <c r="I41" s="766">
        <f>VLOOKUP($D$3&amp;"_"&amp;I$3,データシート2!$A:$SI,MATCH($G$2&amp;"_"&amp;$C41,データシート2!$A$1:$SI$1,0),0)</f>
        <v>5</v>
      </c>
      <c r="J41" s="766">
        <f>VLOOKUP($D$3&amp;"_"&amp;J$3,データシート2!$A:$SI,MATCH($G$2&amp;"_"&amp;$C41,データシート2!$A$1:$SI$1,0),0)</f>
        <v>4</v>
      </c>
      <c r="K41" s="767">
        <f>VLOOKUP($D$3&amp;"_"&amp;K$3,データシート2!$A:$SI,MATCH($G$2&amp;"_"&amp;$C41,データシート2!$A$1:$SI$1,0),0)</f>
        <v>4</v>
      </c>
      <c r="L41" s="767">
        <f>VLOOKUP($D$3&amp;"_"&amp;L$3,データシート2!$A:$SI,MATCH($G$2&amp;"_"&amp;$C41,データシート2!$A$1:$SI$1,0),0)</f>
        <v>4</v>
      </c>
      <c r="M41" s="767">
        <f>VLOOKUP($D$3&amp;"_"&amp;M$3,データシート2!$A:$SI,MATCH($G$2&amp;"_"&amp;$C41,データシート2!$A$1:$SI$1,0),0)</f>
        <v>4</v>
      </c>
      <c r="N41" s="767">
        <f>VLOOKUP($D$3&amp;"_"&amp;N$3,データシート2!$A:$SI,MATCH($G$2&amp;"_"&amp;$C41,データシート2!$A$1:$SI$1,0),0)</f>
        <v>4</v>
      </c>
      <c r="O41" s="767">
        <f>VLOOKUP($D$3&amp;"_"&amp;O$3,データシート2!$A:$SI,MATCH($G$2&amp;"_"&amp;$C41,データシート2!$A$1:$SI$1,0),0)</f>
        <v>4</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142.124</v>
      </c>
      <c r="S41" s="938">
        <f>VLOOKUP($D$3&amp;"_"&amp;S$3,データシート2!$A:$SI,MATCH($R$2&amp;"_"&amp;$C41,データシート2!$A$1:$SI$1,0),0)</f>
        <v>142.38300000000001</v>
      </c>
      <c r="T41" s="938">
        <f>VLOOKUP($D$3&amp;"_"&amp;T$3,データシート2!$A:$SI,MATCH($R$2&amp;"_"&amp;$C41,データシート2!$A$1:$SI$1,0),0)</f>
        <v>138.23500000000001</v>
      </c>
      <c r="U41" s="938">
        <f>VLOOKUP($D$3&amp;"_"&amp;U$3,データシート2!$A:$SI,MATCH($R$2&amp;"_"&amp;$C41,データシート2!$A$1:$SI$1,0),0)</f>
        <v>133.83500000000001</v>
      </c>
      <c r="V41" s="938">
        <f>VLOOKUP($D$3&amp;"_"&amp;V$3,データシート2!$A:$SI,MATCH($R$2&amp;"_"&amp;$C41,データシート2!$A$1:$SI$1,0),0)</f>
        <v>128.48500000000001</v>
      </c>
      <c r="W41" s="938">
        <f>VLOOKUP($D$3&amp;"_"&amp;W$3,データシート2!$A:$SI,MATCH($R$2&amp;"_"&amp;$C41,データシート2!$A$1:$SI$1,0),0)</f>
        <v>134.637</v>
      </c>
      <c r="X41" s="938">
        <f>VLOOKUP($D$3&amp;"_"&amp;X$3,データシート2!$A:$SI,MATCH($R$2&amp;"_"&amp;$C41,データシート2!$A$1:$SI$1,0),0)</f>
        <v>145.19300000000001</v>
      </c>
      <c r="Y41" s="938">
        <f>VLOOKUP($D$3&amp;"_"&amp;Y$3,データシート2!$A:$SI,MATCH($R$2&amp;"_"&amp;$C41,データシート2!$A$1:$SI$1,0),0)</f>
        <v>150.005</v>
      </c>
      <c r="Z41" s="938">
        <f>VLOOKUP($D$3&amp;"_"&amp;Z$3,データシート2!$A:$SI,MATCH($R$2&amp;"_"&amp;$C41,データシート2!$A$1:$SI$1,0),0)</f>
        <v>149.10499999999999</v>
      </c>
      <c r="AA41" s="938">
        <f>VLOOKUP($D$3&amp;"_"&amp;AA$3,データシート2!$A:$SI,MATCH($R$2&amp;"_"&amp;$C41,データシート2!$A$1:$SI$1,0),0)</f>
        <v>141.78299999999999</v>
      </c>
      <c r="AB41" s="939">
        <f>VLOOKUP($D$3&amp;"_"&amp;AB$3,データシート2!$A:$SI,MATCH($R$2&amp;"_"&amp;$C41,データシート2!$A$1:$SI$1,0),0)</f>
        <v>145.035</v>
      </c>
    </row>
    <row r="42" spans="2:29" s="745" customFormat="1" ht="16.5" customHeight="1">
      <c r="B42" s="737"/>
      <c r="C42" s="762">
        <v>22</v>
      </c>
      <c r="D42" s="763" t="s">
        <v>553</v>
      </c>
      <c r="E42" s="762"/>
      <c r="F42" s="764"/>
      <c r="G42" s="765">
        <f>VLOOKUP($D$3&amp;"_"&amp;G$3,データシート2!$A:$SI,MATCH($G$2&amp;"_"&amp;$C42,データシート2!$A$1:$SI$1,0),0)</f>
        <v>9</v>
      </c>
      <c r="H42" s="766">
        <f>VLOOKUP($D$3&amp;"_"&amp;H$3,データシート2!$A:$SI,MATCH($G$2&amp;"_"&amp;$C42,データシート2!$A$1:$SI$1,0),0)</f>
        <v>10</v>
      </c>
      <c r="I42" s="766">
        <f>VLOOKUP($D$3&amp;"_"&amp;I$3,データシート2!$A:$SI,MATCH($G$2&amp;"_"&amp;$C42,データシート2!$A$1:$SI$1,0),0)</f>
        <v>10</v>
      </c>
      <c r="J42" s="766">
        <f>VLOOKUP($D$3&amp;"_"&amp;J$3,データシート2!$A:$SI,MATCH($G$2&amp;"_"&amp;$C42,データシート2!$A$1:$SI$1,0),0)</f>
        <v>10</v>
      </c>
      <c r="K42" s="767">
        <f>VLOOKUP($D$3&amp;"_"&amp;K$3,データシート2!$A:$SI,MATCH($G$2&amp;"_"&amp;$C42,データシート2!$A$1:$SI$1,0),0)</f>
        <v>10</v>
      </c>
      <c r="L42" s="767">
        <f>VLOOKUP($D$3&amp;"_"&amp;L$3,データシート2!$A:$SI,MATCH($G$2&amp;"_"&amp;$C42,データシート2!$A$1:$SI$1,0),0)</f>
        <v>10</v>
      </c>
      <c r="M42" s="767">
        <f>VLOOKUP($D$3&amp;"_"&amp;M$3,データシート2!$A:$SI,MATCH($G$2&amp;"_"&amp;$C42,データシート2!$A$1:$SI$1,0),0)</f>
        <v>11</v>
      </c>
      <c r="N42" s="767">
        <f>VLOOKUP($D$3&amp;"_"&amp;N$3,データシート2!$A:$SI,MATCH($G$2&amp;"_"&amp;$C42,データシート2!$A$1:$SI$1,0),0)</f>
        <v>10</v>
      </c>
      <c r="O42" s="767">
        <f>VLOOKUP($D$3&amp;"_"&amp;O$3,データシート2!$A:$SI,MATCH($G$2&amp;"_"&amp;$C42,データシート2!$A$1:$SI$1,0),0)</f>
        <v>9</v>
      </c>
      <c r="P42" s="767">
        <f>VLOOKUP($D$3&amp;"_"&amp;P$3,データシート2!$A:$SI,MATCH($G$2&amp;"_"&amp;$C42,データシート2!$A$1:$SI$1,0),0)</f>
        <v>9</v>
      </c>
      <c r="Q42" s="768">
        <f>VLOOKUP($D$3&amp;"_"&amp;Q$3,データシート2!$A:$SI,MATCH($G$2&amp;"_"&amp;$C42,データシート2!$A$1:$SI$1,0),0)</f>
        <v>9</v>
      </c>
      <c r="R42" s="937">
        <f>VLOOKUP($D$3&amp;"_"&amp;R$3,データシート2!$A:$SI,MATCH($R$2&amp;"_"&amp;$C42,データシート2!$A$1:$SI$1,0),0)</f>
        <v>355.29899999999998</v>
      </c>
      <c r="S42" s="938">
        <f>VLOOKUP($D$3&amp;"_"&amp;S$3,データシート2!$A:$SI,MATCH($R$2&amp;"_"&amp;$C42,データシート2!$A$1:$SI$1,0),0)</f>
        <v>357.76100000000002</v>
      </c>
      <c r="T42" s="938">
        <f>VLOOKUP($D$3&amp;"_"&amp;T$3,データシート2!$A:$SI,MATCH($R$2&amp;"_"&amp;$C42,データシート2!$A$1:$SI$1,0),0)</f>
        <v>393.94</v>
      </c>
      <c r="U42" s="938">
        <f>VLOOKUP($D$3&amp;"_"&amp;U$3,データシート2!$A:$SI,MATCH($R$2&amp;"_"&amp;$C42,データシート2!$A$1:$SI$1,0),0)</f>
        <v>365.904</v>
      </c>
      <c r="V42" s="938">
        <f>VLOOKUP($D$3&amp;"_"&amp;V$3,データシート2!$A:$SI,MATCH($R$2&amp;"_"&amp;$C42,データシート2!$A$1:$SI$1,0),0)</f>
        <v>349.69200000000001</v>
      </c>
      <c r="W42" s="938">
        <f>VLOOKUP($D$3&amp;"_"&amp;W$3,データシート2!$A:$SI,MATCH($R$2&amp;"_"&amp;$C42,データシート2!$A$1:$SI$1,0),0)</f>
        <v>354.84699999999998</v>
      </c>
      <c r="X42" s="938">
        <f>VLOOKUP($D$3&amp;"_"&amp;X$3,データシート2!$A:$SI,MATCH($R$2&amp;"_"&amp;$C42,データシート2!$A$1:$SI$1,0),0)</f>
        <v>399.31900000000002</v>
      </c>
      <c r="Y42" s="938">
        <f>VLOOKUP($D$3&amp;"_"&amp;Y$3,データシート2!$A:$SI,MATCH($R$2&amp;"_"&amp;$C42,データシート2!$A$1:$SI$1,0),0)</f>
        <v>398.73099999999999</v>
      </c>
      <c r="Z42" s="938">
        <f>VLOOKUP($D$3&amp;"_"&amp;Z$3,データシート2!$A:$SI,MATCH($R$2&amp;"_"&amp;$C42,データシート2!$A$1:$SI$1,0),0)</f>
        <v>349.11099999999999</v>
      </c>
      <c r="AA42" s="938">
        <f>VLOOKUP($D$3&amp;"_"&amp;AA$3,データシート2!$A:$SI,MATCH($R$2&amp;"_"&amp;$C42,データシート2!$A$1:$SI$1,0),0)</f>
        <v>304.589</v>
      </c>
      <c r="AB42" s="939">
        <f>VLOOKUP($D$3&amp;"_"&amp;AB$3,データシート2!$A:$SI,MATCH($R$2&amp;"_"&amp;$C42,データシート2!$A$1:$SI$1,0),0)</f>
        <v>377.69</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2</v>
      </c>
      <c r="I43" s="766">
        <f>VLOOKUP($D$3&amp;"_"&amp;I$3,データシート2!$A:$SI,MATCH($G$2&amp;"_"&amp;$C43,データシート2!$A$1:$SI$1,0),0)</f>
        <v>1</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346.33800000000002</v>
      </c>
      <c r="S43" s="938">
        <f>VLOOKUP($D$3&amp;"_"&amp;S$3,データシート2!$A:$SI,MATCH($R$2&amp;"_"&amp;$C43,データシート2!$A$1:$SI$1,0),0)</f>
        <v>357.75200000000001</v>
      </c>
      <c r="T43" s="938">
        <f>VLOOKUP($D$3&amp;"_"&amp;T$3,データシート2!$A:$SI,MATCH($R$2&amp;"_"&amp;$C43,データシート2!$A$1:$SI$1,0),0)</f>
        <v>30.434999999999999</v>
      </c>
      <c r="U43" s="938">
        <f>VLOOKUP($D$3&amp;"_"&amp;U$3,データシート2!$A:$SI,MATCH($R$2&amp;"_"&amp;$C43,データシート2!$A$1:$SI$1,0),0)</f>
        <v>352.94299999999998</v>
      </c>
      <c r="V43" s="938">
        <f>VLOOKUP($D$3&amp;"_"&amp;V$3,データシート2!$A:$SI,MATCH($R$2&amp;"_"&amp;$C43,データシート2!$A$1:$SI$1,0),0)</f>
        <v>343.97</v>
      </c>
      <c r="W43" s="938">
        <f>VLOOKUP($D$3&amp;"_"&amp;W$3,データシート2!$A:$SI,MATCH($R$2&amp;"_"&amp;$C43,データシート2!$A$1:$SI$1,0),0)</f>
        <v>342.14400000000001</v>
      </c>
      <c r="X43" s="938">
        <f>VLOOKUP($D$3&amp;"_"&amp;X$3,データシート2!$A:$SI,MATCH($R$2&amp;"_"&amp;$C43,データシート2!$A$1:$SI$1,0),0)</f>
        <v>340.84699999999998</v>
      </c>
      <c r="Y43" s="938">
        <f>VLOOKUP($D$3&amp;"_"&amp;Y$3,データシート2!$A:$SI,MATCH($R$2&amp;"_"&amp;$C43,データシート2!$A$1:$SI$1,0),0)</f>
        <v>333.738</v>
      </c>
      <c r="Z43" s="938">
        <f>VLOOKUP($D$3&amp;"_"&amp;Z$3,データシート2!$A:$SI,MATCH($R$2&amp;"_"&amp;$C43,データシート2!$A$1:$SI$1,0),0)</f>
        <v>323.26100000000002</v>
      </c>
      <c r="AA43" s="938">
        <f>VLOOKUP($D$3&amp;"_"&amp;AA$3,データシート2!$A:$SI,MATCH($R$2&amp;"_"&amp;$C43,データシート2!$A$1:$SI$1,0),0)</f>
        <v>289.83100000000002</v>
      </c>
      <c r="AB43" s="939">
        <f>VLOOKUP($D$3&amp;"_"&amp;AB$3,データシート2!$A:$SI,MATCH($R$2&amp;"_"&amp;$C43,データシート2!$A$1:$SI$1,0),0)</f>
        <v>298.56700000000001</v>
      </c>
    </row>
    <row r="44" spans="2:29" s="745" customFormat="1" ht="16.5" customHeight="1">
      <c r="B44" s="737"/>
      <c r="C44" s="762">
        <v>24</v>
      </c>
      <c r="D44" s="763" t="s">
        <v>555</v>
      </c>
      <c r="E44" s="762"/>
      <c r="F44" s="764"/>
      <c r="G44" s="765">
        <f>VLOOKUP($D$3&amp;"_"&amp;G$3,データシート2!$A:$SI,MATCH($G$2&amp;"_"&amp;$C44,データシート2!$A$1:$SI$1,0),0)</f>
        <v>8</v>
      </c>
      <c r="H44" s="766">
        <f>VLOOKUP($D$3&amp;"_"&amp;H$3,データシート2!$A:$SI,MATCH($G$2&amp;"_"&amp;$C44,データシート2!$A$1:$SI$1,0),0)</f>
        <v>10</v>
      </c>
      <c r="I44" s="766">
        <f>VLOOKUP($D$3&amp;"_"&amp;I$3,データシート2!$A:$SI,MATCH($G$2&amp;"_"&amp;$C44,データシート2!$A$1:$SI$1,0),0)</f>
        <v>11</v>
      </c>
      <c r="J44" s="766">
        <f>VLOOKUP($D$3&amp;"_"&amp;J$3,データシート2!$A:$SI,MATCH($G$2&amp;"_"&amp;$C44,データシート2!$A$1:$SI$1,0),0)</f>
        <v>10</v>
      </c>
      <c r="K44" s="767">
        <f>VLOOKUP($D$3&amp;"_"&amp;K$3,データシート2!$A:$SI,MATCH($G$2&amp;"_"&amp;$C44,データシート2!$A$1:$SI$1,0),0)</f>
        <v>10</v>
      </c>
      <c r="L44" s="767">
        <f>VLOOKUP($D$3&amp;"_"&amp;L$3,データシート2!$A:$SI,MATCH($G$2&amp;"_"&amp;$C44,データシート2!$A$1:$SI$1,0),0)</f>
        <v>10</v>
      </c>
      <c r="M44" s="767">
        <f>VLOOKUP($D$3&amp;"_"&amp;M$3,データシート2!$A:$SI,MATCH($G$2&amp;"_"&amp;$C44,データシート2!$A$1:$SI$1,0),0)</f>
        <v>10</v>
      </c>
      <c r="N44" s="767">
        <f>VLOOKUP($D$3&amp;"_"&amp;N$3,データシート2!$A:$SI,MATCH($G$2&amp;"_"&amp;$C44,データシート2!$A$1:$SI$1,0),0)</f>
        <v>11</v>
      </c>
      <c r="O44" s="767">
        <f>VLOOKUP($D$3&amp;"_"&amp;O$3,データシート2!$A:$SI,MATCH($G$2&amp;"_"&amp;$C44,データシート2!$A$1:$SI$1,0),0)</f>
        <v>11</v>
      </c>
      <c r="P44" s="767">
        <f>VLOOKUP($D$3&amp;"_"&amp;P$3,データシート2!$A:$SI,MATCH($G$2&amp;"_"&amp;$C44,データシート2!$A$1:$SI$1,0),0)</f>
        <v>11</v>
      </c>
      <c r="Q44" s="768">
        <f>VLOOKUP($D$3&amp;"_"&amp;Q$3,データシート2!$A:$SI,MATCH($G$2&amp;"_"&amp;$C44,データシート2!$A$1:$SI$1,0),0)</f>
        <v>12</v>
      </c>
      <c r="R44" s="937">
        <f>VLOOKUP($D$3&amp;"_"&amp;R$3,データシート2!$A:$SI,MATCH($R$2&amp;"_"&amp;$C44,データシート2!$A$1:$SI$1,0),0)</f>
        <v>45.622999999999998</v>
      </c>
      <c r="S44" s="938">
        <f>VLOOKUP($D$3&amp;"_"&amp;S$3,データシート2!$A:$SI,MATCH($R$2&amp;"_"&amp;$C44,データシート2!$A$1:$SI$1,0),0)</f>
        <v>53.942</v>
      </c>
      <c r="T44" s="938">
        <f>VLOOKUP($D$3&amp;"_"&amp;T$3,データシート2!$A:$SI,MATCH($R$2&amp;"_"&amp;$C44,データシート2!$A$1:$SI$1,0),0)</f>
        <v>60.064</v>
      </c>
      <c r="U44" s="938">
        <f>VLOOKUP($D$3&amp;"_"&amp;U$3,データシート2!$A:$SI,MATCH($R$2&amp;"_"&amp;$C44,データシート2!$A$1:$SI$1,0),0)</f>
        <v>57.564</v>
      </c>
      <c r="V44" s="938">
        <f>VLOOKUP($D$3&amp;"_"&amp;V$3,データシート2!$A:$SI,MATCH($R$2&amp;"_"&amp;$C44,データシート2!$A$1:$SI$1,0),0)</f>
        <v>55.27</v>
      </c>
      <c r="W44" s="938">
        <f>VLOOKUP($D$3&amp;"_"&amp;W$3,データシート2!$A:$SI,MATCH($R$2&amp;"_"&amp;$C44,データシート2!$A$1:$SI$1,0),0)</f>
        <v>57.088999999999999</v>
      </c>
      <c r="X44" s="938">
        <f>VLOOKUP($D$3&amp;"_"&amp;X$3,データシート2!$A:$SI,MATCH($R$2&amp;"_"&amp;$C44,データシート2!$A$1:$SI$1,0),0)</f>
        <v>60.238999999999997</v>
      </c>
      <c r="Y44" s="938">
        <f>VLOOKUP($D$3&amp;"_"&amp;Y$3,データシート2!$A:$SI,MATCH($R$2&amp;"_"&amp;$C44,データシート2!$A$1:$SI$1,0),0)</f>
        <v>64.506</v>
      </c>
      <c r="Z44" s="938">
        <f>VLOOKUP($D$3&amp;"_"&amp;Z$3,データシート2!$A:$SI,MATCH($R$2&amp;"_"&amp;$C44,データシート2!$A$1:$SI$1,0),0)</f>
        <v>62.037999999999997</v>
      </c>
      <c r="AA44" s="938">
        <f>VLOOKUP($D$3&amp;"_"&amp;AA$3,データシート2!$A:$SI,MATCH($R$2&amp;"_"&amp;$C44,データシート2!$A$1:$SI$1,0),0)</f>
        <v>53.231000000000002</v>
      </c>
      <c r="AB44" s="939">
        <f>VLOOKUP($D$3&amp;"_"&amp;AB$3,データシート2!$A:$SI,MATCH($R$2&amp;"_"&amp;$C44,データシート2!$A$1:$SI$1,0),0)</f>
        <v>58.817</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7.5839999999999996</v>
      </c>
      <c r="S45" s="938">
        <f>VLOOKUP($D$3&amp;"_"&amp;S$3,データシート2!$A:$SI,MATCH($R$2&amp;"_"&amp;$C45,データシート2!$A$1:$SI$1,0),0)</f>
        <v>9.4060000000000006</v>
      </c>
      <c r="T45" s="938">
        <f>VLOOKUP($D$3&amp;"_"&amp;T$3,データシート2!$A:$SI,MATCH($R$2&amp;"_"&amp;$C45,データシート2!$A$1:$SI$1,0),0)</f>
        <v>9.6</v>
      </c>
      <c r="U45" s="938">
        <f>VLOOKUP($D$3&amp;"_"&amp;U$3,データシート2!$A:$SI,MATCH($R$2&amp;"_"&amp;$C45,データシート2!$A$1:$SI$1,0),0)</f>
        <v>9.4969999999999999</v>
      </c>
      <c r="V45" s="938">
        <f>VLOOKUP($D$3&amp;"_"&amp;V$3,データシート2!$A:$SI,MATCH($R$2&amp;"_"&amp;$C45,データシート2!$A$1:$SI$1,0),0)</f>
        <v>8.7929999999999993</v>
      </c>
      <c r="W45" s="938">
        <f>VLOOKUP($D$3&amp;"_"&amp;W$3,データシート2!$A:$SI,MATCH($R$2&amp;"_"&amp;$C45,データシート2!$A$1:$SI$1,0),0)</f>
        <v>6.8070000000000004</v>
      </c>
      <c r="X45" s="938">
        <f>VLOOKUP($D$3&amp;"_"&amp;X$3,データシート2!$A:$SI,MATCH($R$2&amp;"_"&amp;$C45,データシート2!$A$1:$SI$1,0),0)</f>
        <v>5.0679999999999996</v>
      </c>
      <c r="Y45" s="938">
        <f>VLOOKUP($D$3&amp;"_"&amp;Y$3,データシート2!$A:$SI,MATCH($R$2&amp;"_"&amp;$C45,データシート2!$A$1:$SI$1,0),0)</f>
        <v>4.1470000000000002</v>
      </c>
      <c r="Z45" s="938">
        <f>VLOOKUP($D$3&amp;"_"&amp;Z$3,データシート2!$A:$SI,MATCH($R$2&amp;"_"&amp;$C45,データシート2!$A$1:$SI$1,0),0)</f>
        <v>2.9369999999999998</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2.073</v>
      </c>
      <c r="S46" s="938">
        <f>VLOOKUP($D$3&amp;"_"&amp;S$3,データシート2!$A:$SI,MATCH($R$2&amp;"_"&amp;$C46,データシート2!$A$1:$SI$1,0),0)</f>
        <v>1.831</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2</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9.0860000000000003</v>
      </c>
      <c r="S47" s="938">
        <f>VLOOKUP($D$3&amp;"_"&amp;S$3,データシート2!$A:$SI,MATCH($R$2&amp;"_"&amp;$C47,データシート2!$A$1:$SI$1,0),0)</f>
        <v>8.984</v>
      </c>
      <c r="T47" s="938">
        <f>VLOOKUP($D$3&amp;"_"&amp;T$3,データシート2!$A:$SI,MATCH($R$2&amp;"_"&amp;$C47,データシート2!$A$1:$SI$1,0),0)</f>
        <v>9.2680000000000007</v>
      </c>
      <c r="U47" s="938">
        <f>VLOOKUP($D$3&amp;"_"&amp;U$3,データシート2!$A:$SI,MATCH($R$2&amp;"_"&amp;$C47,データシート2!$A$1:$SI$1,0),0)</f>
        <v>9.01</v>
      </c>
      <c r="V47" s="938">
        <f>VLOOKUP($D$3&amp;"_"&amp;V$3,データシート2!$A:$SI,MATCH($R$2&amp;"_"&amp;$C47,データシート2!$A$1:$SI$1,0),0)</f>
        <v>8.8879999999999999</v>
      </c>
      <c r="W47" s="938">
        <f>VLOOKUP($D$3&amp;"_"&amp;W$3,データシート2!$A:$SI,MATCH($R$2&amp;"_"&amp;$C47,データシート2!$A$1:$SI$1,0),0)</f>
        <v>8.8740000000000006</v>
      </c>
      <c r="X47" s="938">
        <f>VLOOKUP($D$3&amp;"_"&amp;X$3,データシート2!$A:$SI,MATCH($R$2&amp;"_"&amp;$C47,データシート2!$A$1:$SI$1,0),0)</f>
        <v>9.2330000000000005</v>
      </c>
      <c r="Y47" s="938">
        <f>VLOOKUP($D$3&amp;"_"&amp;Y$3,データシート2!$A:$SI,MATCH($R$2&amp;"_"&amp;$C47,データシート2!$A$1:$SI$1,0),0)</f>
        <v>9.5779999999999994</v>
      </c>
      <c r="Z47" s="938">
        <f>VLOOKUP($D$3&amp;"_"&amp;Z$3,データシート2!$A:$SI,MATCH($R$2&amp;"_"&amp;$C47,データシート2!$A$1:$SI$1,0),0)</f>
        <v>8.3789999999999996</v>
      </c>
      <c r="AA47" s="938">
        <f>VLOOKUP($D$3&amp;"_"&amp;AA$3,データシート2!$A:$SI,MATCH($R$2&amp;"_"&amp;$C47,データシート2!$A$1:$SI$1,0),0)</f>
        <v>8.532</v>
      </c>
      <c r="AB47" s="939">
        <f>VLOOKUP($D$3&amp;"_"&amp;AB$3,データシート2!$A:$SI,MATCH($R$2&amp;"_"&amp;$C47,データシート2!$A$1:$SI$1,0),0)</f>
        <v>8.3070000000000004</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5.1050000000000004</v>
      </c>
      <c r="S48" s="938">
        <f>VLOOKUP($D$3&amp;"_"&amp;S$3,データシート2!$A:$SI,MATCH($R$2&amp;"_"&amp;$C48,データシート2!$A$1:$SI$1,0),0)</f>
        <v>5.6909999999999998</v>
      </c>
      <c r="T48" s="938">
        <f>VLOOKUP($D$3&amp;"_"&amp;T$3,データシート2!$A:$SI,MATCH($R$2&amp;"_"&amp;$C48,データシート2!$A$1:$SI$1,0),0)</f>
        <v>5.8659999999999997</v>
      </c>
      <c r="U48" s="938">
        <f>VLOOKUP($D$3&amp;"_"&amp;U$3,データシート2!$A:$SI,MATCH($R$2&amp;"_"&amp;$C48,データシート2!$A$1:$SI$1,0),0)</f>
        <v>5.4640000000000004</v>
      </c>
      <c r="V48" s="938">
        <f>VLOOKUP($D$3&amp;"_"&amp;V$3,データシート2!$A:$SI,MATCH($R$2&amp;"_"&amp;$C48,データシート2!$A$1:$SI$1,0),0)</f>
        <v>5.1109999999999998</v>
      </c>
      <c r="W48" s="938">
        <f>VLOOKUP($D$3&amp;"_"&amp;W$3,データシート2!$A:$SI,MATCH($R$2&amp;"_"&amp;$C48,データシート2!$A$1:$SI$1,0),0)</f>
        <v>7.665</v>
      </c>
      <c r="X48" s="938">
        <f>VLOOKUP($D$3&amp;"_"&amp;X$3,データシート2!$A:$SI,MATCH($R$2&amp;"_"&amp;$C48,データシート2!$A$1:$SI$1,0),0)</f>
        <v>7.6029999999999998</v>
      </c>
      <c r="Y48" s="938">
        <f>VLOOKUP($D$3&amp;"_"&amp;Y$3,データシート2!$A:$SI,MATCH($R$2&amp;"_"&amp;$C48,データシート2!$A$1:$SI$1,0),0)</f>
        <v>7.3860000000000001</v>
      </c>
      <c r="Z48" s="938">
        <f>VLOOKUP($D$3&amp;"_"&amp;Z$3,データシート2!$A:$SI,MATCH($R$2&amp;"_"&amp;$C48,データシート2!$A$1:$SI$1,0),0)</f>
        <v>7.0810000000000004</v>
      </c>
      <c r="AA48" s="938">
        <f>VLOOKUP($D$3&amp;"_"&amp;AA$3,データシート2!$A:$SI,MATCH($R$2&amp;"_"&amp;$C48,データシート2!$A$1:$SI$1,0),0)</f>
        <v>6.4180000000000001</v>
      </c>
      <c r="AB48" s="939">
        <f>VLOOKUP($D$3&amp;"_"&amp;AB$3,データシート2!$A:$SI,MATCH($R$2&amp;"_"&amp;$C48,データシート2!$A$1:$SI$1,0),0)</f>
        <v>6.4939999999999998</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42.249000000000002</v>
      </c>
      <c r="S49" s="938">
        <f>VLOOKUP($D$3&amp;"_"&amp;S$3,データシート2!$A:$SI,MATCH($R$2&amp;"_"&amp;$C49,データシート2!$A$1:$SI$1,0),0)</f>
        <v>42.679000000000002</v>
      </c>
      <c r="T49" s="938">
        <f>VLOOKUP($D$3&amp;"_"&amp;T$3,データシート2!$A:$SI,MATCH($R$2&amp;"_"&amp;$C49,データシート2!$A$1:$SI$1,0),0)</f>
        <v>45.987000000000002</v>
      </c>
      <c r="U49" s="938">
        <f>VLOOKUP($D$3&amp;"_"&amp;U$3,データシート2!$A:$SI,MATCH($R$2&amp;"_"&amp;$C49,データシート2!$A$1:$SI$1,0),0)</f>
        <v>47.704999999999998</v>
      </c>
      <c r="V49" s="938">
        <f>VLOOKUP($D$3&amp;"_"&amp;V$3,データシート2!$A:$SI,MATCH($R$2&amp;"_"&amp;$C49,データシート2!$A$1:$SI$1,0),0)</f>
        <v>43.731000000000002</v>
      </c>
      <c r="W49" s="938">
        <f>VLOOKUP($D$3&amp;"_"&amp;W$3,データシート2!$A:$SI,MATCH($R$2&amp;"_"&amp;$C49,データシート2!$A$1:$SI$1,0),0)</f>
        <v>42.023000000000003</v>
      </c>
      <c r="X49" s="938">
        <f>VLOOKUP($D$3&amp;"_"&amp;X$3,データシート2!$A:$SI,MATCH($R$2&amp;"_"&amp;$C49,データシート2!$A$1:$SI$1,0),0)</f>
        <v>44.581000000000003</v>
      </c>
      <c r="Y49" s="938">
        <f>VLOOKUP($D$3&amp;"_"&amp;Y$3,データシート2!$A:$SI,MATCH($R$2&amp;"_"&amp;$C49,データシート2!$A$1:$SI$1,0),0)</f>
        <v>42.734000000000002</v>
      </c>
      <c r="Z49" s="938">
        <f>VLOOKUP($D$3&amp;"_"&amp;Z$3,データシート2!$A:$SI,MATCH($R$2&amp;"_"&amp;$C49,データシート2!$A$1:$SI$1,0),0)</f>
        <v>37.975999999999999</v>
      </c>
      <c r="AA49" s="938">
        <f>VLOOKUP($D$3&amp;"_"&amp;AA$3,データシート2!$A:$SI,MATCH($R$2&amp;"_"&amp;$C49,データシート2!$A$1:$SI$1,0),0)</f>
        <v>34.491999999999997</v>
      </c>
      <c r="AB49" s="939">
        <f>VLOOKUP($D$3&amp;"_"&amp;AB$3,データシート2!$A:$SI,MATCH($R$2&amp;"_"&amp;$C49,データシート2!$A$1:$SI$1,0),0)</f>
        <v>34.825000000000003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9</v>
      </c>
      <c r="H51" s="766">
        <f>VLOOKUP($D$3&amp;"_"&amp;H$3,データシート2!$A:$SI,MATCH($G$2&amp;"_"&amp;$C51,データシート2!$A$1:$SI$1,0),0)</f>
        <v>9</v>
      </c>
      <c r="I51" s="766">
        <f>VLOOKUP($D$3&amp;"_"&amp;I$3,データシート2!$A:$SI,MATCH($G$2&amp;"_"&amp;$C51,データシート2!$A$1:$SI$1,0),0)</f>
        <v>9</v>
      </c>
      <c r="J51" s="766">
        <f>VLOOKUP($D$3&amp;"_"&amp;J$3,データシート2!$A:$SI,MATCH($G$2&amp;"_"&amp;$C51,データシート2!$A$1:$SI$1,0),0)</f>
        <v>9</v>
      </c>
      <c r="K51" s="767">
        <f>VLOOKUP($D$3&amp;"_"&amp;K$3,データシート2!$A:$SI,MATCH($G$2&amp;"_"&amp;$C51,データシート2!$A$1:$SI$1,0),0)</f>
        <v>9</v>
      </c>
      <c r="L51" s="767">
        <f>VLOOKUP($D$3&amp;"_"&amp;L$3,データシート2!$A:$SI,MATCH($G$2&amp;"_"&amp;$C51,データシート2!$A$1:$SI$1,0),0)</f>
        <v>9</v>
      </c>
      <c r="M51" s="767">
        <f>VLOOKUP($D$3&amp;"_"&amp;M$3,データシート2!$A:$SI,MATCH($G$2&amp;"_"&amp;$C51,データシート2!$A$1:$SI$1,0),0)</f>
        <v>8</v>
      </c>
      <c r="N51" s="767">
        <f>VLOOKUP($D$3&amp;"_"&amp;N$3,データシート2!$A:$SI,MATCH($G$2&amp;"_"&amp;$C51,データシート2!$A$1:$SI$1,0),0)</f>
        <v>8</v>
      </c>
      <c r="O51" s="767">
        <f>VLOOKUP($D$3&amp;"_"&amp;O$3,データシート2!$A:$SI,MATCH($G$2&amp;"_"&amp;$C51,データシート2!$A$1:$SI$1,0),0)</f>
        <v>7</v>
      </c>
      <c r="P51" s="767">
        <f>VLOOKUP($D$3&amp;"_"&amp;P$3,データシート2!$A:$SI,MATCH($G$2&amp;"_"&amp;$C51,データシート2!$A$1:$SI$1,0),0)</f>
        <v>7</v>
      </c>
      <c r="Q51" s="768">
        <f>VLOOKUP($D$3&amp;"_"&amp;Q$3,データシート2!$A:$SI,MATCH($G$2&amp;"_"&amp;$C51,データシート2!$A$1:$SI$1,0),0)</f>
        <v>7</v>
      </c>
      <c r="R51" s="937">
        <f>VLOOKUP($D$3&amp;"_"&amp;R$3,データシート2!$A:$SI,MATCH($R$2&amp;"_"&amp;$C51,データシート2!$A$1:$SI$1,0),0)</f>
        <v>212.59899999999999</v>
      </c>
      <c r="S51" s="938">
        <f>VLOOKUP($D$3&amp;"_"&amp;S$3,データシート2!$A:$SI,MATCH($R$2&amp;"_"&amp;$C51,データシート2!$A$1:$SI$1,0),0)</f>
        <v>228.60499999999999</v>
      </c>
      <c r="T51" s="938">
        <f>VLOOKUP($D$3&amp;"_"&amp;T$3,データシート2!$A:$SI,MATCH($R$2&amp;"_"&amp;$C51,データシート2!$A$1:$SI$1,0),0)</f>
        <v>224.595</v>
      </c>
      <c r="U51" s="938">
        <f>VLOOKUP($D$3&amp;"_"&amp;U$3,データシート2!$A:$SI,MATCH($R$2&amp;"_"&amp;$C51,データシート2!$A$1:$SI$1,0),0)</f>
        <v>218.316</v>
      </c>
      <c r="V51" s="938">
        <f>VLOOKUP($D$3&amp;"_"&amp;V$3,データシート2!$A:$SI,MATCH($R$2&amp;"_"&amp;$C51,データシート2!$A$1:$SI$1,0),0)</f>
        <v>209.429</v>
      </c>
      <c r="W51" s="938">
        <f>VLOOKUP($D$3&amp;"_"&amp;W$3,データシート2!$A:$SI,MATCH($R$2&amp;"_"&amp;$C51,データシート2!$A$1:$SI$1,0),0)</f>
        <v>201.52600000000001</v>
      </c>
      <c r="X51" s="938">
        <f>VLOOKUP($D$3&amp;"_"&amp;X$3,データシート2!$A:$SI,MATCH($R$2&amp;"_"&amp;$C51,データシート2!$A$1:$SI$1,0),0)</f>
        <v>192.16399999999999</v>
      </c>
      <c r="Y51" s="938">
        <f>VLOOKUP($D$3&amp;"_"&amp;Y$3,データシート2!$A:$SI,MATCH($R$2&amp;"_"&amp;$C51,データシート2!$A$1:$SI$1,0),0)</f>
        <v>190.02</v>
      </c>
      <c r="Z51" s="938">
        <f>VLOOKUP($D$3&amp;"_"&amp;Z$3,データシート2!$A:$SI,MATCH($R$2&amp;"_"&amp;$C51,データシート2!$A$1:$SI$1,0),0)</f>
        <v>172.39400000000001</v>
      </c>
      <c r="AA51" s="938">
        <f>VLOOKUP($D$3&amp;"_"&amp;AA$3,データシート2!$A:$SI,MATCH($R$2&amp;"_"&amp;$C51,データシート2!$A$1:$SI$1,0),0)</f>
        <v>133.381</v>
      </c>
      <c r="AB51" s="939">
        <f>VLOOKUP($D$3&amp;"_"&amp;AB$3,データシート2!$A:$SI,MATCH($R$2&amp;"_"&amp;$C51,データシート2!$A$1:$SI$1,0),0)</f>
        <v>117.02500000000001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23</v>
      </c>
      <c r="H53" s="734">
        <f>VLOOKUP($D$3&amp;"_"&amp;H$3,データシート2!$A:$SI,MATCH($G$2&amp;"_"&amp;$B53,データシート2!$A$1:$SI$1,0),0)</f>
        <v>23</v>
      </c>
      <c r="I53" s="734">
        <f>VLOOKUP($D$3&amp;"_"&amp;I$3,データシート2!$A:$SI,MATCH($G$2&amp;"_"&amp;$B53,データシート2!$A$1:$SI$1,0),0)</f>
        <v>25</v>
      </c>
      <c r="J53" s="734">
        <f>VLOOKUP($D$3&amp;"_"&amp;J$3,データシート2!$A:$SI,MATCH($G$2&amp;"_"&amp;$B53,データシート2!$A$1:$SI$1,0),0)</f>
        <v>25</v>
      </c>
      <c r="K53" s="735">
        <f>VLOOKUP($D$3&amp;"_"&amp;K$3,データシート2!$A:$SI,MATCH($G$2&amp;"_"&amp;$B53,データシート2!$A$1:$SI$1,0),0)</f>
        <v>25</v>
      </c>
      <c r="L53" s="735">
        <f>VLOOKUP($D$3&amp;"_"&amp;L$3,データシート2!$A:$SI,MATCH($G$2&amp;"_"&amp;$B53,データシート2!$A$1:$SI$1,0),0)</f>
        <v>25</v>
      </c>
      <c r="M53" s="735">
        <f>VLOOKUP($D$3&amp;"_"&amp;M$3,データシート2!$A:$SI,MATCH($G$2&amp;"_"&amp;$B53,データシート2!$A$1:$SI$1,0),0)</f>
        <v>25</v>
      </c>
      <c r="N53" s="735">
        <f>VLOOKUP($D$3&amp;"_"&amp;N$3,データシート2!$A:$SI,MATCH($G$2&amp;"_"&amp;$B53,データシート2!$A$1:$SI$1,0),0)</f>
        <v>26</v>
      </c>
      <c r="O53" s="735">
        <f>VLOOKUP($D$3&amp;"_"&amp;O$3,データシート2!$A:$SI,MATCH($G$2&amp;"_"&amp;$B53,データシート2!$A$1:$SI$1,0),0)</f>
        <v>15</v>
      </c>
      <c r="P53" s="735">
        <f>VLOOKUP($D$3&amp;"_"&amp;P$3,データシート2!$A:$SI,MATCH($G$2&amp;"_"&amp;$B53,データシート2!$A$1:$SI$1,0),0)</f>
        <v>26</v>
      </c>
      <c r="Q53" s="736">
        <f>VLOOKUP($D$3&amp;"_"&amp;Q$3,データシート2!$A:$SI,MATCH($G$2&amp;"_"&amp;$B53,データシート2!$A$1:$SI$1,0),0)</f>
        <v>26</v>
      </c>
      <c r="R53" s="924">
        <f>VLOOKUP($D$3&amp;"_"&amp;R$3,データシート2!$A:$SI,MATCH($R$2&amp;"_"&amp;$B53,データシート2!$A$1:$SI$1,0),0)</f>
        <v>242.239</v>
      </c>
      <c r="S53" s="925">
        <f>VLOOKUP($D$3&amp;"_"&amp;S$3,データシート2!$A:$SI,MATCH($R$2&amp;"_"&amp;$B53,データシート2!$A$1:$SI$1,0),0)</f>
        <v>244.09899999999999</v>
      </c>
      <c r="T53" s="925">
        <f>VLOOKUP($D$3&amp;"_"&amp;T$3,データシート2!$A:$SI,MATCH($R$2&amp;"_"&amp;$B53,データシート2!$A$1:$SI$1,0),0)</f>
        <v>248.89500000000001</v>
      </c>
      <c r="U53" s="925">
        <f>VLOOKUP($D$3&amp;"_"&amp;U$3,データシート2!$A:$SI,MATCH($R$2&amp;"_"&amp;$B53,データシート2!$A$1:$SI$1,0),0)</f>
        <v>244.60499999999999</v>
      </c>
      <c r="V53" s="925">
        <f>VLOOKUP($D$3&amp;"_"&amp;V$3,データシート2!$A:$SI,MATCH($R$2&amp;"_"&amp;$B53,データシート2!$A$1:$SI$1,0),0)</f>
        <v>245.553</v>
      </c>
      <c r="W53" s="925">
        <f>VLOOKUP($D$3&amp;"_"&amp;W$3,データシート2!$A:$SI,MATCH($R$2&amp;"_"&amp;$B53,データシート2!$A$1:$SI$1,0),0)</f>
        <v>248.41050000000001</v>
      </c>
      <c r="X53" s="925">
        <f>VLOOKUP($D$3&amp;"_"&amp;X$3,データシート2!$A:$SI,MATCH($R$2&amp;"_"&amp;$B53,データシート2!$A$1:$SI$1,0),0)</f>
        <v>234.41800000000001</v>
      </c>
      <c r="Y53" s="925">
        <f>VLOOKUP($D$3&amp;"_"&amp;Y$3,データシート2!$A:$SI,MATCH($R$2&amp;"_"&amp;$B53,データシート2!$A$1:$SI$1,0),0)</f>
        <v>264.59800000000001</v>
      </c>
      <c r="Z53" s="925">
        <f>VLOOKUP($D$3&amp;"_"&amp;Z$3,データシート2!$A:$SI,MATCH($R$2&amp;"_"&amp;$B53,データシート2!$A$1:$SI$1,0),0)</f>
        <v>1337.1030000000001</v>
      </c>
      <c r="AA53" s="925">
        <f>VLOOKUP($D$3&amp;"_"&amp;AA$3,データシート2!$A:$SI,MATCH($R$2&amp;"_"&amp;$B53,データシート2!$A$1:$SI$1,0),0)</f>
        <v>259.07400000000001</v>
      </c>
      <c r="AB53" s="926">
        <f>VLOOKUP($D$3&amp;"_"&amp;AB$3,データシート2!$A:$SI,MATCH($R$2&amp;"_"&amp;$B53,データシート2!$A$1:$SI$1,0),0)</f>
        <v>1524.306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4</v>
      </c>
      <c r="H54" s="742">
        <f>VLOOKUP($D$3&amp;"_"&amp;H$3,データシート2!$A:$SI,MATCH($G$2&amp;"_"&amp;$C54,データシート2!$A$1:$SI$1,0),0)</f>
        <v>4</v>
      </c>
      <c r="I54" s="742">
        <f>VLOOKUP($D$3&amp;"_"&amp;I$3,データシート2!$A:$SI,MATCH($G$2&amp;"_"&amp;$C54,データシート2!$A$1:$SI$1,0),0)</f>
        <v>4</v>
      </c>
      <c r="J54" s="742">
        <f>VLOOKUP($D$3&amp;"_"&amp;J$3,データシート2!$A:$SI,MATCH($G$2&amp;"_"&amp;$C54,データシート2!$A$1:$SI$1,0),0)</f>
        <v>4</v>
      </c>
      <c r="K54" s="743">
        <f>VLOOKUP($D$3&amp;"_"&amp;K$3,データシート2!$A:$SI,MATCH($G$2&amp;"_"&amp;$C54,データシート2!$A$1:$SI$1,0),0)</f>
        <v>4</v>
      </c>
      <c r="L54" s="743">
        <f>VLOOKUP($D$3&amp;"_"&amp;L$3,データシート2!$A:$SI,MATCH($G$2&amp;"_"&amp;$C54,データシート2!$A$1:$SI$1,0),0)</f>
        <v>4</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125.255</v>
      </c>
      <c r="S54" s="928">
        <f>VLOOKUP($D$3&amp;"_"&amp;S$3,データシート2!$A:$SI,MATCH($R$2&amp;"_"&amp;$C54,データシート2!$A$1:$SI$1,0),0)</f>
        <v>130.36199999999999</v>
      </c>
      <c r="T54" s="928">
        <f>VLOOKUP($D$3&amp;"_"&amp;T$3,データシート2!$A:$SI,MATCH($R$2&amp;"_"&amp;$C54,データシート2!$A$1:$SI$1,0),0)</f>
        <v>136.279</v>
      </c>
      <c r="U54" s="928">
        <f>VLOOKUP($D$3&amp;"_"&amp;U$3,データシート2!$A:$SI,MATCH($R$2&amp;"_"&amp;$C54,データシート2!$A$1:$SI$1,0),0)</f>
        <v>133.63999999999999</v>
      </c>
      <c r="V54" s="928">
        <f>VLOOKUP($D$3&amp;"_"&amp;V$3,データシート2!$A:$SI,MATCH($R$2&amp;"_"&amp;$C54,データシート2!$A$1:$SI$1,0),0)</f>
        <v>132.49799999999999</v>
      </c>
      <c r="W54" s="928">
        <f>VLOOKUP($D$3&amp;"_"&amp;W$3,データシート2!$A:$SI,MATCH($R$2&amp;"_"&amp;$C54,データシート2!$A$1:$SI$1,0),0)</f>
        <v>133.45849999999999</v>
      </c>
      <c r="X54" s="928">
        <f>VLOOKUP($D$3&amp;"_"&amp;X$3,データシート2!$A:$SI,MATCH($R$2&amp;"_"&amp;$C54,データシート2!$A$1:$SI$1,0),0)</f>
        <v>120.30200000000001</v>
      </c>
      <c r="Y54" s="928">
        <f>VLOOKUP($D$3&amp;"_"&amp;Y$3,データシート2!$A:$SI,MATCH($R$2&amp;"_"&amp;$C54,データシート2!$A$1:$SI$1,0),0)</f>
        <v>115.884</v>
      </c>
      <c r="Z54" s="928">
        <f>VLOOKUP($D$3&amp;"_"&amp;Z$3,データシート2!$A:$SI,MATCH($R$2&amp;"_"&amp;$C54,データシート2!$A$1:$SI$1,0),0)</f>
        <v>1210.6590000000001</v>
      </c>
      <c r="AA54" s="928">
        <f>VLOOKUP($D$3&amp;"_"&amp;AA$3,データシート2!$A:$SI,MATCH($R$2&amp;"_"&amp;$C54,データシート2!$A$1:$SI$1,0),0)</f>
        <v>118.77</v>
      </c>
      <c r="AB54" s="929">
        <f>VLOOKUP($D$3&amp;"_"&amp;AB$3,データシート2!$A:$SI,MATCH($R$2&amp;"_"&amp;$C54,データシート2!$A$1:$SI$1,0),0)</f>
        <v>1393.74</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109.702</v>
      </c>
      <c r="S55" s="979">
        <f>VLOOKUP($D$3&amp;"_"&amp;S$3,データシート2!$A:$SI,MATCH($R$2&amp;"_"&amp;$E55,データシート2!$A$1:$SI$1,0),0)</f>
        <v>113.782</v>
      </c>
      <c r="T55" s="979">
        <f>VLOOKUP($D$3&amp;"_"&amp;T$3,データシート2!$A:$SI,MATCH($R$2&amp;"_"&amp;$E55,データシート2!$A$1:$SI$1,0),0)</f>
        <v>120.958</v>
      </c>
      <c r="U55" s="979">
        <f>VLOOKUP($D$3&amp;"_"&amp;U$3,データシート2!$A:$SI,MATCH($R$2&amp;"_"&amp;$E55,データシート2!$A$1:$SI$1,0),0)</f>
        <v>119.617</v>
      </c>
      <c r="V55" s="979">
        <f>VLOOKUP($D$3&amp;"_"&amp;V$3,データシート2!$A:$SI,MATCH($R$2&amp;"_"&amp;$E55,データシート2!$A$1:$SI$1,0),0)</f>
        <v>119.34099999999999</v>
      </c>
      <c r="W55" s="979">
        <f>VLOOKUP($D$3&amp;"_"&amp;W$3,データシート2!$A:$SI,MATCH($R$2&amp;"_"&amp;$E55,データシート2!$A$1:$SI$1,0),0)</f>
        <v>121.611</v>
      </c>
      <c r="X55" s="979">
        <f>VLOOKUP($D$3&amp;"_"&amp;X$3,データシート2!$A:$SI,MATCH($R$2&amp;"_"&amp;$E55,データシート2!$A$1:$SI$1,0),0)</f>
        <v>110.616</v>
      </c>
      <c r="Y55" s="979">
        <f>VLOOKUP($D$3&amp;"_"&amp;Y$3,データシート2!$A:$SI,MATCH($R$2&amp;"_"&amp;$E55,データシート2!$A$1:$SI$1,0),0)</f>
        <v>106.35899999999999</v>
      </c>
      <c r="Z55" s="979">
        <f>VLOOKUP($D$3&amp;"_"&amp;Z$3,データシート2!$A:$SI,MATCH($R$2&amp;"_"&amp;$E55,データシート2!$A$1:$SI$1,0),0)</f>
        <v>1204.92</v>
      </c>
      <c r="AA55" s="979">
        <f>VLOOKUP($D$3&amp;"_"&amp;AA$3,データシート2!$A:$SI,MATCH($R$2&amp;"_"&amp;$E55,データシート2!$A$1:$SI$1,0),0)</f>
        <v>113.197</v>
      </c>
      <c r="AB55" s="980">
        <f>VLOOKUP($D$3&amp;"_"&amp;AB$3,データシート2!$A:$SI,MATCH($R$2&amp;"_"&amp;$E55,データシート2!$A$1:$SI$1,0),0)</f>
        <v>1388.4739999999999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7.0549999999999997</v>
      </c>
      <c r="S57" s="941">
        <f>VLOOKUP($D$3&amp;"_"&amp;S$3,データシート2!$A:$SI,MATCH($R$2&amp;"_"&amp;$C57,データシート2!$A$1:$SI$1,0),0)</f>
        <v>7.6349999999999998</v>
      </c>
      <c r="T57" s="941">
        <f>VLOOKUP($D$3&amp;"_"&amp;T$3,データシート2!$A:$SI,MATCH($R$2&amp;"_"&amp;$C57,データシート2!$A$1:$SI$1,0),0)</f>
        <v>7.7729999999999997</v>
      </c>
      <c r="U57" s="941">
        <f>VLOOKUP($D$3&amp;"_"&amp;U$3,データシート2!$A:$SI,MATCH($R$2&amp;"_"&amp;$C57,データシート2!$A$1:$SI$1,0),0)</f>
        <v>7.282</v>
      </c>
      <c r="V57" s="941">
        <f>VLOOKUP($D$3&amp;"_"&amp;V$3,データシート2!$A:$SI,MATCH($R$2&amp;"_"&amp;$C57,データシート2!$A$1:$SI$1,0),0)</f>
        <v>6.9379999999999997</v>
      </c>
      <c r="W57" s="941">
        <f>VLOOKUP($D$3&amp;"_"&amp;W$3,データシート2!$A:$SI,MATCH($R$2&amp;"_"&amp;$C57,データシート2!$A$1:$SI$1,0),0)</f>
        <v>7.33</v>
      </c>
      <c r="X57" s="941">
        <f>VLOOKUP($D$3&amp;"_"&amp;X$3,データシート2!$A:$SI,MATCH($R$2&amp;"_"&amp;$C57,データシート2!$A$1:$SI$1,0),0)</f>
        <v>7.2380000000000004</v>
      </c>
      <c r="Y57" s="941">
        <f>VLOOKUP($D$3&amp;"_"&amp;Y$3,データシート2!$A:$SI,MATCH($R$2&amp;"_"&amp;$C57,データシート2!$A$1:$SI$1,0),0)</f>
        <v>7.8209999999999997</v>
      </c>
      <c r="Z57" s="941">
        <f>VLOOKUP($D$3&amp;"_"&amp;Z$3,データシート2!$A:$SI,MATCH($R$2&amp;"_"&amp;$C57,データシート2!$A$1:$SI$1,0),0)</f>
        <v>7.03</v>
      </c>
      <c r="AA57" s="941">
        <f>VLOOKUP($D$3&amp;"_"&amp;AA$3,データシート2!$A:$SI,MATCH($R$2&amp;"_"&amp;$C57,データシート2!$A$1:$SI$1,0),0)</f>
        <v>6.2290000000000001</v>
      </c>
      <c r="AB57" s="942">
        <f>VLOOKUP($D$3&amp;"_"&amp;AB$3,データシート2!$A:$SI,MATCH($R$2&amp;"_"&amp;$C57,データシート2!$A$1:$SI$1,0),0)</f>
        <v>5.5609999999999999</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6</v>
      </c>
      <c r="H59" s="766">
        <f>VLOOKUP($D$3&amp;"_"&amp;H$3,データシート2!$A:$SI,MATCH($G$2&amp;"_"&amp;$C59,データシート2!$A$1:$SI$1,0),0)</f>
        <v>6</v>
      </c>
      <c r="I59" s="766">
        <f>VLOOKUP($D$3&amp;"_"&amp;I$3,データシート2!$A:$SI,MATCH($G$2&amp;"_"&amp;$C59,データシート2!$A$1:$SI$1,0),0)</f>
        <v>7</v>
      </c>
      <c r="J59" s="766">
        <f>VLOOKUP($D$3&amp;"_"&amp;J$3,データシート2!$A:$SI,MATCH($G$2&amp;"_"&amp;$C59,データシート2!$A$1:$SI$1,0),0)</f>
        <v>7</v>
      </c>
      <c r="K59" s="767">
        <f>VLOOKUP($D$3&amp;"_"&amp;K$3,データシート2!$A:$SI,MATCH($G$2&amp;"_"&amp;$C59,データシート2!$A$1:$SI$1,0),0)</f>
        <v>7</v>
      </c>
      <c r="L59" s="767">
        <f>VLOOKUP($D$3&amp;"_"&amp;L$3,データシート2!$A:$SI,MATCH($G$2&amp;"_"&amp;$C59,データシート2!$A$1:$SI$1,0),0)</f>
        <v>7</v>
      </c>
      <c r="M59" s="767">
        <f>VLOOKUP($D$3&amp;"_"&amp;M$3,データシート2!$A:$SI,MATCH($G$2&amp;"_"&amp;$C59,データシート2!$A$1:$SI$1,0),0)</f>
        <v>7</v>
      </c>
      <c r="N59" s="767">
        <f>VLOOKUP($D$3&amp;"_"&amp;N$3,データシート2!$A:$SI,MATCH($G$2&amp;"_"&amp;$C59,データシート2!$A$1:$SI$1,0),0)</f>
        <v>8</v>
      </c>
      <c r="O59" s="767">
        <f>VLOOKUP($D$3&amp;"_"&amp;O$3,データシート2!$A:$SI,MATCH($G$2&amp;"_"&amp;$C59,データシート2!$A$1:$SI$1,0),0)</f>
        <v>8</v>
      </c>
      <c r="P59" s="767">
        <f>VLOOKUP($D$3&amp;"_"&amp;P$3,データシート2!$A:$SI,MATCH($G$2&amp;"_"&amp;$C59,データシート2!$A$1:$SI$1,0),0)</f>
        <v>8</v>
      </c>
      <c r="Q59" s="768">
        <f>VLOOKUP($D$3&amp;"_"&amp;Q$3,データシート2!$A:$SI,MATCH($G$2&amp;"_"&amp;$C59,データシート2!$A$1:$SI$1,0),0)</f>
        <v>8</v>
      </c>
      <c r="R59" s="937">
        <f>VLOOKUP($D$3&amp;"_"&amp;R$3,データシート2!$A:$SI,MATCH($R$2&amp;"_"&amp;$C59,データシート2!$A$1:$SI$1,0),0)</f>
        <v>5.6740000000000004</v>
      </c>
      <c r="S59" s="938">
        <f>VLOOKUP($D$3&amp;"_"&amp;S$3,データシート2!$A:$SI,MATCH($R$2&amp;"_"&amp;$C59,データシート2!$A$1:$SI$1,0),0)</f>
        <v>6.016</v>
      </c>
      <c r="T59" s="938">
        <f>VLOOKUP($D$3&amp;"_"&amp;T$3,データシート2!$A:$SI,MATCH($R$2&amp;"_"&amp;$C59,データシート2!$A$1:$SI$1,0),0)</f>
        <v>5.9989999999999997</v>
      </c>
      <c r="U59" s="938">
        <f>VLOOKUP($D$3&amp;"_"&amp;U$3,データシート2!$A:$SI,MATCH($R$2&amp;"_"&amp;$C59,データシート2!$A$1:$SI$1,0),0)</f>
        <v>5.5759999999999996</v>
      </c>
      <c r="V59" s="938">
        <f>VLOOKUP($D$3&amp;"_"&amp;V$3,データシート2!$A:$SI,MATCH($R$2&amp;"_"&amp;$C59,データシート2!$A$1:$SI$1,0),0)</f>
        <v>5.5289999999999999</v>
      </c>
      <c r="W59" s="938">
        <f>VLOOKUP($D$3&amp;"_"&amp;W$3,データシート2!$A:$SI,MATCH($R$2&amp;"_"&amp;$C59,データシート2!$A$1:$SI$1,0),0)</f>
        <v>0.93500000000000005</v>
      </c>
      <c r="X59" s="938">
        <f>VLOOKUP($D$3&amp;"_"&amp;X$3,データシート2!$A:$SI,MATCH($R$2&amp;"_"&amp;$C59,データシート2!$A$1:$SI$1,0),0)</f>
        <v>0.97499999999999998</v>
      </c>
      <c r="Y59" s="938">
        <f>VLOOKUP($D$3&amp;"_"&amp;Y$3,データシート2!$A:$SI,MATCH($R$2&amp;"_"&amp;$C59,データシート2!$A$1:$SI$1,0),0)</f>
        <v>36.692</v>
      </c>
      <c r="Z59" s="938">
        <f>VLOOKUP($D$3&amp;"_"&amp;Z$3,データシート2!$A:$SI,MATCH($R$2&amp;"_"&amp;$C59,データシート2!$A$1:$SI$1,0),0)</f>
        <v>63.014000000000003</v>
      </c>
      <c r="AA59" s="938">
        <f>VLOOKUP($D$3&amp;"_"&amp;AA$3,データシート2!$A:$SI,MATCH($R$2&amp;"_"&amp;$C59,データシート2!$A$1:$SI$1,0),0)</f>
        <v>35.972000000000001</v>
      </c>
      <c r="AB59" s="939">
        <f>VLOOKUP($D$3&amp;"_"&amp;AB$3,データシート2!$A:$SI,MATCH($R$2&amp;"_"&amp;$C59,データシート2!$A$1:$SI$1,0),0)</f>
        <v>33.005000000000003</v>
      </c>
    </row>
    <row r="60" spans="2:29" s="745" customFormat="1" ht="16.5" customHeight="1">
      <c r="B60" s="737"/>
      <c r="C60" s="790"/>
      <c r="D60" s="780"/>
      <c r="E60" s="793">
        <v>3511</v>
      </c>
      <c r="F60" s="777" t="s">
        <v>345</v>
      </c>
      <c r="G60" s="967">
        <f>VLOOKUP($D$3&amp;"_"&amp;G$3,データシート2!$A:$SI,MATCH($G$2&amp;"_"&amp;$E60,データシート2!$A$1:$SI$1,0),0)</f>
        <v>6</v>
      </c>
      <c r="H60" s="968">
        <f>VLOOKUP($D$3&amp;"_"&amp;H$3,データシート2!$A:$SI,MATCH($G$2&amp;"_"&amp;$E60,データシート2!$A$1:$SI$1,0),0)</f>
        <v>6</v>
      </c>
      <c r="I60" s="968">
        <f>VLOOKUP($D$3&amp;"_"&amp;I$3,データシート2!$A:$SI,MATCH($G$2&amp;"_"&amp;$E60,データシート2!$A$1:$SI$1,0),0)</f>
        <v>7</v>
      </c>
      <c r="J60" s="968">
        <f>VLOOKUP($D$3&amp;"_"&amp;J$3,データシート2!$A:$SI,MATCH($G$2&amp;"_"&amp;$E60,データシート2!$A$1:$SI$1,0),0)</f>
        <v>7</v>
      </c>
      <c r="K60" s="969">
        <f>VLOOKUP($D$3&amp;"_"&amp;K$3,データシート2!$A:$SI,MATCH($G$2&amp;"_"&amp;$E60,データシート2!$A$1:$SI$1,0),0)</f>
        <v>7</v>
      </c>
      <c r="L60" s="969">
        <f>VLOOKUP($D$3&amp;"_"&amp;L$3,データシート2!$A:$SI,MATCH($G$2&amp;"_"&amp;$E60,データシート2!$A$1:$SI$1,0),0)</f>
        <v>7</v>
      </c>
      <c r="M60" s="969">
        <f>VLOOKUP($D$3&amp;"_"&amp;M$3,データシート2!$A:$SI,MATCH($G$2&amp;"_"&amp;$E60,データシート2!$A$1:$SI$1,0),0)</f>
        <v>7</v>
      </c>
      <c r="N60" s="969">
        <f>VLOOKUP($D$3&amp;"_"&amp;N$3,データシート2!$A:$SI,MATCH($G$2&amp;"_"&amp;$E60,データシート2!$A$1:$SI$1,0),0)</f>
        <v>8</v>
      </c>
      <c r="O60" s="969">
        <f>VLOOKUP($D$3&amp;"_"&amp;O$3,データシート2!$A:$SI,MATCH($G$2&amp;"_"&amp;$E60,データシート2!$A$1:$SI$1,0),0)</f>
        <v>8</v>
      </c>
      <c r="P60" s="969">
        <f>VLOOKUP($D$3&amp;"_"&amp;P$3,データシート2!$A:$SI,MATCH($G$2&amp;"_"&amp;$E60,データシート2!$A$1:$SI$1,0),0)</f>
        <v>8</v>
      </c>
      <c r="Q60" s="970">
        <f>VLOOKUP($D$3&amp;"_"&amp;Q$3,データシート2!$A:$SI,MATCH($G$2&amp;"_"&amp;$E60,データシート2!$A$1:$SI$1,0),0)</f>
        <v>8</v>
      </c>
      <c r="R60" s="971">
        <f>VLOOKUP($D$3&amp;"_"&amp;R$3,データシート2!$A:$SI,MATCH($R$2&amp;"_"&amp;$E60,データシート2!$A$1:$SI$1,0),0)</f>
        <v>5.6740000000000004</v>
      </c>
      <c r="S60" s="972">
        <f>VLOOKUP($D$3&amp;"_"&amp;S$3,データシート2!$A:$SI,MATCH($R$2&amp;"_"&amp;$E60,データシート2!$A$1:$SI$1,0),0)</f>
        <v>6.016</v>
      </c>
      <c r="T60" s="972">
        <f>VLOOKUP($D$3&amp;"_"&amp;T$3,データシート2!$A:$SI,MATCH($R$2&amp;"_"&amp;$E60,データシート2!$A$1:$SI$1,0),0)</f>
        <v>5.9989999999999997</v>
      </c>
      <c r="U60" s="972">
        <f>VLOOKUP($D$3&amp;"_"&amp;U$3,データシート2!$A:$SI,MATCH($R$2&amp;"_"&amp;$E60,データシート2!$A$1:$SI$1,0),0)</f>
        <v>5.5759999999999996</v>
      </c>
      <c r="V60" s="972">
        <f>VLOOKUP($D$3&amp;"_"&amp;V$3,データシート2!$A:$SI,MATCH($R$2&amp;"_"&amp;$E60,データシート2!$A$1:$SI$1,0),0)</f>
        <v>5.5289999999999999</v>
      </c>
      <c r="W60" s="972">
        <f>VLOOKUP($D$3&amp;"_"&amp;W$3,データシート2!$A:$SI,MATCH($R$2&amp;"_"&amp;$E60,データシート2!$A$1:$SI$1,0),0)</f>
        <v>0.93500000000000005</v>
      </c>
      <c r="X60" s="972">
        <f>VLOOKUP($D$3&amp;"_"&amp;X$3,データシート2!$A:$SI,MATCH($R$2&amp;"_"&amp;$E60,データシート2!$A$1:$SI$1,0),0)</f>
        <v>0.97499999999999998</v>
      </c>
      <c r="Y60" s="972">
        <f>VLOOKUP($D$3&amp;"_"&amp;Y$3,データシート2!$A:$SI,MATCH($R$2&amp;"_"&amp;$E60,データシート2!$A$1:$SI$1,0),0)</f>
        <v>36.692</v>
      </c>
      <c r="Z60" s="972">
        <f>VLOOKUP($D$3&amp;"_"&amp;Z$3,データシート2!$A:$SI,MATCH($R$2&amp;"_"&amp;$E60,データシート2!$A$1:$SI$1,0),0)</f>
        <v>63.014000000000003</v>
      </c>
      <c r="AA60" s="972">
        <f>VLOOKUP($D$3&amp;"_"&amp;AA$3,データシート2!$A:$SI,MATCH($R$2&amp;"_"&amp;$E60,データシート2!$A$1:$SI$1,0),0)</f>
        <v>35.972000000000001</v>
      </c>
      <c r="AB60" s="973">
        <f>VLOOKUP($D$3&amp;"_"&amp;AB$3,データシート2!$A:$SI,MATCH($R$2&amp;"_"&amp;$E60,データシート2!$A$1:$SI$1,0),0)</f>
        <v>33.005000000000003</v>
      </c>
      <c r="AC60" s="778"/>
    </row>
    <row r="61" spans="2:29" s="745" customFormat="1" ht="16.5" customHeight="1">
      <c r="B61" s="746"/>
      <c r="C61" s="794">
        <v>36</v>
      </c>
      <c r="D61" s="795" t="s">
        <v>568</v>
      </c>
      <c r="E61" s="747"/>
      <c r="F61" s="749"/>
      <c r="G61" s="796">
        <f>VLOOKUP($D$3&amp;"_"&amp;G$3,データシート2!$A:$SI,MATCH($G$2&amp;"_"&amp;$C61,データシート2!$A$1:$SI$1,0),0)</f>
        <v>12</v>
      </c>
      <c r="H61" s="797">
        <f>VLOOKUP($D$3&amp;"_"&amp;H$3,データシート2!$A:$SI,MATCH($G$2&amp;"_"&amp;$C61,データシート2!$A$1:$SI$1,0),0)</f>
        <v>12</v>
      </c>
      <c r="I61" s="797">
        <f>VLOOKUP($D$3&amp;"_"&amp;I$3,データシート2!$A:$SI,MATCH($G$2&amp;"_"&amp;$C61,データシート2!$A$1:$SI$1,0),0)</f>
        <v>13</v>
      </c>
      <c r="J61" s="797">
        <f>VLOOKUP($D$3&amp;"_"&amp;J$3,データシート2!$A:$SI,MATCH($G$2&amp;"_"&amp;$C61,データシート2!$A$1:$SI$1,0),0)</f>
        <v>13</v>
      </c>
      <c r="K61" s="798">
        <f>VLOOKUP($D$3&amp;"_"&amp;K$3,データシート2!$A:$SI,MATCH($G$2&amp;"_"&amp;$C61,データシート2!$A$1:$SI$1,0),0)</f>
        <v>13</v>
      </c>
      <c r="L61" s="798">
        <f>VLOOKUP($D$3&amp;"_"&amp;L$3,データシート2!$A:$SI,MATCH($G$2&amp;"_"&amp;$C61,データシート2!$A$1:$SI$1,0),0)</f>
        <v>13</v>
      </c>
      <c r="M61" s="798">
        <f>VLOOKUP($D$3&amp;"_"&amp;M$3,データシート2!$A:$SI,MATCH($G$2&amp;"_"&amp;$C61,データシート2!$A$1:$SI$1,0),0)</f>
        <v>14</v>
      </c>
      <c r="N61" s="798">
        <f>VLOOKUP($D$3&amp;"_"&amp;N$3,データシート2!$A:$SI,MATCH($G$2&amp;"_"&amp;$C61,データシート2!$A$1:$SI$1,0),0)</f>
        <v>14</v>
      </c>
      <c r="O61" s="798">
        <f>VLOOKUP($D$3&amp;"_"&amp;O$3,データシート2!$A:$SI,MATCH($G$2&amp;"_"&amp;$C61,データシート2!$A$1:$SI$1,0),0)</f>
        <v>3</v>
      </c>
      <c r="P61" s="798">
        <f>VLOOKUP($D$3&amp;"_"&amp;P$3,データシート2!$A:$SI,MATCH($G$2&amp;"_"&amp;$C61,データシート2!$A$1:$SI$1,0),0)</f>
        <v>14</v>
      </c>
      <c r="Q61" s="799">
        <f>VLOOKUP($D$3&amp;"_"&amp;Q$3,データシート2!$A:$SI,MATCH($G$2&amp;"_"&amp;$C61,データシート2!$A$1:$SI$1,0),0)</f>
        <v>14</v>
      </c>
      <c r="R61" s="943">
        <f>VLOOKUP($D$3&amp;"_"&amp;R$3,データシート2!$A:$SI,MATCH($R$2&amp;"_"&amp;$C61,データシート2!$A$1:$SI$1,0),0)</f>
        <v>104.255</v>
      </c>
      <c r="S61" s="944">
        <f>VLOOKUP($D$3&amp;"_"&amp;S$3,データシート2!$A:$SI,MATCH($R$2&amp;"_"&amp;$C61,データシート2!$A$1:$SI$1,0),0)</f>
        <v>100.086</v>
      </c>
      <c r="T61" s="944">
        <f>VLOOKUP($D$3&amp;"_"&amp;T$3,データシート2!$A:$SI,MATCH($R$2&amp;"_"&amp;$C61,データシート2!$A$1:$SI$1,0),0)</f>
        <v>98.843999999999994</v>
      </c>
      <c r="U61" s="944">
        <f>VLOOKUP($D$3&amp;"_"&amp;U$3,データシート2!$A:$SI,MATCH($R$2&amp;"_"&amp;$C61,データシート2!$A$1:$SI$1,0),0)</f>
        <v>98.106999999999999</v>
      </c>
      <c r="V61" s="944">
        <f>VLOOKUP($D$3&amp;"_"&amp;V$3,データシート2!$A:$SI,MATCH($R$2&amp;"_"&amp;$C61,データシート2!$A$1:$SI$1,0),0)</f>
        <v>100.58799999999999</v>
      </c>
      <c r="W61" s="944">
        <f>VLOOKUP($D$3&amp;"_"&amp;W$3,データシート2!$A:$SI,MATCH($R$2&amp;"_"&amp;$C61,データシート2!$A$1:$SI$1,0),0)</f>
        <v>106.687</v>
      </c>
      <c r="X61" s="944">
        <f>VLOOKUP($D$3&amp;"_"&amp;X$3,データシート2!$A:$SI,MATCH($R$2&amp;"_"&amp;$C61,データシート2!$A$1:$SI$1,0),0)</f>
        <v>105.90300000000001</v>
      </c>
      <c r="Y61" s="944">
        <f>VLOOKUP($D$3&amp;"_"&amp;Y$3,データシート2!$A:$SI,MATCH($R$2&amp;"_"&amp;$C61,データシート2!$A$1:$SI$1,0),0)</f>
        <v>104.20099999999999</v>
      </c>
      <c r="Z61" s="944">
        <f>VLOOKUP($D$3&amp;"_"&amp;Z$3,データシート2!$A:$SI,MATCH($R$2&amp;"_"&amp;$C61,データシート2!$A$1:$SI$1,0),0)</f>
        <v>56.4</v>
      </c>
      <c r="AA61" s="944">
        <f>VLOOKUP($D$3&amp;"_"&amp;AA$3,データシート2!$A:$SI,MATCH($R$2&amp;"_"&amp;$C61,データシート2!$A$1:$SI$1,0),0)</f>
        <v>98.102999999999994</v>
      </c>
      <c r="AB61" s="945">
        <f>VLOOKUP($D$3&amp;"_"&amp;AB$3,データシート2!$A:$SI,MATCH($R$2&amp;"_"&amp;$C61,データシート2!$A$1:$SI$1,0),0)</f>
        <v>92</v>
      </c>
    </row>
    <row r="62" spans="2:29" s="21" customFormat="1" ht="20.45" customHeight="1">
      <c r="B62" s="729" t="s">
        <v>569</v>
      </c>
      <c r="C62" s="730" t="s">
        <v>570</v>
      </c>
      <c r="D62" s="731"/>
      <c r="E62" s="732"/>
      <c r="F62" s="731"/>
      <c r="G62" s="733">
        <f>VLOOKUP($D$3&amp;"_"&amp;G$3,データシート2!$A:$SI,MATCH($G$2&amp;"_"&amp;$B62,データシート2!$A$1:$SI$1,0),0)</f>
        <v>25</v>
      </c>
      <c r="H62" s="734">
        <f>VLOOKUP($D$3&amp;"_"&amp;H$3,データシート2!$A:$SI,MATCH($G$2&amp;"_"&amp;$B62,データシート2!$A$1:$SI$1,0),0)</f>
        <v>26</v>
      </c>
      <c r="I62" s="734">
        <f>VLOOKUP($D$3&amp;"_"&amp;I$3,データシート2!$A:$SI,MATCH($G$2&amp;"_"&amp;$B62,データシート2!$A$1:$SI$1,0),0)</f>
        <v>24</v>
      </c>
      <c r="J62" s="734">
        <f>VLOOKUP($D$3&amp;"_"&amp;J$3,データシート2!$A:$SI,MATCH($G$2&amp;"_"&amp;$B62,データシート2!$A$1:$SI$1,0),0)</f>
        <v>25</v>
      </c>
      <c r="K62" s="735">
        <f>VLOOKUP($D$3&amp;"_"&amp;K$3,データシート2!$A:$SI,MATCH($G$2&amp;"_"&amp;$B62,データシート2!$A$1:$SI$1,0),0)</f>
        <v>25</v>
      </c>
      <c r="L62" s="735">
        <f>VLOOKUP($D$3&amp;"_"&amp;L$3,データシート2!$A:$SI,MATCH($G$2&amp;"_"&amp;$B62,データシート2!$A$1:$SI$1,0),0)</f>
        <v>25</v>
      </c>
      <c r="M62" s="735">
        <f>VLOOKUP($D$3&amp;"_"&amp;M$3,データシート2!$A:$SI,MATCH($G$2&amp;"_"&amp;$B62,データシート2!$A$1:$SI$1,0),0)</f>
        <v>25</v>
      </c>
      <c r="N62" s="735">
        <f>VLOOKUP($D$3&amp;"_"&amp;N$3,データシート2!$A:$SI,MATCH($G$2&amp;"_"&amp;$B62,データシート2!$A$1:$SI$1,0),0)</f>
        <v>24</v>
      </c>
      <c r="O62" s="735">
        <f>VLOOKUP($D$3&amp;"_"&amp;O$3,データシート2!$A:$SI,MATCH($G$2&amp;"_"&amp;$B62,データシート2!$A$1:$SI$1,0),0)</f>
        <v>25</v>
      </c>
      <c r="P62" s="735">
        <f>VLOOKUP($D$3&amp;"_"&amp;P$3,データシート2!$A:$SI,MATCH($G$2&amp;"_"&amp;$B62,データシート2!$A$1:$SI$1,0),0)</f>
        <v>26</v>
      </c>
      <c r="Q62" s="736">
        <f>VLOOKUP($D$3&amp;"_"&amp;Q$3,データシート2!$A:$SI,MATCH($G$2&amp;"_"&amp;$B62,データシート2!$A$1:$SI$1,0),0)</f>
        <v>26</v>
      </c>
      <c r="R62" s="924">
        <f>VLOOKUP($D$3&amp;"_"&amp;R$3,データシート2!$A:$SI,MATCH($R$2&amp;"_"&amp;$B62,データシート2!$A$1:$SI$1,0),0)</f>
        <v>134.62</v>
      </c>
      <c r="S62" s="925">
        <f>VLOOKUP($D$3&amp;"_"&amp;S$3,データシート2!$A:$SI,MATCH($R$2&amp;"_"&amp;$B62,データシート2!$A$1:$SI$1,0),0)</f>
        <v>142.20099999999999</v>
      </c>
      <c r="T62" s="925">
        <f>VLOOKUP($D$3&amp;"_"&amp;T$3,データシート2!$A:$SI,MATCH($R$2&amp;"_"&amp;$B62,データシート2!$A$1:$SI$1,0),0)</f>
        <v>130.732</v>
      </c>
      <c r="U62" s="925">
        <f>VLOOKUP($D$3&amp;"_"&amp;U$3,データシート2!$A:$SI,MATCH($R$2&amp;"_"&amp;$B62,データシート2!$A$1:$SI$1,0),0)</f>
        <v>131.94999999999999</v>
      </c>
      <c r="V62" s="925">
        <f>VLOOKUP($D$3&amp;"_"&amp;V$3,データシート2!$A:$SI,MATCH($R$2&amp;"_"&amp;$B62,データシート2!$A$1:$SI$1,0),0)</f>
        <v>131.08500000000001</v>
      </c>
      <c r="W62" s="925">
        <f>VLOOKUP($D$3&amp;"_"&amp;W$3,データシート2!$A:$SI,MATCH($R$2&amp;"_"&amp;$B62,データシート2!$A$1:$SI$1,0),0)</f>
        <v>119.34699999999999</v>
      </c>
      <c r="X62" s="925">
        <f>VLOOKUP($D$3&amp;"_"&amp;X$3,データシート2!$A:$SI,MATCH($R$2&amp;"_"&amp;$B62,データシート2!$A$1:$SI$1,0),0)</f>
        <v>119.892</v>
      </c>
      <c r="Y62" s="925">
        <f>VLOOKUP($D$3&amp;"_"&amp;Y$3,データシート2!$A:$SI,MATCH($R$2&amp;"_"&amp;$B62,データシート2!$A$1:$SI$1,0),0)</f>
        <v>113.39700000000001</v>
      </c>
      <c r="Z62" s="925">
        <f>VLOOKUP($D$3&amp;"_"&amp;Z$3,データシート2!$A:$SI,MATCH($R$2&amp;"_"&amp;$B62,データシート2!$A$1:$SI$1,0),0)</f>
        <v>111.59699999999999</v>
      </c>
      <c r="AA62" s="925">
        <f>VLOOKUP($D$3&amp;"_"&amp;AA$3,データシート2!$A:$SI,MATCH($R$2&amp;"_"&amp;$B62,データシート2!$A$1:$SI$1,0),0)</f>
        <v>107.221</v>
      </c>
      <c r="AB62" s="926">
        <f>VLOOKUP($D$3&amp;"_"&amp;AB$3,データシート2!$A:$SI,MATCH($R$2&amp;"_"&amp;$B62,データシート2!$A$1:$SI$1,0),0)</f>
        <v>98.903999999999996</v>
      </c>
    </row>
    <row r="63" spans="2:29" s="745" customFormat="1" ht="16.5" customHeight="1">
      <c r="B63" s="737"/>
      <c r="C63" s="738">
        <v>37</v>
      </c>
      <c r="D63" s="739" t="s">
        <v>571</v>
      </c>
      <c r="E63" s="738"/>
      <c r="F63" s="740"/>
      <c r="G63" s="754">
        <f>VLOOKUP($D$3&amp;"_"&amp;G$3,データシート2!$A:$SI,MATCH($G$2&amp;"_"&amp;$C63,データシート2!$A$1:$SI$1,0),0)</f>
        <v>15</v>
      </c>
      <c r="H63" s="742">
        <f>VLOOKUP($D$3&amp;"_"&amp;H$3,データシート2!$A:$SI,MATCH($G$2&amp;"_"&amp;$C63,データシート2!$A$1:$SI$1,0),0)</f>
        <v>15</v>
      </c>
      <c r="I63" s="742">
        <f>VLOOKUP($D$3&amp;"_"&amp;I$3,データシート2!$A:$SI,MATCH($G$2&amp;"_"&amp;$C63,データシート2!$A$1:$SI$1,0),0)</f>
        <v>13</v>
      </c>
      <c r="J63" s="742">
        <f>VLOOKUP($D$3&amp;"_"&amp;J$3,データシート2!$A:$SI,MATCH($G$2&amp;"_"&amp;$C63,データシート2!$A$1:$SI$1,0),0)</f>
        <v>13</v>
      </c>
      <c r="K63" s="743">
        <f>VLOOKUP($D$3&amp;"_"&amp;K$3,データシート2!$A:$SI,MATCH($G$2&amp;"_"&amp;$C63,データシート2!$A$1:$SI$1,0),0)</f>
        <v>13</v>
      </c>
      <c r="L63" s="743">
        <f>VLOOKUP($D$3&amp;"_"&amp;L$3,データシート2!$A:$SI,MATCH($G$2&amp;"_"&amp;$C63,データシート2!$A$1:$SI$1,0),0)</f>
        <v>14</v>
      </c>
      <c r="M63" s="743">
        <f>VLOOKUP($D$3&amp;"_"&amp;M$3,データシート2!$A:$SI,MATCH($G$2&amp;"_"&amp;$C63,データシート2!$A$1:$SI$1,0),0)</f>
        <v>14</v>
      </c>
      <c r="N63" s="743">
        <f>VLOOKUP($D$3&amp;"_"&amp;N$3,データシート2!$A:$SI,MATCH($G$2&amp;"_"&amp;$C63,データシート2!$A$1:$SI$1,0),0)</f>
        <v>13</v>
      </c>
      <c r="O63" s="743">
        <f>VLOOKUP($D$3&amp;"_"&amp;O$3,データシート2!$A:$SI,MATCH($G$2&amp;"_"&amp;$C63,データシート2!$A$1:$SI$1,0),0)</f>
        <v>13</v>
      </c>
      <c r="P63" s="743">
        <f>VLOOKUP($D$3&amp;"_"&amp;P$3,データシート2!$A:$SI,MATCH($G$2&amp;"_"&amp;$C63,データシート2!$A$1:$SI$1,0),0)</f>
        <v>14</v>
      </c>
      <c r="Q63" s="744">
        <f>VLOOKUP($D$3&amp;"_"&amp;Q$3,データシート2!$A:$SI,MATCH($G$2&amp;"_"&amp;$C63,データシート2!$A$1:$SI$1,0),0)</f>
        <v>14</v>
      </c>
      <c r="R63" s="933">
        <f>VLOOKUP($D$3&amp;"_"&amp;R$3,データシート2!$A:$SI,MATCH($R$2&amp;"_"&amp;$C63,データシート2!$A$1:$SI$1,0),0)</f>
        <v>87.778999999999996</v>
      </c>
      <c r="S63" s="928">
        <f>VLOOKUP($D$3&amp;"_"&amp;S$3,データシート2!$A:$SI,MATCH($R$2&amp;"_"&amp;$C63,データシート2!$A$1:$SI$1,0),0)</f>
        <v>89.135000000000005</v>
      </c>
      <c r="T63" s="928">
        <f>VLOOKUP($D$3&amp;"_"&amp;T$3,データシート2!$A:$SI,MATCH($R$2&amp;"_"&amp;$C63,データシート2!$A$1:$SI$1,0),0)</f>
        <v>78.849999999999994</v>
      </c>
      <c r="U63" s="928">
        <f>VLOOKUP($D$3&amp;"_"&amp;U$3,データシート2!$A:$SI,MATCH($R$2&amp;"_"&amp;$C63,データシート2!$A$1:$SI$1,0),0)</f>
        <v>80.63</v>
      </c>
      <c r="V63" s="928">
        <f>VLOOKUP($D$3&amp;"_"&amp;V$3,データシート2!$A:$SI,MATCH($R$2&amp;"_"&amp;$C63,データシート2!$A$1:$SI$1,0),0)</f>
        <v>82.382999999999996</v>
      </c>
      <c r="W63" s="928">
        <f>VLOOKUP($D$3&amp;"_"&amp;W$3,データシート2!$A:$SI,MATCH($R$2&amp;"_"&amp;$C63,データシート2!$A$1:$SI$1,0),0)</f>
        <v>77.385000000000005</v>
      </c>
      <c r="X63" s="928">
        <f>VLOOKUP($D$3&amp;"_"&amp;X$3,データシート2!$A:$SI,MATCH($R$2&amp;"_"&amp;$C63,データシート2!$A$1:$SI$1,0),0)</f>
        <v>76.66</v>
      </c>
      <c r="Y63" s="928">
        <f>VLOOKUP($D$3&amp;"_"&amp;Y$3,データシート2!$A:$SI,MATCH($R$2&amp;"_"&amp;$C63,データシート2!$A$1:$SI$1,0),0)</f>
        <v>73.024000000000001</v>
      </c>
      <c r="Z63" s="928">
        <f>VLOOKUP($D$3&amp;"_"&amp;Z$3,データシート2!$A:$SI,MATCH($R$2&amp;"_"&amp;$C63,データシート2!$A$1:$SI$1,0),0)</f>
        <v>70.253</v>
      </c>
      <c r="AA63" s="928">
        <f>VLOOKUP($D$3&amp;"_"&amp;AA$3,データシート2!$A:$SI,MATCH($R$2&amp;"_"&amp;$C63,データシート2!$A$1:$SI$1,0),0)</f>
        <v>68.844999999999999</v>
      </c>
      <c r="AB63" s="929">
        <f>VLOOKUP($D$3&amp;"_"&amp;AB$3,データシート2!$A:$SI,MATCH($R$2&amp;"_"&amp;$C63,データシート2!$A$1:$SI$1,0),0)</f>
        <v>63.688000000000002</v>
      </c>
    </row>
    <row r="64" spans="2:29" s="745" customFormat="1" ht="16.5" customHeight="1">
      <c r="B64" s="737"/>
      <c r="C64" s="762">
        <v>38</v>
      </c>
      <c r="D64" s="763" t="s">
        <v>572</v>
      </c>
      <c r="E64" s="762"/>
      <c r="F64" s="764"/>
      <c r="G64" s="765">
        <f>VLOOKUP($D$3&amp;"_"&amp;G$3,データシート2!$A:$SI,MATCH($G$2&amp;"_"&amp;$C64,データシート2!$A$1:$SI$1,0),0)</f>
        <v>5</v>
      </c>
      <c r="H64" s="766">
        <f>VLOOKUP($D$3&amp;"_"&amp;H$3,データシート2!$A:$SI,MATCH($G$2&amp;"_"&amp;$C64,データシート2!$A$1:$SI$1,0),0)</f>
        <v>5</v>
      </c>
      <c r="I64" s="766">
        <f>VLOOKUP($D$3&amp;"_"&amp;I$3,データシート2!$A:$SI,MATCH($G$2&amp;"_"&amp;$C64,データシート2!$A$1:$SI$1,0),0)</f>
        <v>4</v>
      </c>
      <c r="J64" s="766">
        <f>VLOOKUP($D$3&amp;"_"&amp;J$3,データシート2!$A:$SI,MATCH($G$2&amp;"_"&amp;$C64,データシート2!$A$1:$SI$1,0),0)</f>
        <v>5</v>
      </c>
      <c r="K64" s="767">
        <f>VLOOKUP($D$3&amp;"_"&amp;K$3,データシート2!$A:$SI,MATCH($G$2&amp;"_"&amp;$C64,データシート2!$A$1:$SI$1,0),0)</f>
        <v>5</v>
      </c>
      <c r="L64" s="767">
        <f>VLOOKUP($D$3&amp;"_"&amp;L$3,データシート2!$A:$SI,MATCH($G$2&amp;"_"&amp;$C64,データシート2!$A$1:$SI$1,0),0)</f>
        <v>4</v>
      </c>
      <c r="M64" s="767">
        <f>VLOOKUP($D$3&amp;"_"&amp;M$3,データシート2!$A:$SI,MATCH($G$2&amp;"_"&amp;$C64,データシート2!$A$1:$SI$1,0),0)</f>
        <v>5</v>
      </c>
      <c r="N64" s="767">
        <f>VLOOKUP($D$3&amp;"_"&amp;N$3,データシート2!$A:$SI,MATCH($G$2&amp;"_"&amp;$C64,データシート2!$A$1:$SI$1,0),0)</f>
        <v>5</v>
      </c>
      <c r="O64" s="767">
        <f>VLOOKUP($D$3&amp;"_"&amp;O$3,データシート2!$A:$SI,MATCH($G$2&amp;"_"&amp;$C64,データシート2!$A$1:$SI$1,0),0)</f>
        <v>5</v>
      </c>
      <c r="P64" s="767">
        <f>VLOOKUP($D$3&amp;"_"&amp;P$3,データシート2!$A:$SI,MATCH($G$2&amp;"_"&amp;$C64,データシート2!$A$1:$SI$1,0),0)</f>
        <v>5</v>
      </c>
      <c r="Q64" s="768">
        <f>VLOOKUP($D$3&amp;"_"&amp;Q$3,データシート2!$A:$SI,MATCH($G$2&amp;"_"&amp;$C64,データシート2!$A$1:$SI$1,0),0)</f>
        <v>5</v>
      </c>
      <c r="R64" s="937">
        <f>VLOOKUP($D$3&amp;"_"&amp;R$3,データシート2!$A:$SI,MATCH($R$2&amp;"_"&amp;$C64,データシート2!$A$1:$SI$1,0),0)</f>
        <v>20.062000000000001</v>
      </c>
      <c r="S64" s="938">
        <f>VLOOKUP($D$3&amp;"_"&amp;S$3,データシート2!$A:$SI,MATCH($R$2&amp;"_"&amp;$C64,データシート2!$A$1:$SI$1,0),0)</f>
        <v>20.545000000000002</v>
      </c>
      <c r="T64" s="938">
        <f>VLOOKUP($D$3&amp;"_"&amp;T$3,データシート2!$A:$SI,MATCH($R$2&amp;"_"&amp;$C64,データシート2!$A$1:$SI$1,0),0)</f>
        <v>16.573</v>
      </c>
      <c r="U64" s="938">
        <f>VLOOKUP($D$3&amp;"_"&amp;U$3,データシート2!$A:$SI,MATCH($R$2&amp;"_"&amp;$C64,データシート2!$A$1:$SI$1,0),0)</f>
        <v>19.559000000000001</v>
      </c>
      <c r="V64" s="938">
        <f>VLOOKUP($D$3&amp;"_"&amp;V$3,データシート2!$A:$SI,MATCH($R$2&amp;"_"&amp;$C64,データシート2!$A$1:$SI$1,0),0)</f>
        <v>19.242000000000001</v>
      </c>
      <c r="W64" s="938">
        <f>VLOOKUP($D$3&amp;"_"&amp;W$3,データシート2!$A:$SI,MATCH($R$2&amp;"_"&amp;$C64,データシート2!$A$1:$SI$1,0),0)</f>
        <v>14.41</v>
      </c>
      <c r="X64" s="938">
        <f>VLOOKUP($D$3&amp;"_"&amp;X$3,データシート2!$A:$SI,MATCH($R$2&amp;"_"&amp;$C64,データシート2!$A$1:$SI$1,0),0)</f>
        <v>18.925000000000001</v>
      </c>
      <c r="Y64" s="938">
        <f>VLOOKUP($D$3&amp;"_"&amp;Y$3,データシート2!$A:$SI,MATCH($R$2&amp;"_"&amp;$C64,データシート2!$A$1:$SI$1,0),0)</f>
        <v>17.292000000000002</v>
      </c>
      <c r="Z64" s="938">
        <f>VLOOKUP($D$3&amp;"_"&amp;Z$3,データシート2!$A:$SI,MATCH($R$2&amp;"_"&amp;$C64,データシート2!$A$1:$SI$1,0),0)</f>
        <v>17.253</v>
      </c>
      <c r="AA64" s="938">
        <f>VLOOKUP($D$3&amp;"_"&amp;AA$3,データシート2!$A:$SI,MATCH($R$2&amp;"_"&amp;$C64,データシート2!$A$1:$SI$1,0),0)</f>
        <v>16.373000000000001</v>
      </c>
      <c r="AB64" s="939">
        <f>VLOOKUP($D$3&amp;"_"&amp;AB$3,データシート2!$A:$SI,MATCH($R$2&amp;"_"&amp;$C64,データシート2!$A$1:$SI$1,0),0)</f>
        <v>14.897</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4</v>
      </c>
      <c r="I65" s="766">
        <f>VLOOKUP($D$3&amp;"_"&amp;I$3,データシート2!$A:$SI,MATCH($G$2&amp;"_"&amp;$C65,データシート2!$A$1:$SI$1,0),0)</f>
        <v>5</v>
      </c>
      <c r="J65" s="766">
        <f>VLOOKUP($D$3&amp;"_"&amp;J$3,データシート2!$A:$SI,MATCH($G$2&amp;"_"&amp;$C65,データシート2!$A$1:$SI$1,0),0)</f>
        <v>5</v>
      </c>
      <c r="K65" s="767">
        <f>VLOOKUP($D$3&amp;"_"&amp;K$3,データシート2!$A:$SI,MATCH($G$2&amp;"_"&amp;$C65,データシート2!$A$1:$SI$1,0),0)</f>
        <v>5</v>
      </c>
      <c r="L65" s="767">
        <f>VLOOKUP($D$3&amp;"_"&amp;L$3,データシート2!$A:$SI,MATCH($G$2&amp;"_"&amp;$C65,データシート2!$A$1:$SI$1,0),0)</f>
        <v>5</v>
      </c>
      <c r="M65" s="767">
        <f>VLOOKUP($D$3&amp;"_"&amp;M$3,データシート2!$A:$SI,MATCH($G$2&amp;"_"&amp;$C65,データシート2!$A$1:$SI$1,0),0)</f>
        <v>4</v>
      </c>
      <c r="N65" s="767">
        <f>VLOOKUP($D$3&amp;"_"&amp;N$3,データシート2!$A:$SI,MATCH($G$2&amp;"_"&amp;$C65,データシート2!$A$1:$SI$1,0),0)</f>
        <v>4</v>
      </c>
      <c r="O65" s="767">
        <f>VLOOKUP($D$3&amp;"_"&amp;O$3,データシート2!$A:$SI,MATCH($G$2&amp;"_"&amp;$C65,データシート2!$A$1:$SI$1,0),0)</f>
        <v>5</v>
      </c>
      <c r="P65" s="767">
        <f>VLOOKUP($D$3&amp;"_"&amp;P$3,データシート2!$A:$SI,MATCH($G$2&amp;"_"&amp;$C65,データシート2!$A$1:$SI$1,0),0)</f>
        <v>5</v>
      </c>
      <c r="Q65" s="768">
        <f>VLOOKUP($D$3&amp;"_"&amp;Q$3,データシート2!$A:$SI,MATCH($G$2&amp;"_"&amp;$C65,データシート2!$A$1:$SI$1,0),0)</f>
        <v>5</v>
      </c>
      <c r="R65" s="937">
        <f>VLOOKUP($D$3&amp;"_"&amp;R$3,データシート2!$A:$SI,MATCH($R$2&amp;"_"&amp;$C65,データシート2!$A$1:$SI$1,0),0)</f>
        <v>7.9640000000000004</v>
      </c>
      <c r="S65" s="938">
        <f>VLOOKUP($D$3&amp;"_"&amp;S$3,データシート2!$A:$SI,MATCH($R$2&amp;"_"&amp;$C65,データシート2!$A$1:$SI$1,0),0)</f>
        <v>17.169</v>
      </c>
      <c r="T65" s="938">
        <f>VLOOKUP($D$3&amp;"_"&amp;T$3,データシート2!$A:$SI,MATCH($R$2&amp;"_"&amp;$C65,データシート2!$A$1:$SI$1,0),0)</f>
        <v>19.736999999999998</v>
      </c>
      <c r="U65" s="938">
        <f>VLOOKUP($D$3&amp;"_"&amp;U$3,データシート2!$A:$SI,MATCH($R$2&amp;"_"&amp;$C65,データシート2!$A$1:$SI$1,0),0)</f>
        <v>18.091999999999999</v>
      </c>
      <c r="V65" s="938">
        <f>VLOOKUP($D$3&amp;"_"&amp;V$3,データシート2!$A:$SI,MATCH($R$2&amp;"_"&amp;$C65,データシート2!$A$1:$SI$1,0),0)</f>
        <v>17.283000000000001</v>
      </c>
      <c r="W65" s="938">
        <f>VLOOKUP($D$3&amp;"_"&amp;W$3,データシート2!$A:$SI,MATCH($R$2&amp;"_"&amp;$C65,データシート2!$A$1:$SI$1,0),0)</f>
        <v>15.128</v>
      </c>
      <c r="X65" s="938">
        <f>VLOOKUP($D$3&amp;"_"&amp;X$3,データシート2!$A:$SI,MATCH($R$2&amp;"_"&amp;$C65,データシート2!$A$1:$SI$1,0),0)</f>
        <v>13.077</v>
      </c>
      <c r="Y65" s="938">
        <f>VLOOKUP($D$3&amp;"_"&amp;Y$3,データシート2!$A:$SI,MATCH($R$2&amp;"_"&amp;$C65,データシート2!$A$1:$SI$1,0),0)</f>
        <v>12.555</v>
      </c>
      <c r="Z65" s="938">
        <f>VLOOKUP($D$3&amp;"_"&amp;Z$3,データシート2!$A:$SI,MATCH($R$2&amp;"_"&amp;$C65,データシート2!$A$1:$SI$1,0),0)</f>
        <v>14.372</v>
      </c>
      <c r="AA65" s="938">
        <f>VLOOKUP($D$3&amp;"_"&amp;AA$3,データシート2!$A:$SI,MATCH($R$2&amp;"_"&amp;$C65,データシート2!$A$1:$SI$1,0),0)</f>
        <v>12.567</v>
      </c>
      <c r="AB65" s="939">
        <f>VLOOKUP($D$3&amp;"_"&amp;AB$3,データシート2!$A:$SI,MATCH($R$2&amp;"_"&amp;$C65,データシート2!$A$1:$SI$1,0),0)</f>
        <v>11.845000000000001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3</v>
      </c>
      <c r="H67" s="751">
        <f>VLOOKUP($D$3&amp;"_"&amp;H$3,データシート2!$A:$SI,MATCH($G$2&amp;"_"&amp;$C67,データシート2!$A$1:$SI$1,0),0)</f>
        <v>2</v>
      </c>
      <c r="I67" s="751">
        <f>VLOOKUP($D$3&amp;"_"&amp;I$3,データシート2!$A:$SI,MATCH($G$2&amp;"_"&amp;$C67,データシート2!$A$1:$SI$1,0),0)</f>
        <v>2</v>
      </c>
      <c r="J67" s="751">
        <f>VLOOKUP($D$3&amp;"_"&amp;J$3,データシート2!$A:$SI,MATCH($G$2&amp;"_"&amp;$C67,データシート2!$A$1:$SI$1,0),0)</f>
        <v>2</v>
      </c>
      <c r="K67" s="752">
        <f>VLOOKUP($D$3&amp;"_"&amp;K$3,データシート2!$A:$SI,MATCH($G$2&amp;"_"&amp;$C67,データシート2!$A$1:$SI$1,0),0)</f>
        <v>2</v>
      </c>
      <c r="L67" s="752">
        <f>VLOOKUP($D$3&amp;"_"&amp;L$3,データシート2!$A:$SI,MATCH($G$2&amp;"_"&amp;$C67,データシート2!$A$1:$SI$1,0),0)</f>
        <v>2</v>
      </c>
      <c r="M67" s="752">
        <f>VLOOKUP($D$3&amp;"_"&amp;M$3,データシート2!$A:$SI,MATCH($G$2&amp;"_"&amp;$C67,データシート2!$A$1:$SI$1,0),0)</f>
        <v>2</v>
      </c>
      <c r="N67" s="752">
        <f>VLOOKUP($D$3&amp;"_"&amp;N$3,データシート2!$A:$SI,MATCH($G$2&amp;"_"&amp;$C67,データシート2!$A$1:$SI$1,0),0)</f>
        <v>2</v>
      </c>
      <c r="O67" s="752">
        <f>VLOOKUP($D$3&amp;"_"&amp;O$3,データシート2!$A:$SI,MATCH($G$2&amp;"_"&amp;$C67,データシート2!$A$1:$SI$1,0),0)</f>
        <v>2</v>
      </c>
      <c r="P67" s="752">
        <f>VLOOKUP($D$3&amp;"_"&amp;P$3,データシート2!$A:$SI,MATCH($G$2&amp;"_"&amp;$C67,データシート2!$A$1:$SI$1,0),0)</f>
        <v>2</v>
      </c>
      <c r="Q67" s="753">
        <f>VLOOKUP($D$3&amp;"_"&amp;Q$3,データシート2!$A:$SI,MATCH($G$2&amp;"_"&amp;$C67,データシート2!$A$1:$SI$1,0),0)</f>
        <v>2</v>
      </c>
      <c r="R67" s="930">
        <f>VLOOKUP($D$3&amp;"_"&amp;R$3,データシート2!$A:$SI,MATCH($R$2&amp;"_"&amp;$C67,データシート2!$A$1:$SI$1,0),0)</f>
        <v>18.815000000000001</v>
      </c>
      <c r="S67" s="931">
        <f>VLOOKUP($D$3&amp;"_"&amp;S$3,データシート2!$A:$SI,MATCH($R$2&amp;"_"&amp;$C67,データシート2!$A$1:$SI$1,0),0)</f>
        <v>15.352</v>
      </c>
      <c r="T67" s="931">
        <f>VLOOKUP($D$3&amp;"_"&amp;T$3,データシート2!$A:$SI,MATCH($R$2&amp;"_"&amp;$C67,データシート2!$A$1:$SI$1,0),0)</f>
        <v>15.571999999999999</v>
      </c>
      <c r="U67" s="931">
        <f>VLOOKUP($D$3&amp;"_"&amp;U$3,データシート2!$A:$SI,MATCH($R$2&amp;"_"&amp;$C67,データシート2!$A$1:$SI$1,0),0)</f>
        <v>13.669</v>
      </c>
      <c r="V67" s="931">
        <f>VLOOKUP($D$3&amp;"_"&amp;V$3,データシート2!$A:$SI,MATCH($R$2&amp;"_"&amp;$C67,データシート2!$A$1:$SI$1,0),0)</f>
        <v>12.177</v>
      </c>
      <c r="W67" s="931">
        <f>VLOOKUP($D$3&amp;"_"&amp;W$3,データシート2!$A:$SI,MATCH($R$2&amp;"_"&amp;$C67,データシート2!$A$1:$SI$1,0),0)</f>
        <v>12.423999999999999</v>
      </c>
      <c r="X67" s="931">
        <f>VLOOKUP($D$3&amp;"_"&amp;X$3,データシート2!$A:$SI,MATCH($R$2&amp;"_"&amp;$C67,データシート2!$A$1:$SI$1,0),0)</f>
        <v>11.23</v>
      </c>
      <c r="Y67" s="931">
        <f>VLOOKUP($D$3&amp;"_"&amp;Y$3,データシート2!$A:$SI,MATCH($R$2&amp;"_"&amp;$C67,データシート2!$A$1:$SI$1,0),0)</f>
        <v>10.526</v>
      </c>
      <c r="Z67" s="931">
        <f>VLOOKUP($D$3&amp;"_"&amp;Z$3,データシート2!$A:$SI,MATCH($R$2&amp;"_"&amp;$C67,データシート2!$A$1:$SI$1,0),0)</f>
        <v>9.7189999999999994</v>
      </c>
      <c r="AA67" s="931">
        <f>VLOOKUP($D$3&amp;"_"&amp;AA$3,データシート2!$A:$SI,MATCH($R$2&amp;"_"&amp;$C67,データシート2!$A$1:$SI$1,0),0)</f>
        <v>9.4359999999999999</v>
      </c>
      <c r="AB67" s="932">
        <f>VLOOKUP($D$3&amp;"_"&amp;AB$3,データシート2!$A:$SI,MATCH($R$2&amp;"_"&amp;$C67,データシート2!$A$1:$SI$1,0),0)</f>
        <v>8.4740000000000002</v>
      </c>
    </row>
    <row r="68" spans="2:28" s="21" customFormat="1" ht="20.45" customHeight="1">
      <c r="B68" s="729" t="s">
        <v>576</v>
      </c>
      <c r="C68" s="730" t="s">
        <v>577</v>
      </c>
      <c r="D68" s="731"/>
      <c r="E68" s="732"/>
      <c r="F68" s="731"/>
      <c r="G68" s="733">
        <f>VLOOKUP($D$3&amp;"_"&amp;G$3,データシート2!$A:$SI,MATCH($G$2&amp;"_"&amp;$B68,データシート2!$A$1:$SI$1,0),0)</f>
        <v>3</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2</v>
      </c>
      <c r="K68" s="735">
        <f>VLOOKUP($D$3&amp;"_"&amp;K$3,データシート2!$A:$SI,MATCH($G$2&amp;"_"&amp;$B68,データシート2!$A$1:$SI$1,0),0)</f>
        <v>2</v>
      </c>
      <c r="L68" s="735">
        <f>VLOOKUP($D$3&amp;"_"&amp;L$3,データシート2!$A:$SI,MATCH($G$2&amp;"_"&amp;$B68,データシート2!$A$1:$SI$1,0),0)</f>
        <v>2</v>
      </c>
      <c r="M68" s="735">
        <f>VLOOKUP($D$3&amp;"_"&amp;M$3,データシート2!$A:$SI,MATCH($G$2&amp;"_"&amp;$B68,データシート2!$A$1:$SI$1,0),0)</f>
        <v>2</v>
      </c>
      <c r="N68" s="735">
        <f>VLOOKUP($D$3&amp;"_"&amp;N$3,データシート2!$A:$SI,MATCH($G$2&amp;"_"&amp;$B68,データシート2!$A$1:$SI$1,0),0)</f>
        <v>2</v>
      </c>
      <c r="O68" s="735">
        <f>VLOOKUP($D$3&amp;"_"&amp;O$3,データシート2!$A:$SI,MATCH($G$2&amp;"_"&amp;$B68,データシート2!$A$1:$SI$1,0),0)</f>
        <v>2</v>
      </c>
      <c r="P68" s="735">
        <f>VLOOKUP($D$3&amp;"_"&amp;P$3,データシート2!$A:$SI,MATCH($G$2&amp;"_"&amp;$B68,データシート2!$A$1:$SI$1,0),0)</f>
        <v>2</v>
      </c>
      <c r="Q68" s="736">
        <f>VLOOKUP($D$3&amp;"_"&amp;Q$3,データシート2!$A:$SI,MATCH($G$2&amp;"_"&amp;$B68,データシート2!$A$1:$SI$1,0),0)</f>
        <v>2</v>
      </c>
      <c r="R68" s="924">
        <f>VLOOKUP($D$3&amp;"_"&amp;R$3,データシート2!$A:$SI,MATCH($R$2&amp;"_"&amp;$B68,データシート2!$A$1:$SI$1,0),0)</f>
        <v>10.813000000000001</v>
      </c>
      <c r="S68" s="925">
        <f>VLOOKUP($D$3&amp;"_"&amp;S$3,データシート2!$A:$SI,MATCH($R$2&amp;"_"&amp;$B68,データシート2!$A$1:$SI$1,0),0)</f>
        <v>4.2859999999999996</v>
      </c>
      <c r="T68" s="925">
        <f>VLOOKUP($D$3&amp;"_"&amp;T$3,データシート2!$A:$SI,MATCH($R$2&amp;"_"&amp;$B68,データシート2!$A$1:$SI$1,0),0)</f>
        <v>4.3040000000000003</v>
      </c>
      <c r="U68" s="925">
        <f>VLOOKUP($D$3&amp;"_"&amp;U$3,データシート2!$A:$SI,MATCH($R$2&amp;"_"&amp;$B68,データシート2!$A$1:$SI$1,0),0)</f>
        <v>8.3960000000000008</v>
      </c>
      <c r="V68" s="925">
        <f>VLOOKUP($D$3&amp;"_"&amp;V$3,データシート2!$A:$SI,MATCH($R$2&amp;"_"&amp;$B68,データシート2!$A$1:$SI$1,0),0)</f>
        <v>7.7329999999999997</v>
      </c>
      <c r="W68" s="925">
        <f>VLOOKUP($D$3&amp;"_"&amp;W$3,データシート2!$A:$SI,MATCH($R$2&amp;"_"&amp;$B68,データシート2!$A$1:$SI$1,0),0)</f>
        <v>7.7549999999999999</v>
      </c>
      <c r="X68" s="925">
        <f>VLOOKUP($D$3&amp;"_"&amp;X$3,データシート2!$A:$SI,MATCH($R$2&amp;"_"&amp;$B68,データシート2!$A$1:$SI$1,0),0)</f>
        <v>7.484</v>
      </c>
      <c r="Y68" s="925">
        <f>VLOOKUP($D$3&amp;"_"&amp;Y$3,データシート2!$A:$SI,MATCH($R$2&amp;"_"&amp;$B68,データシート2!$A$1:$SI$1,0),0)</f>
        <v>7.61</v>
      </c>
      <c r="Z68" s="925">
        <f>VLOOKUP($D$3&amp;"_"&amp;Z$3,データシート2!$A:$SI,MATCH($R$2&amp;"_"&amp;$B68,データシート2!$A$1:$SI$1,0),0)</f>
        <v>6.9139999999999997</v>
      </c>
      <c r="AA68" s="925">
        <f>VLOOKUP($D$3&amp;"_"&amp;AA$3,データシート2!$A:$SI,MATCH($R$2&amp;"_"&amp;$B68,データシート2!$A$1:$SI$1,0),0)</f>
        <v>6.4820000000000002</v>
      </c>
      <c r="AB68" s="926">
        <f>VLOOKUP($D$3&amp;"_"&amp;AB$3,データシート2!$A:$SI,MATCH($R$2&amp;"_"&amp;$B68,データシート2!$A$1:$SI$1,0),0)</f>
        <v>4.9800000000000004</v>
      </c>
    </row>
    <row r="69" spans="2:28" s="745" customFormat="1" ht="16.5" customHeight="1">
      <c r="B69" s="737"/>
      <c r="C69" s="738">
        <v>42</v>
      </c>
      <c r="D69" s="739" t="s">
        <v>578</v>
      </c>
      <c r="E69" s="738"/>
      <c r="F69" s="740"/>
      <c r="G69" s="754">
        <f>VLOOKUP($D$3&amp;"_"&amp;G$3,データシート2!$A:$SI,MATCH($G$2&amp;"_"&amp;$C69,データシート2!$A$1:$SI$1,0),0)</f>
        <v>1</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3.3380000000000001</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4.04</v>
      </c>
      <c r="S74" s="938">
        <f>VLOOKUP($D$3&amp;"_"&amp;S$3,データシート2!$A:$SI,MATCH($R$2&amp;"_"&amp;$C74,データシート2!$A$1:$SI$1,0),0)</f>
        <v>4.2859999999999996</v>
      </c>
      <c r="T74" s="938">
        <f>VLOOKUP($D$3&amp;"_"&amp;T$3,データシート2!$A:$SI,MATCH($R$2&amp;"_"&amp;$C74,データシート2!$A$1:$SI$1,0),0)</f>
        <v>4.3040000000000003</v>
      </c>
      <c r="U74" s="938">
        <f>VLOOKUP($D$3&amp;"_"&amp;U$3,データシート2!$A:$SI,MATCH($R$2&amp;"_"&amp;$C74,データシート2!$A$1:$SI$1,0),0)</f>
        <v>4.3099999999999996</v>
      </c>
      <c r="V74" s="938">
        <f>VLOOKUP($D$3&amp;"_"&amp;V$3,データシート2!$A:$SI,MATCH($R$2&amp;"_"&amp;$C74,データシート2!$A$1:$SI$1,0),0)</f>
        <v>4.109</v>
      </c>
      <c r="W74" s="938">
        <f>VLOOKUP($D$3&amp;"_"&amp;W$3,データシート2!$A:$SI,MATCH($R$2&amp;"_"&amp;$C74,データシート2!$A$1:$SI$1,0),0)</f>
        <v>3.915</v>
      </c>
      <c r="X74" s="938">
        <f>VLOOKUP($D$3&amp;"_"&amp;X$3,データシート2!$A:$SI,MATCH($R$2&amp;"_"&amp;$C74,データシート2!$A$1:$SI$1,0),0)</f>
        <v>3.5960000000000001</v>
      </c>
      <c r="Y74" s="938">
        <f>VLOOKUP($D$3&amp;"_"&amp;Y$3,データシート2!$A:$SI,MATCH($R$2&amp;"_"&amp;$C74,データシート2!$A$1:$SI$1,0),0)</f>
        <v>3.5819999999999999</v>
      </c>
      <c r="Z74" s="938">
        <f>VLOOKUP($D$3&amp;"_"&amp;Z$3,データシート2!$A:$SI,MATCH($R$2&amp;"_"&amp;$C74,データシート2!$A$1:$SI$1,0),0)</f>
        <v>3.464</v>
      </c>
      <c r="AA74" s="938">
        <f>VLOOKUP($D$3&amp;"_"&amp;AA$3,データシート2!$A:$SI,MATCH($R$2&amp;"_"&amp;$C74,データシート2!$A$1:$SI$1,0),0)</f>
        <v>3.0539999999999998</v>
      </c>
      <c r="AB74" s="939">
        <f>VLOOKUP($D$3&amp;"_"&amp;AB$3,データシート2!$A:$SI,MATCH($R$2&amp;"_"&amp;$C74,データシート2!$A$1:$SI$1,0),0)</f>
        <v>1.9330000000000001</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1</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1</v>
      </c>
      <c r="K76" s="752">
        <f>VLOOKUP($D$3&amp;"_"&amp;K$3,データシート2!$A:$SI,MATCH($G$2&amp;"_"&amp;$C76,データシート2!$A$1:$SI$1,0),0)</f>
        <v>1</v>
      </c>
      <c r="L76" s="752">
        <f>VLOOKUP($D$3&amp;"_"&amp;L$3,データシート2!$A:$SI,MATCH($G$2&amp;"_"&amp;$C76,データシート2!$A$1:$SI$1,0),0)</f>
        <v>1</v>
      </c>
      <c r="M76" s="752">
        <f>VLOOKUP($D$3&amp;"_"&amp;M$3,データシート2!$A:$SI,MATCH($G$2&amp;"_"&amp;$C76,データシート2!$A$1:$SI$1,0),0)</f>
        <v>1</v>
      </c>
      <c r="N76" s="752">
        <f>VLOOKUP($D$3&amp;"_"&amp;N$3,データシート2!$A:$SI,MATCH($G$2&amp;"_"&amp;$C76,データシート2!$A$1:$SI$1,0),0)</f>
        <v>1</v>
      </c>
      <c r="O76" s="752">
        <f>VLOOKUP($D$3&amp;"_"&amp;O$3,データシート2!$A:$SI,MATCH($G$2&amp;"_"&amp;$C76,データシート2!$A$1:$SI$1,0),0)</f>
        <v>1</v>
      </c>
      <c r="P76" s="752">
        <f>VLOOKUP($D$3&amp;"_"&amp;P$3,データシート2!$A:$SI,MATCH($G$2&amp;"_"&amp;$C76,データシート2!$A$1:$SI$1,0),0)</f>
        <v>1</v>
      </c>
      <c r="Q76" s="753">
        <f>VLOOKUP($D$3&amp;"_"&amp;Q$3,データシート2!$A:$SI,MATCH($G$2&amp;"_"&amp;$C76,データシート2!$A$1:$SI$1,0),0)</f>
        <v>1</v>
      </c>
      <c r="R76" s="930">
        <f>VLOOKUP($D$3&amp;"_"&amp;R$3,データシート2!$A:$SI,MATCH($R$2&amp;"_"&amp;$C76,データシート2!$A$1:$SI$1,0),0)</f>
        <v>3.4350000000000001</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4.0860000000000003</v>
      </c>
      <c r="V76" s="931">
        <f>VLOOKUP($D$3&amp;"_"&amp;V$3,データシート2!$A:$SI,MATCH($R$2&amp;"_"&amp;$C76,データシート2!$A$1:$SI$1,0),0)</f>
        <v>3.6240000000000001</v>
      </c>
      <c r="W76" s="931">
        <f>VLOOKUP($D$3&amp;"_"&amp;W$3,データシート2!$A:$SI,MATCH($R$2&amp;"_"&amp;$C76,データシート2!$A$1:$SI$1,0),0)</f>
        <v>3.84</v>
      </c>
      <c r="X76" s="931">
        <f>VLOOKUP($D$3&amp;"_"&amp;X$3,データシート2!$A:$SI,MATCH($R$2&amp;"_"&amp;$C76,データシート2!$A$1:$SI$1,0),0)</f>
        <v>3.8879999999999999</v>
      </c>
      <c r="Y76" s="931">
        <f>VLOOKUP($D$3&amp;"_"&amp;Y$3,データシート2!$A:$SI,MATCH($R$2&amp;"_"&amp;$C76,データシート2!$A$1:$SI$1,0),0)</f>
        <v>4.0279999999999996</v>
      </c>
      <c r="Z76" s="931">
        <f>VLOOKUP($D$3&amp;"_"&amp;Z$3,データシート2!$A:$SI,MATCH($R$2&amp;"_"&amp;$C76,データシート2!$A$1:$SI$1,0),0)</f>
        <v>3.45</v>
      </c>
      <c r="AA76" s="931">
        <f>VLOOKUP($D$3&amp;"_"&amp;AA$3,データシート2!$A:$SI,MATCH($R$2&amp;"_"&amp;$C76,データシート2!$A$1:$SI$1,0),0)</f>
        <v>3.4279999999999999</v>
      </c>
      <c r="AB76" s="932">
        <f>VLOOKUP($D$3&amp;"_"&amp;AB$3,データシート2!$A:$SI,MATCH($R$2&amp;"_"&amp;$C76,データシート2!$A$1:$SI$1,0),0)</f>
        <v>3.0470000000000002</v>
      </c>
    </row>
    <row r="77" spans="2:28" s="21" customFormat="1" ht="20.45" customHeight="1">
      <c r="B77" s="729" t="s">
        <v>586</v>
      </c>
      <c r="C77" s="730" t="s">
        <v>587</v>
      </c>
      <c r="D77" s="731"/>
      <c r="E77" s="732"/>
      <c r="F77" s="731"/>
      <c r="G77" s="733">
        <f>VLOOKUP($D$3&amp;"_"&amp;G$3,データシート2!$A:$SI,MATCH($G$2&amp;"_"&amp;$B77,データシート2!$A$1:$SI$1,0),0)</f>
        <v>25</v>
      </c>
      <c r="H77" s="734">
        <f>VLOOKUP($D$3&amp;"_"&amp;H$3,データシート2!$A:$SI,MATCH($G$2&amp;"_"&amp;$B77,データシート2!$A$1:$SI$1,0),0)</f>
        <v>23</v>
      </c>
      <c r="I77" s="734">
        <f>VLOOKUP($D$3&amp;"_"&amp;I$3,データシート2!$A:$SI,MATCH($G$2&amp;"_"&amp;$B77,データシート2!$A$1:$SI$1,0),0)</f>
        <v>22</v>
      </c>
      <c r="J77" s="734">
        <f>VLOOKUP($D$3&amp;"_"&amp;J$3,データシート2!$A:$SI,MATCH($G$2&amp;"_"&amp;$B77,データシート2!$A$1:$SI$1,0),0)</f>
        <v>23</v>
      </c>
      <c r="K77" s="735">
        <f>VLOOKUP($D$3&amp;"_"&amp;K$3,データシート2!$A:$SI,MATCH($G$2&amp;"_"&amp;$B77,データシート2!$A$1:$SI$1,0),0)</f>
        <v>21</v>
      </c>
      <c r="L77" s="735">
        <f>VLOOKUP($D$3&amp;"_"&amp;L$3,データシート2!$A:$SI,MATCH($G$2&amp;"_"&amp;$B77,データシート2!$A$1:$SI$1,0),0)</f>
        <v>21</v>
      </c>
      <c r="M77" s="735">
        <f>VLOOKUP($D$3&amp;"_"&amp;M$3,データシート2!$A:$SI,MATCH($G$2&amp;"_"&amp;$B77,データシート2!$A$1:$SI$1,0),0)</f>
        <v>18</v>
      </c>
      <c r="N77" s="735">
        <f>VLOOKUP($D$3&amp;"_"&amp;N$3,データシート2!$A:$SI,MATCH($G$2&amp;"_"&amp;$B77,データシート2!$A$1:$SI$1,0),0)</f>
        <v>17</v>
      </c>
      <c r="O77" s="735">
        <f>VLOOKUP($D$3&amp;"_"&amp;O$3,データシート2!$A:$SI,MATCH($G$2&amp;"_"&amp;$B77,データシート2!$A$1:$SI$1,0),0)</f>
        <v>18</v>
      </c>
      <c r="P77" s="735">
        <f>VLOOKUP($D$3&amp;"_"&amp;P$3,データシート2!$A:$SI,MATCH($G$2&amp;"_"&amp;$B77,データシート2!$A$1:$SI$1,0),0)</f>
        <v>15</v>
      </c>
      <c r="Q77" s="736">
        <f>VLOOKUP($D$3&amp;"_"&amp;Q$3,データシート2!$A:$SI,MATCH($G$2&amp;"_"&amp;$B77,データシート2!$A$1:$SI$1,0),0)</f>
        <v>14</v>
      </c>
      <c r="R77" s="924">
        <f>VLOOKUP($D$3&amp;"_"&amp;R$3,データシート2!$A:$SI,MATCH($R$2&amp;"_"&amp;$B77,データシート2!$A$1:$SI$1,0),0)</f>
        <v>168.45500000000001</v>
      </c>
      <c r="S77" s="925">
        <f>VLOOKUP($D$3&amp;"_"&amp;S$3,データシート2!$A:$SI,MATCH($R$2&amp;"_"&amp;$B77,データシート2!$A$1:$SI$1,0),0)</f>
        <v>165.38399999999999</v>
      </c>
      <c r="T77" s="925">
        <f>VLOOKUP($D$3&amp;"_"&amp;T$3,データシート2!$A:$SI,MATCH($R$2&amp;"_"&amp;$B77,データシート2!$A$1:$SI$1,0),0)</f>
        <v>156.20500000000001</v>
      </c>
      <c r="U77" s="925">
        <f>VLOOKUP($D$3&amp;"_"&amp;U$3,データシート2!$A:$SI,MATCH($R$2&amp;"_"&amp;$B77,データシート2!$A$1:$SI$1,0),0)</f>
        <v>152.434</v>
      </c>
      <c r="V77" s="925">
        <f>VLOOKUP($D$3&amp;"_"&amp;V$3,データシート2!$A:$SI,MATCH($R$2&amp;"_"&amp;$B77,データシート2!$A$1:$SI$1,0),0)</f>
        <v>139.791</v>
      </c>
      <c r="W77" s="925">
        <f>VLOOKUP($D$3&amp;"_"&amp;W$3,データシート2!$A:$SI,MATCH($R$2&amp;"_"&amp;$B77,データシート2!$A$1:$SI$1,0),0)</f>
        <v>135.33500000000001</v>
      </c>
      <c r="X77" s="925">
        <f>VLOOKUP($D$3&amp;"_"&amp;X$3,データシート2!$A:$SI,MATCH($R$2&amp;"_"&amp;$B77,データシート2!$A$1:$SI$1,0),0)</f>
        <v>120.25</v>
      </c>
      <c r="Y77" s="925">
        <f>VLOOKUP($D$3&amp;"_"&amp;Y$3,データシート2!$A:$SI,MATCH($R$2&amp;"_"&amp;$B77,データシート2!$A$1:$SI$1,0),0)</f>
        <v>110.611</v>
      </c>
      <c r="Z77" s="925">
        <f>VLOOKUP($D$3&amp;"_"&amp;Z$3,データシート2!$A:$SI,MATCH($R$2&amp;"_"&amp;$B77,データシート2!$A$1:$SI$1,0),0)</f>
        <v>117.093</v>
      </c>
      <c r="AA77" s="925">
        <f>VLOOKUP($D$3&amp;"_"&amp;AA$3,データシート2!$A:$SI,MATCH($R$2&amp;"_"&amp;$B77,データシート2!$A$1:$SI$1,0),0)</f>
        <v>87.492000000000004</v>
      </c>
      <c r="AB77" s="926">
        <f>VLOOKUP($D$3&amp;"_"&amp;AB$3,データシート2!$A:$SI,MATCH($R$2&amp;"_"&amp;$B77,データシート2!$A$1:$SI$1,0),0)</f>
        <v>84.745999999999995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25</v>
      </c>
      <c r="H84" s="766">
        <f>VLOOKUP($D$3&amp;"_"&amp;H$3,データシート2!$A:$SI,MATCH($G$2&amp;"_"&amp;$C84,データシート2!$A$1:$SI$1,0),0)</f>
        <v>23</v>
      </c>
      <c r="I84" s="766">
        <f>VLOOKUP($D$3&amp;"_"&amp;I$3,データシート2!$A:$SI,MATCH($G$2&amp;"_"&amp;$C84,データシート2!$A$1:$SI$1,0),0)</f>
        <v>22</v>
      </c>
      <c r="J84" s="766">
        <f>VLOOKUP($D$3&amp;"_"&amp;J$3,データシート2!$A:$SI,MATCH($G$2&amp;"_"&amp;$C84,データシート2!$A$1:$SI$1,0),0)</f>
        <v>23</v>
      </c>
      <c r="K84" s="767">
        <f>VLOOKUP($D$3&amp;"_"&amp;K$3,データシート2!$A:$SI,MATCH($G$2&amp;"_"&amp;$C84,データシート2!$A$1:$SI$1,0),0)</f>
        <v>21</v>
      </c>
      <c r="L84" s="767">
        <f>VLOOKUP($D$3&amp;"_"&amp;L$3,データシート2!$A:$SI,MATCH($G$2&amp;"_"&amp;$C84,データシート2!$A$1:$SI$1,0),0)</f>
        <v>21</v>
      </c>
      <c r="M84" s="767">
        <f>VLOOKUP($D$3&amp;"_"&amp;M$3,データシート2!$A:$SI,MATCH($G$2&amp;"_"&amp;$C84,データシート2!$A$1:$SI$1,0),0)</f>
        <v>18</v>
      </c>
      <c r="N84" s="767">
        <f>VLOOKUP($D$3&amp;"_"&amp;N$3,データシート2!$A:$SI,MATCH($G$2&amp;"_"&amp;$C84,データシート2!$A$1:$SI$1,0),0)</f>
        <v>17</v>
      </c>
      <c r="O84" s="767">
        <f>VLOOKUP($D$3&amp;"_"&amp;O$3,データシート2!$A:$SI,MATCH($G$2&amp;"_"&amp;$C84,データシート2!$A$1:$SI$1,0),0)</f>
        <v>16</v>
      </c>
      <c r="P84" s="767">
        <f>VLOOKUP($D$3&amp;"_"&amp;P$3,データシート2!$A:$SI,MATCH($G$2&amp;"_"&amp;$C84,データシート2!$A$1:$SI$1,0),0)</f>
        <v>15</v>
      </c>
      <c r="Q84" s="768">
        <f>VLOOKUP($D$3&amp;"_"&amp;Q$3,データシート2!$A:$SI,MATCH($G$2&amp;"_"&amp;$C84,データシート2!$A$1:$SI$1,0),0)</f>
        <v>14</v>
      </c>
      <c r="R84" s="937">
        <f>VLOOKUP($D$3&amp;"_"&amp;R$3,データシート2!$A:$SI,MATCH($R$2&amp;"_"&amp;$C84,データシート2!$A$1:$SI$1,0),0)</f>
        <v>168.45500000000001</v>
      </c>
      <c r="S84" s="938">
        <f>VLOOKUP($D$3&amp;"_"&amp;S$3,データシート2!$A:$SI,MATCH($R$2&amp;"_"&amp;$C84,データシート2!$A$1:$SI$1,0),0)</f>
        <v>165.38399999999999</v>
      </c>
      <c r="T84" s="938">
        <f>VLOOKUP($D$3&amp;"_"&amp;T$3,データシート2!$A:$SI,MATCH($R$2&amp;"_"&amp;$C84,データシート2!$A$1:$SI$1,0),0)</f>
        <v>156.20500000000001</v>
      </c>
      <c r="U84" s="938">
        <f>VLOOKUP($D$3&amp;"_"&amp;U$3,データシート2!$A:$SI,MATCH($R$2&amp;"_"&amp;$C84,データシート2!$A$1:$SI$1,0),0)</f>
        <v>152.434</v>
      </c>
      <c r="V84" s="938">
        <f>VLOOKUP($D$3&amp;"_"&amp;V$3,データシート2!$A:$SI,MATCH($R$2&amp;"_"&amp;$C84,データシート2!$A$1:$SI$1,0),0)</f>
        <v>139.791</v>
      </c>
      <c r="W84" s="938">
        <f>VLOOKUP($D$3&amp;"_"&amp;W$3,データシート2!$A:$SI,MATCH($R$2&amp;"_"&amp;$C84,データシート2!$A$1:$SI$1,0),0)</f>
        <v>135.33500000000001</v>
      </c>
      <c r="X84" s="938">
        <f>VLOOKUP($D$3&amp;"_"&amp;X$3,データシート2!$A:$SI,MATCH($R$2&amp;"_"&amp;$C84,データシート2!$A$1:$SI$1,0),0)</f>
        <v>120.25</v>
      </c>
      <c r="Y84" s="938">
        <f>VLOOKUP($D$3&amp;"_"&amp;Y$3,データシート2!$A:$SI,MATCH($R$2&amp;"_"&amp;$C84,データシート2!$A$1:$SI$1,0),0)</f>
        <v>110.611</v>
      </c>
      <c r="Z84" s="938">
        <f>VLOOKUP($D$3&amp;"_"&amp;Z$3,データシート2!$A:$SI,MATCH($R$2&amp;"_"&amp;$C84,データシート2!$A$1:$SI$1,0),0)</f>
        <v>101.497</v>
      </c>
      <c r="AA84" s="938">
        <f>VLOOKUP($D$3&amp;"_"&amp;AA$3,データシート2!$A:$SI,MATCH($R$2&amp;"_"&amp;$C84,データシート2!$A$1:$SI$1,0),0)</f>
        <v>87.492000000000004</v>
      </c>
      <c r="AB84" s="939">
        <f>VLOOKUP($D$3&amp;"_"&amp;AB$3,データシート2!$A:$SI,MATCH($R$2&amp;"_"&amp;$C84,データシート2!$A$1:$SI$1,0),0)</f>
        <v>84.745999999999995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2.6789999999999998</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1</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12.917</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3</v>
      </c>
      <c r="H90" s="734">
        <f>VLOOKUP($D$3&amp;"_"&amp;H$3,データシート2!$A:$SI,MATCH($G$2&amp;"_"&amp;$B90,データシート2!$A$1:$SI$1,0),0)</f>
        <v>3</v>
      </c>
      <c r="I90" s="734">
        <f>VLOOKUP($D$3&amp;"_"&amp;I$3,データシート2!$A:$SI,MATCH($G$2&amp;"_"&amp;$B90,データシート2!$A$1:$SI$1,0),0)</f>
        <v>2</v>
      </c>
      <c r="J90" s="734">
        <f>VLOOKUP($D$3&amp;"_"&amp;J$3,データシート2!$A:$SI,MATCH($G$2&amp;"_"&amp;$B90,データシート2!$A$1:$SI$1,0),0)</f>
        <v>2</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15.34</v>
      </c>
      <c r="S90" s="925">
        <f>VLOOKUP($D$3&amp;"_"&amp;S$3,データシート2!$A:$SI,MATCH($R$2&amp;"_"&amp;$B90,データシート2!$A$1:$SI$1,0),0)</f>
        <v>9.2850000000000001</v>
      </c>
      <c r="T90" s="925">
        <f>VLOOKUP($D$3&amp;"_"&amp;T$3,データシート2!$A:$SI,MATCH($R$2&amp;"_"&amp;$B90,データシート2!$A$1:$SI$1,0),0)</f>
        <v>6.3719999999999999</v>
      </c>
      <c r="U90" s="925">
        <f>VLOOKUP($D$3&amp;"_"&amp;U$3,データシート2!$A:$SI,MATCH($R$2&amp;"_"&amp;$B90,データシート2!$A$1:$SI$1,0),0)</f>
        <v>6.1139999999999999</v>
      </c>
      <c r="V90" s="925">
        <f>VLOOKUP($D$3&amp;"_"&amp;V$3,データシート2!$A:$SI,MATCH($R$2&amp;"_"&amp;$B90,データシート2!$A$1:$SI$1,0),0)</f>
        <v>2.883</v>
      </c>
      <c r="W90" s="925">
        <f>VLOOKUP($D$3&amp;"_"&amp;W$3,データシート2!$A:$SI,MATCH($R$2&amp;"_"&amp;$B90,データシート2!$A$1:$SI$1,0),0)</f>
        <v>2.9260000000000002</v>
      </c>
      <c r="X90" s="925">
        <f>VLOOKUP($D$3&amp;"_"&amp;X$3,データシート2!$A:$SI,MATCH($R$2&amp;"_"&amp;$B90,データシート2!$A$1:$SI$1,0),0)</f>
        <v>2.9249999999999998</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2</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12.393000000000001</v>
      </c>
      <c r="S91" s="928">
        <f>VLOOKUP($D$3&amp;"_"&amp;S$3,データシート2!$A:$SI,MATCH($R$2&amp;"_"&amp;$C91,データシート2!$A$1:$SI$1,0),0)</f>
        <v>3.1509999999999998</v>
      </c>
      <c r="T91" s="928">
        <f>VLOOKUP($D$3&amp;"_"&amp;T$3,データシート2!$A:$SI,MATCH($R$2&amp;"_"&amp;$C91,データシート2!$A$1:$SI$1,0),0)</f>
        <v>3.1549999999999998</v>
      </c>
      <c r="U91" s="928">
        <f>VLOOKUP($D$3&amp;"_"&amp;U$3,データシート2!$A:$SI,MATCH($R$2&amp;"_"&amp;$C91,データシート2!$A$1:$SI$1,0),0)</f>
        <v>2.9420000000000002</v>
      </c>
      <c r="V91" s="928">
        <f>VLOOKUP($D$3&amp;"_"&amp;V$3,データシート2!$A:$SI,MATCH($R$2&amp;"_"&amp;$C91,データシート2!$A$1:$SI$1,0),0)</f>
        <v>2.883</v>
      </c>
      <c r="W91" s="928">
        <f>VLOOKUP($D$3&amp;"_"&amp;W$3,データシート2!$A:$SI,MATCH($R$2&amp;"_"&amp;$C91,データシート2!$A$1:$SI$1,0),0)</f>
        <v>2.9260000000000002</v>
      </c>
      <c r="X91" s="928">
        <f>VLOOKUP($D$3&amp;"_"&amp;X$3,データシート2!$A:$SI,MATCH($R$2&amp;"_"&amp;$C91,データシート2!$A$1:$SI$1,0),0)</f>
        <v>2.9249999999999998</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2</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2.9470000000000001</v>
      </c>
      <c r="S96" s="931">
        <f>VLOOKUP($D$3&amp;"_"&amp;S$3,データシート2!$A:$SI,MATCH($R$2&amp;"_"&amp;$C96,データシート2!$A$1:$SI$1,0),0)</f>
        <v>6.1340000000000003</v>
      </c>
      <c r="T96" s="931">
        <f>VLOOKUP($D$3&amp;"_"&amp;T$3,データシート2!$A:$SI,MATCH($R$2&amp;"_"&amp;$C96,データシート2!$A$1:$SI$1,0),0)</f>
        <v>3.2170000000000001</v>
      </c>
      <c r="U96" s="931">
        <f>VLOOKUP($D$3&amp;"_"&amp;U$3,データシート2!$A:$SI,MATCH($R$2&amp;"_"&amp;$C96,データシート2!$A$1:$SI$1,0),0)</f>
        <v>3.1720000000000002</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16</v>
      </c>
      <c r="H97" s="734">
        <f>VLOOKUP($D$3&amp;"_"&amp;H$3,データシート2!$A:$SI,MATCH($G$2&amp;"_"&amp;$B97,データシート2!$A$1:$SI$1,0),0)</f>
        <v>15</v>
      </c>
      <c r="I97" s="734">
        <f>VLOOKUP($D$3&amp;"_"&amp;I$3,データシート2!$A:$SI,MATCH($G$2&amp;"_"&amp;$B97,データシート2!$A$1:$SI$1,0),0)</f>
        <v>13</v>
      </c>
      <c r="J97" s="734">
        <f>VLOOKUP($D$3&amp;"_"&amp;J$3,データシート2!$A:$SI,MATCH($G$2&amp;"_"&amp;$B97,データシート2!$A$1:$SI$1,0),0)</f>
        <v>13</v>
      </c>
      <c r="K97" s="735">
        <f>VLOOKUP($D$3&amp;"_"&amp;K$3,データシート2!$A:$SI,MATCH($G$2&amp;"_"&amp;$B97,データシート2!$A$1:$SI$1,0),0)</f>
        <v>14</v>
      </c>
      <c r="L97" s="735">
        <f>VLOOKUP($D$3&amp;"_"&amp;L$3,データシート2!$A:$SI,MATCH($G$2&amp;"_"&amp;$B97,データシート2!$A$1:$SI$1,0),0)</f>
        <v>15</v>
      </c>
      <c r="M97" s="735">
        <f>VLOOKUP($D$3&amp;"_"&amp;M$3,データシート2!$A:$SI,MATCH($G$2&amp;"_"&amp;$B97,データシート2!$A$1:$SI$1,0),0)</f>
        <v>20</v>
      </c>
      <c r="N97" s="735">
        <f>VLOOKUP($D$3&amp;"_"&amp;N$3,データシート2!$A:$SI,MATCH($G$2&amp;"_"&amp;$B97,データシート2!$A$1:$SI$1,0),0)</f>
        <v>21</v>
      </c>
      <c r="O97" s="735">
        <f>VLOOKUP($D$3&amp;"_"&amp;O$3,データシート2!$A:$SI,MATCH($G$2&amp;"_"&amp;$B97,データシート2!$A$1:$SI$1,0),0)</f>
        <v>20</v>
      </c>
      <c r="P97" s="735">
        <f>VLOOKUP($D$3&amp;"_"&amp;P$3,データシート2!$A:$SI,MATCH($G$2&amp;"_"&amp;$B97,データシート2!$A$1:$SI$1,0),0)</f>
        <v>17</v>
      </c>
      <c r="Q97" s="736">
        <f>VLOOKUP($D$3&amp;"_"&amp;Q$3,データシート2!$A:$SI,MATCH($G$2&amp;"_"&amp;$B97,データシート2!$A$1:$SI$1,0),0)</f>
        <v>19</v>
      </c>
      <c r="R97" s="924">
        <f>VLOOKUP($D$3&amp;"_"&amp;R$3,データシート2!$A:$SI,MATCH($R$2&amp;"_"&amp;$B97,データシート2!$A$1:$SI$1,0),0)</f>
        <v>108.52200000000001</v>
      </c>
      <c r="S97" s="925">
        <f>VLOOKUP($D$3&amp;"_"&amp;S$3,データシート2!$A:$SI,MATCH($R$2&amp;"_"&amp;$B97,データシート2!$A$1:$SI$1,0),0)</f>
        <v>101.551</v>
      </c>
      <c r="T97" s="925">
        <f>VLOOKUP($D$3&amp;"_"&amp;T$3,データシート2!$A:$SI,MATCH($R$2&amp;"_"&amp;$B97,データシート2!$A$1:$SI$1,0),0)</f>
        <v>96.084000000000003</v>
      </c>
      <c r="U97" s="925">
        <f>VLOOKUP($D$3&amp;"_"&amp;U$3,データシート2!$A:$SI,MATCH($R$2&amp;"_"&amp;$B97,データシート2!$A$1:$SI$1,0),0)</f>
        <v>91.057000000000002</v>
      </c>
      <c r="V97" s="925">
        <f>VLOOKUP($D$3&amp;"_"&amp;V$3,データシート2!$A:$SI,MATCH($R$2&amp;"_"&amp;$B97,データシート2!$A$1:$SI$1,0),0)</f>
        <v>90.843999999999994</v>
      </c>
      <c r="W97" s="925">
        <f>VLOOKUP($D$3&amp;"_"&amp;W$3,データシート2!$A:$SI,MATCH($R$2&amp;"_"&amp;$B97,データシート2!$A$1:$SI$1,0),0)</f>
        <v>107.20699999999999</v>
      </c>
      <c r="X97" s="925">
        <f>VLOOKUP($D$3&amp;"_"&amp;X$3,データシート2!$A:$SI,MATCH($R$2&amp;"_"&amp;$B97,データシート2!$A$1:$SI$1,0),0)</f>
        <v>135.89699999999999</v>
      </c>
      <c r="Y97" s="925">
        <f>VLOOKUP($D$3&amp;"_"&amp;Y$3,データシート2!$A:$SI,MATCH($R$2&amp;"_"&amp;$B97,データシート2!$A$1:$SI$1,0),0)</f>
        <v>150.59399999999999</v>
      </c>
      <c r="Z97" s="925">
        <f>VLOOKUP($D$3&amp;"_"&amp;Z$3,データシート2!$A:$SI,MATCH($R$2&amp;"_"&amp;$B97,データシート2!$A$1:$SI$1,0),0)</f>
        <v>139.017</v>
      </c>
      <c r="AA97" s="925">
        <f>VLOOKUP($D$3&amp;"_"&amp;AA$3,データシート2!$A:$SI,MATCH($R$2&amp;"_"&amp;$B97,データシート2!$A$1:$SI$1,0),0)</f>
        <v>116.367</v>
      </c>
      <c r="AB97" s="926">
        <f>VLOOKUP($D$3&amp;"_"&amp;AB$3,データシート2!$A:$SI,MATCH($R$2&amp;"_"&amp;$B97,データシート2!$A$1:$SI$1,0),0)</f>
        <v>126.72499999999999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16</v>
      </c>
      <c r="H99" s="766">
        <f>VLOOKUP($D$3&amp;"_"&amp;H$3,データシート2!$A:$SI,MATCH($G$2&amp;"_"&amp;$C99,データシート2!$A$1:$SI$1,0),0)</f>
        <v>15</v>
      </c>
      <c r="I99" s="766">
        <f>VLOOKUP($D$3&amp;"_"&amp;I$3,データシート2!$A:$SI,MATCH($G$2&amp;"_"&amp;$C99,データシート2!$A$1:$SI$1,0),0)</f>
        <v>13</v>
      </c>
      <c r="J99" s="766">
        <f>VLOOKUP($D$3&amp;"_"&amp;J$3,データシート2!$A:$SI,MATCH($G$2&amp;"_"&amp;$C99,データシート2!$A$1:$SI$1,0),0)</f>
        <v>13</v>
      </c>
      <c r="K99" s="767">
        <f>VLOOKUP($D$3&amp;"_"&amp;K$3,データシート2!$A:$SI,MATCH($G$2&amp;"_"&amp;$C99,データシート2!$A$1:$SI$1,0),0)</f>
        <v>14</v>
      </c>
      <c r="L99" s="767">
        <f>VLOOKUP($D$3&amp;"_"&amp;L$3,データシート2!$A:$SI,MATCH($G$2&amp;"_"&amp;$C99,データシート2!$A$1:$SI$1,0),0)</f>
        <v>15</v>
      </c>
      <c r="M99" s="767">
        <f>VLOOKUP($D$3&amp;"_"&amp;M$3,データシート2!$A:$SI,MATCH($G$2&amp;"_"&amp;$C99,データシート2!$A$1:$SI$1,0),0)</f>
        <v>20</v>
      </c>
      <c r="N99" s="767">
        <f>VLOOKUP($D$3&amp;"_"&amp;N$3,データシート2!$A:$SI,MATCH($G$2&amp;"_"&amp;$C99,データシート2!$A$1:$SI$1,0),0)</f>
        <v>21</v>
      </c>
      <c r="O99" s="767">
        <f>VLOOKUP($D$3&amp;"_"&amp;O$3,データシート2!$A:$SI,MATCH($G$2&amp;"_"&amp;$C99,データシート2!$A$1:$SI$1,0),0)</f>
        <v>20</v>
      </c>
      <c r="P99" s="767">
        <f>VLOOKUP($D$3&amp;"_"&amp;P$3,データシート2!$A:$SI,MATCH($G$2&amp;"_"&amp;$C99,データシート2!$A$1:$SI$1,0),0)</f>
        <v>17</v>
      </c>
      <c r="Q99" s="768">
        <f>VLOOKUP($D$3&amp;"_"&amp;Q$3,データシート2!$A:$SI,MATCH($G$2&amp;"_"&amp;$C99,データシート2!$A$1:$SI$1,0),0)</f>
        <v>19</v>
      </c>
      <c r="R99" s="937">
        <f>VLOOKUP($D$3&amp;"_"&amp;R$3,データシート2!$A:$SI,MATCH($R$2&amp;"_"&amp;$C99,データシート2!$A$1:$SI$1,0),0)</f>
        <v>108.52200000000001</v>
      </c>
      <c r="S99" s="938">
        <f>VLOOKUP($D$3&amp;"_"&amp;S$3,データシート2!$A:$SI,MATCH($R$2&amp;"_"&amp;$C99,データシート2!$A$1:$SI$1,0),0)</f>
        <v>101.551</v>
      </c>
      <c r="T99" s="938">
        <f>VLOOKUP($D$3&amp;"_"&amp;T$3,データシート2!$A:$SI,MATCH($R$2&amp;"_"&amp;$C99,データシート2!$A$1:$SI$1,0),0)</f>
        <v>96.084000000000003</v>
      </c>
      <c r="U99" s="938">
        <f>VLOOKUP($D$3&amp;"_"&amp;U$3,データシート2!$A:$SI,MATCH($R$2&amp;"_"&amp;$C99,データシート2!$A$1:$SI$1,0),0)</f>
        <v>91.057000000000002</v>
      </c>
      <c r="V99" s="938">
        <f>VLOOKUP($D$3&amp;"_"&amp;V$3,データシート2!$A:$SI,MATCH($R$2&amp;"_"&amp;$C99,データシート2!$A$1:$SI$1,0),0)</f>
        <v>90.843999999999994</v>
      </c>
      <c r="W99" s="938">
        <f>VLOOKUP($D$3&amp;"_"&amp;W$3,データシート2!$A:$SI,MATCH($R$2&amp;"_"&amp;$C99,データシート2!$A$1:$SI$1,0),0)</f>
        <v>107.20699999999999</v>
      </c>
      <c r="X99" s="938">
        <f>VLOOKUP($D$3&amp;"_"&amp;X$3,データシート2!$A:$SI,MATCH($R$2&amp;"_"&amp;$C99,データシート2!$A$1:$SI$1,0),0)</f>
        <v>135.89699999999999</v>
      </c>
      <c r="Y99" s="938">
        <f>VLOOKUP($D$3&amp;"_"&amp;Y$3,データシート2!$A:$SI,MATCH($R$2&amp;"_"&amp;$C99,データシート2!$A$1:$SI$1,0),0)</f>
        <v>150.59399999999999</v>
      </c>
      <c r="Z99" s="938">
        <f>VLOOKUP($D$3&amp;"_"&amp;Z$3,データシート2!$A:$SI,MATCH($R$2&amp;"_"&amp;$C99,データシート2!$A$1:$SI$1,0),0)</f>
        <v>139.017</v>
      </c>
      <c r="AA99" s="938">
        <f>VLOOKUP($D$3&amp;"_"&amp;AA$3,データシート2!$A:$SI,MATCH($R$2&amp;"_"&amp;$C99,データシート2!$A$1:$SI$1,0),0)</f>
        <v>116.367</v>
      </c>
      <c r="AB99" s="939">
        <f>VLOOKUP($D$3&amp;"_"&amp;AB$3,データシート2!$A:$SI,MATCH($R$2&amp;"_"&amp;$C99,データシート2!$A$1:$SI$1,0),0)</f>
        <v>126.72499999999999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2.87</v>
      </c>
      <c r="S101" s="925">
        <f>VLOOKUP($D$3&amp;"_"&amp;S$3,データシート2!$A:$SI,MATCH($R$2&amp;"_"&amp;$B101,データシート2!$A$1:$SI$1,0),0)</f>
        <v>3.0179999999999998</v>
      </c>
      <c r="T101" s="925">
        <f>VLOOKUP($D$3&amp;"_"&amp;T$3,データシート2!$A:$SI,MATCH($R$2&amp;"_"&amp;$B101,データシート2!$A$1:$SI$1,0),0)</f>
        <v>2.6549999999999998</v>
      </c>
      <c r="U101" s="925">
        <f>VLOOKUP($D$3&amp;"_"&amp;U$3,データシート2!$A:$SI,MATCH($R$2&amp;"_"&amp;$B101,データシート2!$A$1:$SI$1,0),0)</f>
        <v>2.407</v>
      </c>
      <c r="V101" s="925">
        <f>VLOOKUP($D$3&amp;"_"&amp;V$3,データシート2!$A:$SI,MATCH($R$2&amp;"_"&amp;$B101,データシート2!$A$1:$SI$1,0),0)</f>
        <v>2.7010000000000001</v>
      </c>
      <c r="W101" s="925">
        <f>VLOOKUP($D$3&amp;"_"&amp;W$3,データシート2!$A:$SI,MATCH($R$2&amp;"_"&amp;$B101,データシート2!$A$1:$SI$1,0),0)</f>
        <v>2.738</v>
      </c>
      <c r="X101" s="925">
        <f>VLOOKUP($D$3&amp;"_"&amp;X$3,データシート2!$A:$SI,MATCH($R$2&amp;"_"&amp;$B101,データシート2!$A$1:$SI$1,0),0)</f>
        <v>2.1539999999999999</v>
      </c>
      <c r="Y101" s="925">
        <f>VLOOKUP($D$3&amp;"_"&amp;Y$3,データシート2!$A:$SI,MATCH($R$2&amp;"_"&amp;$B101,データシート2!$A$1:$SI$1,0),0)</f>
        <v>1.899</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2.87</v>
      </c>
      <c r="S102" s="928">
        <f>VLOOKUP($D$3&amp;"_"&amp;S$3,データシート2!$A:$SI,MATCH($R$2&amp;"_"&amp;$C102,データシート2!$A$1:$SI$1,0),0)</f>
        <v>3.0179999999999998</v>
      </c>
      <c r="T102" s="928">
        <f>VLOOKUP($D$3&amp;"_"&amp;T$3,データシート2!$A:$SI,MATCH($R$2&amp;"_"&amp;$C102,データシート2!$A$1:$SI$1,0),0)</f>
        <v>2.6549999999999998</v>
      </c>
      <c r="U102" s="928">
        <f>VLOOKUP($D$3&amp;"_"&amp;U$3,データシート2!$A:$SI,MATCH($R$2&amp;"_"&amp;$C102,データシート2!$A$1:$SI$1,0),0)</f>
        <v>2.407</v>
      </c>
      <c r="V102" s="928">
        <f>VLOOKUP($D$3&amp;"_"&amp;V$3,データシート2!$A:$SI,MATCH($R$2&amp;"_"&amp;$C102,データシート2!$A$1:$SI$1,0),0)</f>
        <v>2.7010000000000001</v>
      </c>
      <c r="W102" s="928">
        <f>VLOOKUP($D$3&amp;"_"&amp;W$3,データシート2!$A:$SI,MATCH($R$2&amp;"_"&amp;$C102,データシート2!$A$1:$SI$1,0),0)</f>
        <v>2.738</v>
      </c>
      <c r="X102" s="928">
        <f>VLOOKUP($D$3&amp;"_"&amp;X$3,データシート2!$A:$SI,MATCH($R$2&amp;"_"&amp;$C102,データシート2!$A$1:$SI$1,0),0)</f>
        <v>2.1539999999999999</v>
      </c>
      <c r="Y102" s="928">
        <f>VLOOKUP($D$3&amp;"_"&amp;Y$3,データシート2!$A:$SI,MATCH($R$2&amp;"_"&amp;$C102,データシート2!$A$1:$SI$1,0),0)</f>
        <v>1.899</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11</v>
      </c>
      <c r="H106" s="734">
        <f>VLOOKUP($D$3&amp;"_"&amp;H$3,データシート2!$A:$SI,MATCH($G$2&amp;"_"&amp;$B106,データシート2!$A$1:$SI$1,0),0)</f>
        <v>11</v>
      </c>
      <c r="I106" s="734">
        <f>VLOOKUP($D$3&amp;"_"&amp;I$3,データシート2!$A:$SI,MATCH($G$2&amp;"_"&amp;$B106,データシート2!$A$1:$SI$1,0),0)</f>
        <v>12</v>
      </c>
      <c r="J106" s="734">
        <f>VLOOKUP($D$3&amp;"_"&amp;J$3,データシート2!$A:$SI,MATCH($G$2&amp;"_"&amp;$B106,データシート2!$A$1:$SI$1,0),0)</f>
        <v>12</v>
      </c>
      <c r="K106" s="735">
        <f>VLOOKUP($D$3&amp;"_"&amp;K$3,データシート2!$A:$SI,MATCH($G$2&amp;"_"&amp;$B106,データシート2!$A$1:$SI$1,0),0)</f>
        <v>12</v>
      </c>
      <c r="L106" s="735">
        <f>VLOOKUP($D$3&amp;"_"&amp;L$3,データシート2!$A:$SI,MATCH($G$2&amp;"_"&amp;$B106,データシート2!$A$1:$SI$1,0),0)</f>
        <v>12</v>
      </c>
      <c r="M106" s="735">
        <f>VLOOKUP($D$3&amp;"_"&amp;M$3,データシート2!$A:$SI,MATCH($G$2&amp;"_"&amp;$B106,データシート2!$A$1:$SI$1,0),0)</f>
        <v>12</v>
      </c>
      <c r="N106" s="735">
        <f>VLOOKUP($D$3&amp;"_"&amp;N$3,データシート2!$A:$SI,MATCH($G$2&amp;"_"&amp;$B106,データシート2!$A$1:$SI$1,0),0)</f>
        <v>12</v>
      </c>
      <c r="O106" s="735">
        <f>VLOOKUP($D$3&amp;"_"&amp;O$3,データシート2!$A:$SI,MATCH($G$2&amp;"_"&amp;$B106,データシート2!$A$1:$SI$1,0),0)</f>
        <v>11</v>
      </c>
      <c r="P106" s="735">
        <f>VLOOKUP($D$3&amp;"_"&amp;P$3,データシート2!$A:$SI,MATCH($G$2&amp;"_"&amp;$B106,データシート2!$A$1:$SI$1,0),0)</f>
        <v>9</v>
      </c>
      <c r="Q106" s="736">
        <f>VLOOKUP($D$3&amp;"_"&amp;Q$3,データシート2!$A:$SI,MATCH($G$2&amp;"_"&amp;$B106,データシート2!$A$1:$SI$1,0),0)</f>
        <v>8</v>
      </c>
      <c r="R106" s="924">
        <f>VLOOKUP($D$3&amp;"_"&amp;R$3,データシート2!$A:$SI,MATCH($R$2&amp;"_"&amp;$B106,データシート2!$A$1:$SI$1,0),0)</f>
        <v>68.552999999999997</v>
      </c>
      <c r="S106" s="925">
        <f>VLOOKUP($D$3&amp;"_"&amp;S$3,データシート2!$A:$SI,MATCH($R$2&amp;"_"&amp;$B106,データシート2!$A$1:$SI$1,0),0)</f>
        <v>71.772999999999996</v>
      </c>
      <c r="T106" s="925">
        <f>VLOOKUP($D$3&amp;"_"&amp;T$3,データシート2!$A:$SI,MATCH($R$2&amp;"_"&amp;$B106,データシート2!$A$1:$SI$1,0),0)</f>
        <v>75.116</v>
      </c>
      <c r="U106" s="925">
        <f>VLOOKUP($D$3&amp;"_"&amp;U$3,データシート2!$A:$SI,MATCH($R$2&amp;"_"&amp;$B106,データシート2!$A$1:$SI$1,0),0)</f>
        <v>72.141999999999996</v>
      </c>
      <c r="V106" s="925">
        <f>VLOOKUP($D$3&amp;"_"&amp;V$3,データシート2!$A:$SI,MATCH($R$2&amp;"_"&amp;$B106,データシート2!$A$1:$SI$1,0),0)</f>
        <v>68.944999999999993</v>
      </c>
      <c r="W106" s="925">
        <f>VLOOKUP($D$3&amp;"_"&amp;W$3,データシート2!$A:$SI,MATCH($R$2&amp;"_"&amp;$B106,データシート2!$A$1:$SI$1,0),0)</f>
        <v>67.905000000000001</v>
      </c>
      <c r="X106" s="925">
        <f>VLOOKUP($D$3&amp;"_"&amp;X$3,データシート2!$A:$SI,MATCH($R$2&amp;"_"&amp;$B106,データシート2!$A$1:$SI$1,0),0)</f>
        <v>65.564999999999998</v>
      </c>
      <c r="Y106" s="925">
        <f>VLOOKUP($D$3&amp;"_"&amp;Y$3,データシート2!$A:$SI,MATCH($R$2&amp;"_"&amp;$B106,データシート2!$A$1:$SI$1,0),0)</f>
        <v>63.792000000000002</v>
      </c>
      <c r="Z106" s="925">
        <f>VLOOKUP($D$3&amp;"_"&amp;Z$3,データシート2!$A:$SI,MATCH($R$2&amp;"_"&amp;$B106,データシート2!$A$1:$SI$1,0),0)</f>
        <v>58.165999999999997</v>
      </c>
      <c r="AA106" s="925">
        <f>VLOOKUP($D$3&amp;"_"&amp;AA$3,データシート2!$A:$SI,MATCH($R$2&amp;"_"&amp;$B106,データシート2!$A$1:$SI$1,0),0)</f>
        <v>34.39</v>
      </c>
      <c r="AB106" s="926">
        <f>VLOOKUP($D$3&amp;"_"&amp;AB$3,データシート2!$A:$SI,MATCH($R$2&amp;"_"&amp;$B106,データシート2!$A$1:$SI$1,0),0)</f>
        <v>33.566000000000003</v>
      </c>
    </row>
    <row r="107" spans="2:28" s="745" customFormat="1" ht="16.5" customHeight="1">
      <c r="B107" s="737"/>
      <c r="C107" s="762">
        <v>75</v>
      </c>
      <c r="D107" s="763" t="s">
        <v>621</v>
      </c>
      <c r="E107" s="738"/>
      <c r="F107" s="740"/>
      <c r="G107" s="765">
        <f>VLOOKUP($D$3&amp;"_"&amp;G$3,データシート2!$A:$SI,MATCH($G$2&amp;"_"&amp;$C107,データシート2!$A$1:$SI$1,0),0)</f>
        <v>11</v>
      </c>
      <c r="H107" s="766">
        <f>VLOOKUP($D$3&amp;"_"&amp;H$3,データシート2!$A:$SI,MATCH($G$2&amp;"_"&amp;$C107,データシート2!$A$1:$SI$1,0),0)</f>
        <v>11</v>
      </c>
      <c r="I107" s="766">
        <f>VLOOKUP($D$3&amp;"_"&amp;I$3,データシート2!$A:$SI,MATCH($G$2&amp;"_"&amp;$C107,データシート2!$A$1:$SI$1,0),0)</f>
        <v>12</v>
      </c>
      <c r="J107" s="766">
        <f>VLOOKUP($D$3&amp;"_"&amp;J$3,データシート2!$A:$SI,MATCH($G$2&amp;"_"&amp;$C107,データシート2!$A$1:$SI$1,0),0)</f>
        <v>12</v>
      </c>
      <c r="K107" s="767">
        <f>VLOOKUP($D$3&amp;"_"&amp;K$3,データシート2!$A:$SI,MATCH($G$2&amp;"_"&amp;$C107,データシート2!$A$1:$SI$1,0),0)</f>
        <v>12</v>
      </c>
      <c r="L107" s="767">
        <f>VLOOKUP($D$3&amp;"_"&amp;L$3,データシート2!$A:$SI,MATCH($G$2&amp;"_"&amp;$C107,データシート2!$A$1:$SI$1,0),0)</f>
        <v>12</v>
      </c>
      <c r="M107" s="767">
        <f>VLOOKUP($D$3&amp;"_"&amp;M$3,データシート2!$A:$SI,MATCH($G$2&amp;"_"&amp;$C107,データシート2!$A$1:$SI$1,0),0)</f>
        <v>12</v>
      </c>
      <c r="N107" s="767">
        <f>VLOOKUP($D$3&amp;"_"&amp;N$3,データシート2!$A:$SI,MATCH($G$2&amp;"_"&amp;$C107,データシート2!$A$1:$SI$1,0),0)</f>
        <v>12</v>
      </c>
      <c r="O107" s="767">
        <f>VLOOKUP($D$3&amp;"_"&amp;O$3,データシート2!$A:$SI,MATCH($G$2&amp;"_"&amp;$C107,データシート2!$A$1:$SI$1,0),0)</f>
        <v>11</v>
      </c>
      <c r="P107" s="767">
        <f>VLOOKUP($D$3&amp;"_"&amp;P$3,データシート2!$A:$SI,MATCH($G$2&amp;"_"&amp;$C107,データシート2!$A$1:$SI$1,0),0)</f>
        <v>9</v>
      </c>
      <c r="Q107" s="768">
        <f>VLOOKUP($D$3&amp;"_"&amp;Q$3,データシート2!$A:$SI,MATCH($G$2&amp;"_"&amp;$C107,データシート2!$A$1:$SI$1,0),0)</f>
        <v>8</v>
      </c>
      <c r="R107" s="937">
        <f>VLOOKUP($D$3&amp;"_"&amp;R$3,データシート2!$A:$SI,MATCH($R$2&amp;"_"&amp;$C107,データシート2!$A$1:$SI$1,0),0)</f>
        <v>68.552999999999997</v>
      </c>
      <c r="S107" s="938">
        <f>VLOOKUP($D$3&amp;"_"&amp;S$3,データシート2!$A:$SI,MATCH($R$2&amp;"_"&amp;$C107,データシート2!$A$1:$SI$1,0),0)</f>
        <v>71.772999999999996</v>
      </c>
      <c r="T107" s="938">
        <f>VLOOKUP($D$3&amp;"_"&amp;T$3,データシート2!$A:$SI,MATCH($R$2&amp;"_"&amp;$C107,データシート2!$A$1:$SI$1,0),0)</f>
        <v>75.116</v>
      </c>
      <c r="U107" s="938">
        <f>VLOOKUP($D$3&amp;"_"&amp;U$3,データシート2!$A:$SI,MATCH($R$2&amp;"_"&amp;$C107,データシート2!$A$1:$SI$1,0),0)</f>
        <v>72.141999999999996</v>
      </c>
      <c r="V107" s="938">
        <f>VLOOKUP($D$3&amp;"_"&amp;V$3,データシート2!$A:$SI,MATCH($R$2&amp;"_"&amp;$C107,データシート2!$A$1:$SI$1,0),0)</f>
        <v>68.944999999999993</v>
      </c>
      <c r="W107" s="938">
        <f>VLOOKUP($D$3&amp;"_"&amp;W$3,データシート2!$A:$SI,MATCH($R$2&amp;"_"&amp;$C107,データシート2!$A$1:$SI$1,0),0)</f>
        <v>67.905000000000001</v>
      </c>
      <c r="X107" s="938">
        <f>VLOOKUP($D$3&amp;"_"&amp;X$3,データシート2!$A:$SI,MATCH($R$2&amp;"_"&amp;$C107,データシート2!$A$1:$SI$1,0),0)</f>
        <v>65.564999999999998</v>
      </c>
      <c r="Y107" s="938">
        <f>VLOOKUP($D$3&amp;"_"&amp;Y$3,データシート2!$A:$SI,MATCH($R$2&amp;"_"&amp;$C107,データシート2!$A$1:$SI$1,0),0)</f>
        <v>63.792000000000002</v>
      </c>
      <c r="Z107" s="938">
        <f>VLOOKUP($D$3&amp;"_"&amp;Z$3,データシート2!$A:$SI,MATCH($R$2&amp;"_"&amp;$C107,データシート2!$A$1:$SI$1,0),0)</f>
        <v>58.165999999999997</v>
      </c>
      <c r="AA107" s="938">
        <f>VLOOKUP($D$3&amp;"_"&amp;AA$3,データシート2!$A:$SI,MATCH($R$2&amp;"_"&amp;$C107,データシート2!$A$1:$SI$1,0),0)</f>
        <v>34.39</v>
      </c>
      <c r="AB107" s="939">
        <f>VLOOKUP($D$3&amp;"_"&amp;AB$3,データシート2!$A:$SI,MATCH($R$2&amp;"_"&amp;$C107,データシート2!$A$1:$SI$1,0),0)</f>
        <v>33.566000000000003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6</v>
      </c>
      <c r="H110" s="734">
        <f>VLOOKUP($D$3&amp;"_"&amp;H$3,データシート2!$A:$SI,MATCH($G$2&amp;"_"&amp;$B110,データシート2!$A$1:$SI$1,0),0)</f>
        <v>6</v>
      </c>
      <c r="I110" s="734">
        <f>VLOOKUP($D$3&amp;"_"&amp;I$3,データシート2!$A:$SI,MATCH($G$2&amp;"_"&amp;$B110,データシート2!$A$1:$SI$1,0),0)</f>
        <v>5</v>
      </c>
      <c r="J110" s="734">
        <f>VLOOKUP($D$3&amp;"_"&amp;J$3,データシート2!$A:$SI,MATCH($G$2&amp;"_"&amp;$B110,データシート2!$A$1:$SI$1,0),0)</f>
        <v>6</v>
      </c>
      <c r="K110" s="735">
        <f>VLOOKUP($D$3&amp;"_"&amp;K$3,データシート2!$A:$SI,MATCH($G$2&amp;"_"&amp;$B110,データシート2!$A$1:$SI$1,0),0)</f>
        <v>6</v>
      </c>
      <c r="L110" s="735">
        <f>VLOOKUP($D$3&amp;"_"&amp;L$3,データシート2!$A:$SI,MATCH($G$2&amp;"_"&amp;$B110,データシート2!$A$1:$SI$1,0),0)</f>
        <v>8</v>
      </c>
      <c r="M110" s="735">
        <f>VLOOKUP($D$3&amp;"_"&amp;M$3,データシート2!$A:$SI,MATCH($G$2&amp;"_"&amp;$B110,データシート2!$A$1:$SI$1,0),0)</f>
        <v>9</v>
      </c>
      <c r="N110" s="735">
        <f>VLOOKUP($D$3&amp;"_"&amp;N$3,データシート2!$A:$SI,MATCH($G$2&amp;"_"&amp;$B110,データシート2!$A$1:$SI$1,0),0)</f>
        <v>9</v>
      </c>
      <c r="O110" s="735">
        <f>VLOOKUP($D$3&amp;"_"&amp;O$3,データシート2!$A:$SI,MATCH($G$2&amp;"_"&amp;$B110,データシート2!$A$1:$SI$1,0),0)</f>
        <v>9</v>
      </c>
      <c r="P110" s="735">
        <f>VLOOKUP($D$3&amp;"_"&amp;P$3,データシート2!$A:$SI,MATCH($G$2&amp;"_"&amp;$B110,データシート2!$A$1:$SI$1,0),0)</f>
        <v>9</v>
      </c>
      <c r="Q110" s="736">
        <f>VLOOKUP($D$3&amp;"_"&amp;Q$3,データシート2!$A:$SI,MATCH($G$2&amp;"_"&amp;$B110,データシート2!$A$1:$SI$1,0),0)</f>
        <v>9</v>
      </c>
      <c r="R110" s="924">
        <f>VLOOKUP($D$3&amp;"_"&amp;R$3,データシート2!$A:$SI,MATCH($R$2&amp;"_"&amp;$B110,データシート2!$A$1:$SI$1,0),0)</f>
        <v>26.541</v>
      </c>
      <c r="S110" s="925">
        <f>VLOOKUP($D$3&amp;"_"&amp;S$3,データシート2!$A:$SI,MATCH($R$2&amp;"_"&amp;$B110,データシート2!$A$1:$SI$1,0),0)</f>
        <v>27.728000000000002</v>
      </c>
      <c r="T110" s="925">
        <f>VLOOKUP($D$3&amp;"_"&amp;T$3,データシート2!$A:$SI,MATCH($R$2&amp;"_"&amp;$B110,データシート2!$A$1:$SI$1,0),0)</f>
        <v>22.36</v>
      </c>
      <c r="U110" s="925">
        <f>VLOOKUP($D$3&amp;"_"&amp;U$3,データシート2!$A:$SI,MATCH($R$2&amp;"_"&amp;$B110,データシート2!$A$1:$SI$1,0),0)</f>
        <v>27.358000000000001</v>
      </c>
      <c r="V110" s="925">
        <f>VLOOKUP($D$3&amp;"_"&amp;V$3,データシート2!$A:$SI,MATCH($R$2&amp;"_"&amp;$B110,データシート2!$A$1:$SI$1,0),0)</f>
        <v>25.673999999999999</v>
      </c>
      <c r="W110" s="925">
        <f>VLOOKUP($D$3&amp;"_"&amp;W$3,データシート2!$A:$SI,MATCH($R$2&amp;"_"&amp;$B110,データシート2!$A$1:$SI$1,0),0)</f>
        <v>32.423000000000002</v>
      </c>
      <c r="X110" s="925">
        <f>VLOOKUP($D$3&amp;"_"&amp;X$3,データシート2!$A:$SI,MATCH($R$2&amp;"_"&amp;$B110,データシート2!$A$1:$SI$1,0),0)</f>
        <v>37.231999999999999</v>
      </c>
      <c r="Y110" s="925">
        <f>VLOOKUP($D$3&amp;"_"&amp;Y$3,データシート2!$A:$SI,MATCH($R$2&amp;"_"&amp;$B110,データシート2!$A$1:$SI$1,0),0)</f>
        <v>39.094999999999999</v>
      </c>
      <c r="Z110" s="925">
        <f>VLOOKUP($D$3&amp;"_"&amp;Z$3,データシート2!$A:$SI,MATCH($R$2&amp;"_"&amp;$B110,データシート2!$A$1:$SI$1,0),0)</f>
        <v>40.04</v>
      </c>
      <c r="AA110" s="925">
        <f>VLOOKUP($D$3&amp;"_"&amp;AA$3,データシート2!$A:$SI,MATCH($R$2&amp;"_"&amp;$B110,データシート2!$A$1:$SI$1,0),0)</f>
        <v>30.414000000000001</v>
      </c>
      <c r="AB110" s="926">
        <f>VLOOKUP($D$3&amp;"_"&amp;AB$3,データシート2!$A:$SI,MATCH($R$2&amp;"_"&amp;$B110,データシート2!$A$1:$SI$1,0),0)</f>
        <v>30.952999999999999</v>
      </c>
    </row>
    <row r="111" spans="2:28" s="745" customFormat="1" ht="16.5" customHeight="1">
      <c r="B111" s="737"/>
      <c r="C111" s="738">
        <v>78</v>
      </c>
      <c r="D111" s="739" t="s">
        <v>626</v>
      </c>
      <c r="E111" s="738"/>
      <c r="F111" s="740"/>
      <c r="G111" s="754">
        <f>VLOOKUP($D$3&amp;"_"&amp;G$3,データシート2!$A:$SI,MATCH($G$2&amp;"_"&amp;$C111,データシート2!$A$1:$SI$1,0),0)</f>
        <v>3</v>
      </c>
      <c r="H111" s="742">
        <f>VLOOKUP($D$3&amp;"_"&amp;H$3,データシート2!$A:$SI,MATCH($G$2&amp;"_"&amp;$C111,データシート2!$A$1:$SI$1,0),0)</f>
        <v>3</v>
      </c>
      <c r="I111" s="742">
        <f>VLOOKUP($D$3&amp;"_"&amp;I$3,データシート2!$A:$SI,MATCH($G$2&amp;"_"&amp;$C111,データシート2!$A$1:$SI$1,0),0)</f>
        <v>2</v>
      </c>
      <c r="J111" s="742">
        <f>VLOOKUP($D$3&amp;"_"&amp;J$3,データシート2!$A:$SI,MATCH($G$2&amp;"_"&amp;$C111,データシート2!$A$1:$SI$1,0),0)</f>
        <v>3</v>
      </c>
      <c r="K111" s="743">
        <f>VLOOKUP($D$3&amp;"_"&amp;K$3,データシート2!$A:$SI,MATCH($G$2&amp;"_"&amp;$C111,データシート2!$A$1:$SI$1,0),0)</f>
        <v>3</v>
      </c>
      <c r="L111" s="743">
        <f>VLOOKUP($D$3&amp;"_"&amp;L$3,データシート2!$A:$SI,MATCH($G$2&amp;"_"&amp;$C111,データシート2!$A$1:$SI$1,0),0)</f>
        <v>4</v>
      </c>
      <c r="M111" s="743">
        <f>VLOOKUP($D$3&amp;"_"&amp;M$3,データシート2!$A:$SI,MATCH($G$2&amp;"_"&amp;$C111,データシート2!$A$1:$SI$1,0),0)</f>
        <v>4</v>
      </c>
      <c r="N111" s="743">
        <f>VLOOKUP($D$3&amp;"_"&amp;N$3,データシート2!$A:$SI,MATCH($G$2&amp;"_"&amp;$C111,データシート2!$A$1:$SI$1,0),0)</f>
        <v>4</v>
      </c>
      <c r="O111" s="743">
        <f>VLOOKUP($D$3&amp;"_"&amp;O$3,データシート2!$A:$SI,MATCH($G$2&amp;"_"&amp;$C111,データシート2!$A$1:$SI$1,0),0)</f>
        <v>4</v>
      </c>
      <c r="P111" s="743">
        <f>VLOOKUP($D$3&amp;"_"&amp;P$3,データシート2!$A:$SI,MATCH($G$2&amp;"_"&amp;$C111,データシート2!$A$1:$SI$1,0),0)</f>
        <v>4</v>
      </c>
      <c r="Q111" s="744">
        <f>VLOOKUP($D$3&amp;"_"&amp;Q$3,データシート2!$A:$SI,MATCH($G$2&amp;"_"&amp;$C111,データシート2!$A$1:$SI$1,0),0)</f>
        <v>4</v>
      </c>
      <c r="R111" s="933">
        <f>VLOOKUP($D$3&amp;"_"&amp;R$3,データシート2!$A:$SI,MATCH($R$2&amp;"_"&amp;$C111,データシート2!$A$1:$SI$1,0),0)</f>
        <v>12.722</v>
      </c>
      <c r="S111" s="928">
        <f>VLOOKUP($D$3&amp;"_"&amp;S$3,データシート2!$A:$SI,MATCH($R$2&amp;"_"&amp;$C111,データシート2!$A$1:$SI$1,0),0)</f>
        <v>13.488</v>
      </c>
      <c r="T111" s="928">
        <f>VLOOKUP($D$3&amp;"_"&amp;T$3,データシート2!$A:$SI,MATCH($R$2&amp;"_"&amp;$C111,データシート2!$A$1:$SI$1,0),0)</f>
        <v>7.6580000000000004</v>
      </c>
      <c r="U111" s="928">
        <f>VLOOKUP($D$3&amp;"_"&amp;U$3,データシート2!$A:$SI,MATCH($R$2&amp;"_"&amp;$C111,データシート2!$A$1:$SI$1,0),0)</f>
        <v>13.356</v>
      </c>
      <c r="V111" s="928">
        <f>VLOOKUP($D$3&amp;"_"&amp;V$3,データシート2!$A:$SI,MATCH($R$2&amp;"_"&amp;$C111,データシート2!$A$1:$SI$1,0),0)</f>
        <v>12.436</v>
      </c>
      <c r="W111" s="928">
        <f>VLOOKUP($D$3&amp;"_"&amp;W$3,データシート2!$A:$SI,MATCH($R$2&amp;"_"&amp;$C111,データシート2!$A$1:$SI$1,0),0)</f>
        <v>15.612</v>
      </c>
      <c r="X111" s="928">
        <f>VLOOKUP($D$3&amp;"_"&amp;X$3,データシート2!$A:$SI,MATCH($R$2&amp;"_"&amp;$C111,データシート2!$A$1:$SI$1,0),0)</f>
        <v>15.435</v>
      </c>
      <c r="Y111" s="928">
        <f>VLOOKUP($D$3&amp;"_"&amp;Y$3,データシート2!$A:$SI,MATCH($R$2&amp;"_"&amp;$C111,データシート2!$A$1:$SI$1,0),0)</f>
        <v>15.585000000000001</v>
      </c>
      <c r="Z111" s="928">
        <f>VLOOKUP($D$3&amp;"_"&amp;Z$3,データシート2!$A:$SI,MATCH($R$2&amp;"_"&amp;$C111,データシート2!$A$1:$SI$1,0),0)</f>
        <v>15.071999999999999</v>
      </c>
      <c r="AA111" s="928">
        <f>VLOOKUP($D$3&amp;"_"&amp;AA$3,データシート2!$A:$SI,MATCH($R$2&amp;"_"&amp;$C111,データシート2!$A$1:$SI$1,0),0)</f>
        <v>12.308</v>
      </c>
      <c r="AB111" s="929">
        <f>VLOOKUP($D$3&amp;"_"&amp;AB$3,データシート2!$A:$SI,MATCH($R$2&amp;"_"&amp;$C111,データシート2!$A$1:$SI$1,0),0)</f>
        <v>12.694000000000001</v>
      </c>
    </row>
    <row r="112" spans="2:28" s="745" customFormat="1" ht="16.5" customHeight="1">
      <c r="B112" s="737"/>
      <c r="C112" s="762">
        <v>79</v>
      </c>
      <c r="D112" s="763" t="s">
        <v>627</v>
      </c>
      <c r="E112" s="762"/>
      <c r="F112" s="764"/>
      <c r="G112" s="765">
        <f>VLOOKUP($D$3&amp;"_"&amp;G$3,データシート2!$A:$SI,MATCH($G$2&amp;"_"&amp;$C112,データシート2!$A$1:$SI$1,0),0)</f>
        <v>1</v>
      </c>
      <c r="H112" s="766">
        <f>VLOOKUP($D$3&amp;"_"&amp;H$3,データシート2!$A:$SI,MATCH($G$2&amp;"_"&amp;$C112,データシート2!$A$1:$SI$1,0),0)</f>
        <v>1</v>
      </c>
      <c r="I112" s="766">
        <f>VLOOKUP($D$3&amp;"_"&amp;I$3,データシート2!$A:$SI,MATCH($G$2&amp;"_"&amp;$C112,データシート2!$A$1:$SI$1,0),0)</f>
        <v>1</v>
      </c>
      <c r="J112" s="766">
        <f>VLOOKUP($D$3&amp;"_"&amp;J$3,データシート2!$A:$SI,MATCH($G$2&amp;"_"&amp;$C112,データシート2!$A$1:$SI$1,0),0)</f>
        <v>1</v>
      </c>
      <c r="K112" s="767">
        <f>VLOOKUP($D$3&amp;"_"&amp;K$3,データシート2!$A:$SI,MATCH($G$2&amp;"_"&amp;$C112,データシート2!$A$1:$SI$1,0),0)</f>
        <v>1</v>
      </c>
      <c r="L112" s="767">
        <f>VLOOKUP($D$3&amp;"_"&amp;L$3,データシート2!$A:$SI,MATCH($G$2&amp;"_"&amp;$C112,データシート2!$A$1:$SI$1,0),0)</f>
        <v>2</v>
      </c>
      <c r="M112" s="767">
        <f>VLOOKUP($D$3&amp;"_"&amp;M$3,データシート2!$A:$SI,MATCH($G$2&amp;"_"&amp;$C112,データシート2!$A$1:$SI$1,0),0)</f>
        <v>2</v>
      </c>
      <c r="N112" s="767">
        <f>VLOOKUP($D$3&amp;"_"&amp;N$3,データシート2!$A:$SI,MATCH($G$2&amp;"_"&amp;$C112,データシート2!$A$1:$SI$1,0),0)</f>
        <v>2</v>
      </c>
      <c r="O112" s="767">
        <f>VLOOKUP($D$3&amp;"_"&amp;O$3,データシート2!$A:$SI,MATCH($G$2&amp;"_"&amp;$C112,データシート2!$A$1:$SI$1,0),0)</f>
        <v>2</v>
      </c>
      <c r="P112" s="767">
        <f>VLOOKUP($D$3&amp;"_"&amp;P$3,データシート2!$A:$SI,MATCH($G$2&amp;"_"&amp;$C112,データシート2!$A$1:$SI$1,0),0)</f>
        <v>2</v>
      </c>
      <c r="Q112" s="768">
        <f>VLOOKUP($D$3&amp;"_"&amp;Q$3,データシート2!$A:$SI,MATCH($G$2&amp;"_"&amp;$C112,データシート2!$A$1:$SI$1,0),0)</f>
        <v>2</v>
      </c>
      <c r="R112" s="937">
        <f>VLOOKUP($D$3&amp;"_"&amp;R$3,データシート2!$A:$SI,MATCH($R$2&amp;"_"&amp;$C112,データシート2!$A$1:$SI$1,0),0)</f>
        <v>4.5599999999999996</v>
      </c>
      <c r="S112" s="938">
        <f>VLOOKUP($D$3&amp;"_"&amp;S$3,データシート2!$A:$SI,MATCH($R$2&amp;"_"&amp;$C112,データシート2!$A$1:$SI$1,0),0)</f>
        <v>4.5599999999999996</v>
      </c>
      <c r="T112" s="938">
        <f>VLOOKUP($D$3&amp;"_"&amp;T$3,データシート2!$A:$SI,MATCH($R$2&amp;"_"&amp;$C112,データシート2!$A$1:$SI$1,0),0)</f>
        <v>4.58</v>
      </c>
      <c r="U112" s="938">
        <f>VLOOKUP($D$3&amp;"_"&amp;U$3,データシート2!$A:$SI,MATCH($R$2&amp;"_"&amp;$C112,データシート2!$A$1:$SI$1,0),0)</f>
        <v>4.71</v>
      </c>
      <c r="V112" s="938">
        <f>VLOOKUP($D$3&amp;"_"&amp;V$3,データシート2!$A:$SI,MATCH($R$2&amp;"_"&amp;$C112,データシート2!$A$1:$SI$1,0),0)</f>
        <v>4.0140000000000002</v>
      </c>
      <c r="W112" s="938">
        <f>VLOOKUP($D$3&amp;"_"&amp;W$3,データシート2!$A:$SI,MATCH($R$2&amp;"_"&amp;$C112,データシート2!$A$1:$SI$1,0),0)</f>
        <v>7.4210000000000003</v>
      </c>
      <c r="X112" s="938">
        <f>VLOOKUP($D$3&amp;"_"&amp;X$3,データシート2!$A:$SI,MATCH($R$2&amp;"_"&amp;$C112,データシート2!$A$1:$SI$1,0),0)</f>
        <v>7.4269999999999996</v>
      </c>
      <c r="Y112" s="938">
        <f>VLOOKUP($D$3&amp;"_"&amp;Y$3,データシート2!$A:$SI,MATCH($R$2&amp;"_"&amp;$C112,データシート2!$A$1:$SI$1,0),0)</f>
        <v>7.6360000000000001</v>
      </c>
      <c r="Z112" s="938">
        <f>VLOOKUP($D$3&amp;"_"&amp;Z$3,データシート2!$A:$SI,MATCH($R$2&amp;"_"&amp;$C112,データシート2!$A$1:$SI$1,0),0)</f>
        <v>7.3769999999999998</v>
      </c>
      <c r="AA112" s="938">
        <f>VLOOKUP($D$3&amp;"_"&amp;AA$3,データシート2!$A:$SI,MATCH($R$2&amp;"_"&amp;$C112,データシート2!$A$1:$SI$1,0),0)</f>
        <v>7.3479999999999999</v>
      </c>
      <c r="AB112" s="939">
        <f>VLOOKUP($D$3&amp;"_"&amp;AB$3,データシート2!$A:$SI,MATCH($R$2&amp;"_"&amp;$C112,データシート2!$A$1:$SI$1,0),0)</f>
        <v>7.1120000000000001</v>
      </c>
    </row>
    <row r="113" spans="2:28" s="745" customFormat="1" ht="16.5" customHeight="1">
      <c r="B113" s="746"/>
      <c r="C113" s="747">
        <v>80</v>
      </c>
      <c r="D113" s="748" t="s">
        <v>628</v>
      </c>
      <c r="E113" s="747"/>
      <c r="F113" s="749"/>
      <c r="G113" s="750">
        <f>VLOOKUP($D$3&amp;"_"&amp;G$3,データシート2!$A:$SI,MATCH($G$2&amp;"_"&amp;$C113,データシート2!$A$1:$SI$1,0),0)</f>
        <v>2</v>
      </c>
      <c r="H113" s="751">
        <f>VLOOKUP($D$3&amp;"_"&amp;H$3,データシート2!$A:$SI,MATCH($G$2&amp;"_"&amp;$C113,データシート2!$A$1:$SI$1,0),0)</f>
        <v>2</v>
      </c>
      <c r="I113" s="751">
        <f>VLOOKUP($D$3&amp;"_"&amp;I$3,データシート2!$A:$SI,MATCH($G$2&amp;"_"&amp;$C113,データシート2!$A$1:$SI$1,0),0)</f>
        <v>2</v>
      </c>
      <c r="J113" s="751">
        <f>VLOOKUP($D$3&amp;"_"&amp;J$3,データシート2!$A:$SI,MATCH($G$2&amp;"_"&amp;$C113,データシート2!$A$1:$SI$1,0),0)</f>
        <v>2</v>
      </c>
      <c r="K113" s="752">
        <f>VLOOKUP($D$3&amp;"_"&amp;K$3,データシート2!$A:$SI,MATCH($G$2&amp;"_"&amp;$C113,データシート2!$A$1:$SI$1,0),0)</f>
        <v>2</v>
      </c>
      <c r="L113" s="752">
        <f>VLOOKUP($D$3&amp;"_"&amp;L$3,データシート2!$A:$SI,MATCH($G$2&amp;"_"&amp;$C113,データシート2!$A$1:$SI$1,0),0)</f>
        <v>2</v>
      </c>
      <c r="M113" s="752">
        <f>VLOOKUP($D$3&amp;"_"&amp;M$3,データシート2!$A:$SI,MATCH($G$2&amp;"_"&amp;$C113,データシート2!$A$1:$SI$1,0),0)</f>
        <v>3</v>
      </c>
      <c r="N113" s="752">
        <f>VLOOKUP($D$3&amp;"_"&amp;N$3,データシート2!$A:$SI,MATCH($G$2&amp;"_"&amp;$C113,データシート2!$A$1:$SI$1,0),0)</f>
        <v>3</v>
      </c>
      <c r="O113" s="752">
        <f>VLOOKUP($D$3&amp;"_"&amp;O$3,データシート2!$A:$SI,MATCH($G$2&amp;"_"&amp;$C113,データシート2!$A$1:$SI$1,0),0)</f>
        <v>3</v>
      </c>
      <c r="P113" s="752">
        <f>VLOOKUP($D$3&amp;"_"&amp;P$3,データシート2!$A:$SI,MATCH($G$2&amp;"_"&amp;$C113,データシート2!$A$1:$SI$1,0),0)</f>
        <v>3</v>
      </c>
      <c r="Q113" s="753">
        <f>VLOOKUP($D$3&amp;"_"&amp;Q$3,データシート2!$A:$SI,MATCH($G$2&amp;"_"&amp;$C113,データシート2!$A$1:$SI$1,0),0)</f>
        <v>3</v>
      </c>
      <c r="R113" s="930">
        <f>VLOOKUP($D$3&amp;"_"&amp;R$3,データシート2!$A:$SI,MATCH($R$2&amp;"_"&amp;$C113,データシート2!$A$1:$SI$1,0),0)</f>
        <v>9.2590000000000003</v>
      </c>
      <c r="S113" s="931">
        <f>VLOOKUP($D$3&amp;"_"&amp;S$3,データシート2!$A:$SI,MATCH($R$2&amp;"_"&amp;$C113,データシート2!$A$1:$SI$1,0),0)</f>
        <v>9.68</v>
      </c>
      <c r="T113" s="931">
        <f>VLOOKUP($D$3&amp;"_"&amp;T$3,データシート2!$A:$SI,MATCH($R$2&amp;"_"&amp;$C113,データシート2!$A$1:$SI$1,0),0)</f>
        <v>10.122</v>
      </c>
      <c r="U113" s="931">
        <f>VLOOKUP($D$3&amp;"_"&amp;U$3,データシート2!$A:$SI,MATCH($R$2&amp;"_"&amp;$C113,データシート2!$A$1:$SI$1,0),0)</f>
        <v>9.2919999999999998</v>
      </c>
      <c r="V113" s="931">
        <f>VLOOKUP($D$3&amp;"_"&amp;V$3,データシート2!$A:$SI,MATCH($R$2&amp;"_"&amp;$C113,データシート2!$A$1:$SI$1,0),0)</f>
        <v>9.2240000000000002</v>
      </c>
      <c r="W113" s="931">
        <f>VLOOKUP($D$3&amp;"_"&amp;W$3,データシート2!$A:$SI,MATCH($R$2&amp;"_"&amp;$C113,データシート2!$A$1:$SI$1,0),0)</f>
        <v>9.39</v>
      </c>
      <c r="X113" s="931">
        <f>VLOOKUP($D$3&amp;"_"&amp;X$3,データシート2!$A:$SI,MATCH($R$2&amp;"_"&amp;$C113,データシート2!$A$1:$SI$1,0),0)</f>
        <v>14.37</v>
      </c>
      <c r="Y113" s="931">
        <f>VLOOKUP($D$3&amp;"_"&amp;Y$3,データシート2!$A:$SI,MATCH($R$2&amp;"_"&amp;$C113,データシート2!$A$1:$SI$1,0),0)</f>
        <v>15.874000000000001</v>
      </c>
      <c r="Z113" s="931">
        <f>VLOOKUP($D$3&amp;"_"&amp;Z$3,データシート2!$A:$SI,MATCH($R$2&amp;"_"&amp;$C113,データシート2!$A$1:$SI$1,0),0)</f>
        <v>17.591000000000001</v>
      </c>
      <c r="AA113" s="931">
        <f>VLOOKUP($D$3&amp;"_"&amp;AA$3,データシート2!$A:$SI,MATCH($R$2&amp;"_"&amp;$C113,データシート2!$A$1:$SI$1,0),0)</f>
        <v>10.757999999999999</v>
      </c>
      <c r="AB113" s="932">
        <f>VLOOKUP($D$3&amp;"_"&amp;AB$3,データシート2!$A:$SI,MATCH($R$2&amp;"_"&amp;$C113,データシート2!$A$1:$SI$1,0),0)</f>
        <v>11.147</v>
      </c>
    </row>
    <row r="114" spans="2:28" s="21" customFormat="1" ht="20.45" customHeight="1">
      <c r="B114" s="729" t="s">
        <v>629</v>
      </c>
      <c r="C114" s="730" t="s">
        <v>630</v>
      </c>
      <c r="D114" s="731"/>
      <c r="E114" s="732"/>
      <c r="F114" s="731"/>
      <c r="G114" s="733">
        <f>VLOOKUP($D$3&amp;"_"&amp;G$3,データシート2!$A:$SI,MATCH($G$2&amp;"_"&amp;$B114,データシート2!$A$1:$SI$1,0),0)</f>
        <v>13</v>
      </c>
      <c r="H114" s="734">
        <f>VLOOKUP($D$3&amp;"_"&amp;H$3,データシート2!$A:$SI,MATCH($G$2&amp;"_"&amp;$B114,データシート2!$A$1:$SI$1,0),0)</f>
        <v>13</v>
      </c>
      <c r="I114" s="734">
        <f>VLOOKUP($D$3&amp;"_"&amp;I$3,データシート2!$A:$SI,MATCH($G$2&amp;"_"&amp;$B114,データシート2!$A$1:$SI$1,0),0)</f>
        <v>13</v>
      </c>
      <c r="J114" s="734">
        <f>VLOOKUP($D$3&amp;"_"&amp;J$3,データシート2!$A:$SI,MATCH($G$2&amp;"_"&amp;$B114,データシート2!$A$1:$SI$1,0),0)</f>
        <v>12</v>
      </c>
      <c r="K114" s="735">
        <f>VLOOKUP($D$3&amp;"_"&amp;K$3,データシート2!$A:$SI,MATCH($G$2&amp;"_"&amp;$B114,データシート2!$A$1:$SI$1,0),0)</f>
        <v>12</v>
      </c>
      <c r="L114" s="735">
        <f>VLOOKUP($D$3&amp;"_"&amp;L$3,データシート2!$A:$SI,MATCH($G$2&amp;"_"&amp;$B114,データシート2!$A$1:$SI$1,0),0)</f>
        <v>11</v>
      </c>
      <c r="M114" s="735">
        <f>VLOOKUP($D$3&amp;"_"&amp;M$3,データシート2!$A:$SI,MATCH($G$2&amp;"_"&amp;$B114,データシート2!$A$1:$SI$1,0),0)</f>
        <v>12</v>
      </c>
      <c r="N114" s="735">
        <f>VLOOKUP($D$3&amp;"_"&amp;N$3,データシート2!$A:$SI,MATCH($G$2&amp;"_"&amp;$B114,データシート2!$A$1:$SI$1,0),0)</f>
        <v>12</v>
      </c>
      <c r="O114" s="735">
        <f>VLOOKUP($D$3&amp;"_"&amp;O$3,データシート2!$A:$SI,MATCH($G$2&amp;"_"&amp;$B114,データシート2!$A$1:$SI$1,0),0)</f>
        <v>12</v>
      </c>
      <c r="P114" s="735">
        <f>VLOOKUP($D$3&amp;"_"&amp;P$3,データシート2!$A:$SI,MATCH($G$2&amp;"_"&amp;$B114,データシート2!$A$1:$SI$1,0),0)</f>
        <v>12</v>
      </c>
      <c r="Q114" s="736">
        <f>VLOOKUP($D$3&amp;"_"&amp;Q$3,データシート2!$A:$SI,MATCH($G$2&amp;"_"&amp;$B114,データシート2!$A$1:$SI$1,0),0)</f>
        <v>12</v>
      </c>
      <c r="R114" s="924">
        <f>VLOOKUP($D$3&amp;"_"&amp;R$3,データシート2!$A:$SI,MATCH($R$2&amp;"_"&amp;$B114,データシート2!$A$1:$SI$1,0),0)</f>
        <v>147.16300000000001</v>
      </c>
      <c r="S114" s="925">
        <f>VLOOKUP($D$3&amp;"_"&amp;S$3,データシート2!$A:$SI,MATCH($R$2&amp;"_"&amp;$B114,データシート2!$A$1:$SI$1,0),0)</f>
        <v>157.56899999999999</v>
      </c>
      <c r="T114" s="925">
        <f>VLOOKUP($D$3&amp;"_"&amp;T$3,データシート2!$A:$SI,MATCH($R$2&amp;"_"&amp;$B114,データシート2!$A$1:$SI$1,0),0)</f>
        <v>161.31800000000001</v>
      </c>
      <c r="U114" s="925">
        <f>VLOOKUP($D$3&amp;"_"&amp;U$3,データシート2!$A:$SI,MATCH($R$2&amp;"_"&amp;$B114,データシート2!$A$1:$SI$1,0),0)</f>
        <v>155.511</v>
      </c>
      <c r="V114" s="925">
        <f>VLOOKUP($D$3&amp;"_"&amp;V$3,データシート2!$A:$SI,MATCH($R$2&amp;"_"&amp;$B114,データシート2!$A$1:$SI$1,0),0)</f>
        <v>152.994</v>
      </c>
      <c r="W114" s="925">
        <f>VLOOKUP($D$3&amp;"_"&amp;W$3,データシート2!$A:$SI,MATCH($R$2&amp;"_"&amp;$B114,データシート2!$A$1:$SI$1,0),0)</f>
        <v>127.857</v>
      </c>
      <c r="X114" s="925">
        <f>VLOOKUP($D$3&amp;"_"&amp;X$3,データシート2!$A:$SI,MATCH($R$2&amp;"_"&amp;$B114,データシート2!$A$1:$SI$1,0),0)</f>
        <v>130.37100000000001</v>
      </c>
      <c r="Y114" s="925">
        <f>VLOOKUP($D$3&amp;"_"&amp;Y$3,データシート2!$A:$SI,MATCH($R$2&amp;"_"&amp;$B114,データシート2!$A$1:$SI$1,0),0)</f>
        <v>126.40300000000001</v>
      </c>
      <c r="Z114" s="925">
        <f>VLOOKUP($D$3&amp;"_"&amp;Z$3,データシート2!$A:$SI,MATCH($R$2&amp;"_"&amp;$B114,データシート2!$A$1:$SI$1,0),0)</f>
        <v>117.15600000000001</v>
      </c>
      <c r="AA114" s="925">
        <f>VLOOKUP($D$3&amp;"_"&amp;AA$3,データシート2!$A:$SI,MATCH($R$2&amp;"_"&amp;$B114,データシート2!$A$1:$SI$1,0),0)</f>
        <v>103.71599999999999</v>
      </c>
      <c r="AB114" s="926">
        <f>VLOOKUP($D$3&amp;"_"&amp;AB$3,データシート2!$A:$SI,MATCH($R$2&amp;"_"&amp;$B114,データシート2!$A$1:$SI$1,0),0)</f>
        <v>112.968</v>
      </c>
    </row>
    <row r="115" spans="2:28" s="745" customFormat="1" ht="16.5" customHeight="1">
      <c r="B115" s="737"/>
      <c r="C115" s="738">
        <v>81</v>
      </c>
      <c r="D115" s="739" t="s">
        <v>631</v>
      </c>
      <c r="E115" s="738"/>
      <c r="F115" s="740"/>
      <c r="G115" s="754">
        <f>VLOOKUP($D$3&amp;"_"&amp;G$3,データシート2!$A:$SI,MATCH($G$2&amp;"_"&amp;$C115,データシート2!$A$1:$SI$1,0),0)</f>
        <v>11</v>
      </c>
      <c r="H115" s="742">
        <f>VLOOKUP($D$3&amp;"_"&amp;H$3,データシート2!$A:$SI,MATCH($G$2&amp;"_"&amp;$C115,データシート2!$A$1:$SI$1,0),0)</f>
        <v>11</v>
      </c>
      <c r="I115" s="742">
        <f>VLOOKUP($D$3&amp;"_"&amp;I$3,データシート2!$A:$SI,MATCH($G$2&amp;"_"&amp;$C115,データシート2!$A$1:$SI$1,0),0)</f>
        <v>11</v>
      </c>
      <c r="J115" s="742">
        <f>VLOOKUP($D$3&amp;"_"&amp;J$3,データシート2!$A:$SI,MATCH($G$2&amp;"_"&amp;$C115,データシート2!$A$1:$SI$1,0),0)</f>
        <v>10</v>
      </c>
      <c r="K115" s="743">
        <f>VLOOKUP($D$3&amp;"_"&amp;K$3,データシート2!$A:$SI,MATCH($G$2&amp;"_"&amp;$C115,データシート2!$A$1:$SI$1,0),0)</f>
        <v>10</v>
      </c>
      <c r="L115" s="743">
        <f>VLOOKUP($D$3&amp;"_"&amp;L$3,データシート2!$A:$SI,MATCH($G$2&amp;"_"&amp;$C115,データシート2!$A$1:$SI$1,0),0)</f>
        <v>9</v>
      </c>
      <c r="M115" s="743">
        <f>VLOOKUP($D$3&amp;"_"&amp;M$3,データシート2!$A:$SI,MATCH($G$2&amp;"_"&amp;$C115,データシート2!$A$1:$SI$1,0),0)</f>
        <v>10</v>
      </c>
      <c r="N115" s="743">
        <f>VLOOKUP($D$3&amp;"_"&amp;N$3,データシート2!$A:$SI,MATCH($G$2&amp;"_"&amp;$C115,データシート2!$A$1:$SI$1,0),0)</f>
        <v>10</v>
      </c>
      <c r="O115" s="743">
        <f>VLOOKUP($D$3&amp;"_"&amp;O$3,データシート2!$A:$SI,MATCH($G$2&amp;"_"&amp;$C115,データシート2!$A$1:$SI$1,0),0)</f>
        <v>10</v>
      </c>
      <c r="P115" s="743">
        <f>VLOOKUP($D$3&amp;"_"&amp;P$3,データシート2!$A:$SI,MATCH($G$2&amp;"_"&amp;$C115,データシート2!$A$1:$SI$1,0),0)</f>
        <v>10</v>
      </c>
      <c r="Q115" s="744">
        <f>VLOOKUP($D$3&amp;"_"&amp;Q$3,データシート2!$A:$SI,MATCH($G$2&amp;"_"&amp;$C115,データシート2!$A$1:$SI$1,0),0)</f>
        <v>10</v>
      </c>
      <c r="R115" s="933">
        <f>VLOOKUP($D$3&amp;"_"&amp;R$3,データシート2!$A:$SI,MATCH($R$2&amp;"_"&amp;$C115,データシート2!$A$1:$SI$1,0),0)</f>
        <v>133.69800000000001</v>
      </c>
      <c r="S115" s="928">
        <f>VLOOKUP($D$3&amp;"_"&amp;S$3,データシート2!$A:$SI,MATCH($R$2&amp;"_"&amp;$C115,データシート2!$A$1:$SI$1,0),0)</f>
        <v>141.511</v>
      </c>
      <c r="T115" s="928">
        <f>VLOOKUP($D$3&amp;"_"&amp;T$3,データシート2!$A:$SI,MATCH($R$2&amp;"_"&amp;$C115,データシート2!$A$1:$SI$1,0),0)</f>
        <v>145.374</v>
      </c>
      <c r="U115" s="928">
        <f>VLOOKUP($D$3&amp;"_"&amp;U$3,データシート2!$A:$SI,MATCH($R$2&amp;"_"&amp;$C115,データシート2!$A$1:$SI$1,0),0)</f>
        <v>139.91999999999999</v>
      </c>
      <c r="V115" s="928">
        <f>VLOOKUP($D$3&amp;"_"&amp;V$3,データシート2!$A:$SI,MATCH($R$2&amp;"_"&amp;$C115,データシート2!$A$1:$SI$1,0),0)</f>
        <v>138.37299999999999</v>
      </c>
      <c r="W115" s="928">
        <f>VLOOKUP($D$3&amp;"_"&amp;W$3,データシート2!$A:$SI,MATCH($R$2&amp;"_"&amp;$C115,データシート2!$A$1:$SI$1,0),0)</f>
        <v>113.121</v>
      </c>
      <c r="X115" s="928">
        <f>VLOOKUP($D$3&amp;"_"&amp;X$3,データシート2!$A:$SI,MATCH($R$2&amp;"_"&amp;$C115,データシート2!$A$1:$SI$1,0),0)</f>
        <v>115.759</v>
      </c>
      <c r="Y115" s="928">
        <f>VLOOKUP($D$3&amp;"_"&amp;Y$3,データシート2!$A:$SI,MATCH($R$2&amp;"_"&amp;$C115,データシート2!$A$1:$SI$1,0),0)</f>
        <v>112.251</v>
      </c>
      <c r="Z115" s="928">
        <f>VLOOKUP($D$3&amp;"_"&amp;Z$3,データシート2!$A:$SI,MATCH($R$2&amp;"_"&amp;$C115,データシート2!$A$1:$SI$1,0),0)</f>
        <v>103.95099999999999</v>
      </c>
      <c r="AA115" s="928">
        <f>VLOOKUP($D$3&amp;"_"&amp;AA$3,データシート2!$A:$SI,MATCH($R$2&amp;"_"&amp;$C115,データシート2!$A$1:$SI$1,0),0)</f>
        <v>91.518000000000001</v>
      </c>
      <c r="AB115" s="929">
        <f>VLOOKUP($D$3&amp;"_"&amp;AB$3,データシート2!$A:$SI,MATCH($R$2&amp;"_"&amp;$C115,データシート2!$A$1:$SI$1,0),0)</f>
        <v>101.123</v>
      </c>
    </row>
    <row r="116" spans="2:28" s="745" customFormat="1" ht="16.5" customHeight="1">
      <c r="B116" s="746"/>
      <c r="C116" s="747">
        <v>82</v>
      </c>
      <c r="D116" s="748" t="s">
        <v>632</v>
      </c>
      <c r="E116" s="747"/>
      <c r="F116" s="749"/>
      <c r="G116" s="750">
        <f>VLOOKUP($D$3&amp;"_"&amp;G$3,データシート2!$A:$SI,MATCH($G$2&amp;"_"&amp;$C116,データシート2!$A$1:$SI$1,0),0)</f>
        <v>2</v>
      </c>
      <c r="H116" s="751">
        <f>VLOOKUP($D$3&amp;"_"&amp;H$3,データシート2!$A:$SI,MATCH($G$2&amp;"_"&amp;$C116,データシート2!$A$1:$SI$1,0),0)</f>
        <v>2</v>
      </c>
      <c r="I116" s="751">
        <f>VLOOKUP($D$3&amp;"_"&amp;I$3,データシート2!$A:$SI,MATCH($G$2&amp;"_"&amp;$C116,データシート2!$A$1:$SI$1,0),0)</f>
        <v>2</v>
      </c>
      <c r="J116" s="751">
        <f>VLOOKUP($D$3&amp;"_"&amp;J$3,データシート2!$A:$SI,MATCH($G$2&amp;"_"&amp;$C116,データシート2!$A$1:$SI$1,0),0)</f>
        <v>2</v>
      </c>
      <c r="K116" s="752">
        <f>VLOOKUP($D$3&amp;"_"&amp;K$3,データシート2!$A:$SI,MATCH($G$2&amp;"_"&amp;$C116,データシート2!$A$1:$SI$1,0),0)</f>
        <v>2</v>
      </c>
      <c r="L116" s="752">
        <f>VLOOKUP($D$3&amp;"_"&amp;L$3,データシート2!$A:$SI,MATCH($G$2&amp;"_"&amp;$C116,データシート2!$A$1:$SI$1,0),0)</f>
        <v>2</v>
      </c>
      <c r="M116" s="752">
        <f>VLOOKUP($D$3&amp;"_"&amp;M$3,データシート2!$A:$SI,MATCH($G$2&amp;"_"&amp;$C116,データシート2!$A$1:$SI$1,0),0)</f>
        <v>2</v>
      </c>
      <c r="N116" s="752">
        <f>VLOOKUP($D$3&amp;"_"&amp;N$3,データシート2!$A:$SI,MATCH($G$2&amp;"_"&amp;$C116,データシート2!$A$1:$SI$1,0),0)</f>
        <v>2</v>
      </c>
      <c r="O116" s="752">
        <f>VLOOKUP($D$3&amp;"_"&amp;O$3,データシート2!$A:$SI,MATCH($G$2&amp;"_"&amp;$C116,データシート2!$A$1:$SI$1,0),0)</f>
        <v>2</v>
      </c>
      <c r="P116" s="752">
        <f>VLOOKUP($D$3&amp;"_"&amp;P$3,データシート2!$A:$SI,MATCH($G$2&amp;"_"&amp;$C116,データシート2!$A$1:$SI$1,0),0)</f>
        <v>2</v>
      </c>
      <c r="Q116" s="753">
        <f>VLOOKUP($D$3&amp;"_"&amp;Q$3,データシート2!$A:$SI,MATCH($G$2&amp;"_"&amp;$C116,データシート2!$A$1:$SI$1,0),0)</f>
        <v>2</v>
      </c>
      <c r="R116" s="930">
        <f>VLOOKUP($D$3&amp;"_"&amp;R$3,データシート2!$A:$SI,MATCH($R$2&amp;"_"&amp;$C116,データシート2!$A$1:$SI$1,0),0)</f>
        <v>13.465</v>
      </c>
      <c r="S116" s="931">
        <f>VLOOKUP($D$3&amp;"_"&amp;S$3,データシート2!$A:$SI,MATCH($R$2&amp;"_"&amp;$C116,データシート2!$A$1:$SI$1,0),0)</f>
        <v>16.058</v>
      </c>
      <c r="T116" s="931">
        <f>VLOOKUP($D$3&amp;"_"&amp;T$3,データシート2!$A:$SI,MATCH($R$2&amp;"_"&amp;$C116,データシート2!$A$1:$SI$1,0),0)</f>
        <v>15.944000000000001</v>
      </c>
      <c r="U116" s="931">
        <f>VLOOKUP($D$3&amp;"_"&amp;U$3,データシート2!$A:$SI,MATCH($R$2&amp;"_"&amp;$C116,データシート2!$A$1:$SI$1,0),0)</f>
        <v>15.590999999999999</v>
      </c>
      <c r="V116" s="931">
        <f>VLOOKUP($D$3&amp;"_"&amp;V$3,データシート2!$A:$SI,MATCH($R$2&amp;"_"&amp;$C116,データシート2!$A$1:$SI$1,0),0)</f>
        <v>14.621</v>
      </c>
      <c r="W116" s="931">
        <f>VLOOKUP($D$3&amp;"_"&amp;W$3,データシート2!$A:$SI,MATCH($R$2&amp;"_"&amp;$C116,データシート2!$A$1:$SI$1,0),0)</f>
        <v>14.736000000000001</v>
      </c>
      <c r="X116" s="931">
        <f>VLOOKUP($D$3&amp;"_"&amp;X$3,データシート2!$A:$SI,MATCH($R$2&amp;"_"&amp;$C116,データシート2!$A$1:$SI$1,0),0)</f>
        <v>14.612</v>
      </c>
      <c r="Y116" s="931">
        <f>VLOOKUP($D$3&amp;"_"&amp;Y$3,データシート2!$A:$SI,MATCH($R$2&amp;"_"&amp;$C116,データシート2!$A$1:$SI$1,0),0)</f>
        <v>14.151999999999999</v>
      </c>
      <c r="Z116" s="931">
        <f>VLOOKUP($D$3&amp;"_"&amp;Z$3,データシート2!$A:$SI,MATCH($R$2&amp;"_"&amp;$C116,データシート2!$A$1:$SI$1,0),0)</f>
        <v>13.205</v>
      </c>
      <c r="AA116" s="931">
        <f>VLOOKUP($D$3&amp;"_"&amp;AA$3,データシート2!$A:$SI,MATCH($R$2&amp;"_"&amp;$C116,データシート2!$A$1:$SI$1,0),0)</f>
        <v>12.198</v>
      </c>
      <c r="AB116" s="932">
        <f>VLOOKUP($D$3&amp;"_"&amp;AB$3,データシート2!$A:$SI,MATCH($R$2&amp;"_"&amp;$C116,データシート2!$A$1:$SI$1,0),0)</f>
        <v>11.845000000000001</v>
      </c>
    </row>
    <row r="117" spans="2:28" s="21" customFormat="1" ht="20.45" customHeight="1">
      <c r="B117" s="729" t="s">
        <v>633</v>
      </c>
      <c r="C117" s="730" t="s">
        <v>634</v>
      </c>
      <c r="D117" s="731"/>
      <c r="E117" s="732"/>
      <c r="F117" s="731"/>
      <c r="G117" s="733">
        <f>VLOOKUP($D$3&amp;"_"&amp;G$3,データシート2!$A:$SI,MATCH($G$2&amp;"_"&amp;$B117,データシート2!$A$1:$SI$1,0),0)</f>
        <v>17</v>
      </c>
      <c r="H117" s="734">
        <f>VLOOKUP($D$3&amp;"_"&amp;H$3,データシート2!$A:$SI,MATCH($G$2&amp;"_"&amp;$B117,データシート2!$A$1:$SI$1,0),0)</f>
        <v>19</v>
      </c>
      <c r="I117" s="734">
        <f>VLOOKUP($D$3&amp;"_"&amp;I$3,データシート2!$A:$SI,MATCH($G$2&amp;"_"&amp;$B117,データシート2!$A$1:$SI$1,0),0)</f>
        <v>17</v>
      </c>
      <c r="J117" s="734">
        <f>VLOOKUP($D$3&amp;"_"&amp;J$3,データシート2!$A:$SI,MATCH($G$2&amp;"_"&amp;$B117,データシート2!$A$1:$SI$1,0),0)</f>
        <v>17</v>
      </c>
      <c r="K117" s="735">
        <f>VLOOKUP($D$3&amp;"_"&amp;K$3,データシート2!$A:$SI,MATCH($G$2&amp;"_"&amp;$B117,データシート2!$A$1:$SI$1,0),0)</f>
        <v>18</v>
      </c>
      <c r="L117" s="735">
        <f>VLOOKUP($D$3&amp;"_"&amp;L$3,データシート2!$A:$SI,MATCH($G$2&amp;"_"&amp;$B117,データシート2!$A$1:$SI$1,0),0)</f>
        <v>19</v>
      </c>
      <c r="M117" s="735">
        <f>VLOOKUP($D$3&amp;"_"&amp;M$3,データシート2!$A:$SI,MATCH($G$2&amp;"_"&amp;$B117,データシート2!$A$1:$SI$1,0),0)</f>
        <v>18</v>
      </c>
      <c r="N117" s="735">
        <f>VLOOKUP($D$3&amp;"_"&amp;N$3,データシート2!$A:$SI,MATCH($G$2&amp;"_"&amp;$B117,データシート2!$A$1:$SI$1,0),0)</f>
        <v>18</v>
      </c>
      <c r="O117" s="735">
        <f>VLOOKUP($D$3&amp;"_"&amp;O$3,データシート2!$A:$SI,MATCH($G$2&amp;"_"&amp;$B117,データシート2!$A$1:$SI$1,0),0)</f>
        <v>18</v>
      </c>
      <c r="P117" s="735">
        <f>VLOOKUP($D$3&amp;"_"&amp;P$3,データシート2!$A:$SI,MATCH($G$2&amp;"_"&amp;$B117,データシート2!$A$1:$SI$1,0),0)</f>
        <v>16</v>
      </c>
      <c r="Q117" s="736">
        <f>VLOOKUP($D$3&amp;"_"&amp;Q$3,データシート2!$A:$SI,MATCH($G$2&amp;"_"&amp;$B117,データシート2!$A$1:$SI$1,0),0)</f>
        <v>17</v>
      </c>
      <c r="R117" s="924">
        <f>VLOOKUP($D$3&amp;"_"&amp;R$3,データシート2!$A:$SI,MATCH($R$2&amp;"_"&amp;$B117,データシート2!$A$1:$SI$1,0),0)</f>
        <v>102.15900000000001</v>
      </c>
      <c r="S117" s="925">
        <f>VLOOKUP($D$3&amp;"_"&amp;S$3,データシート2!$A:$SI,MATCH($R$2&amp;"_"&amp;$B117,データシート2!$A$1:$SI$1,0),0)</f>
        <v>118.63</v>
      </c>
      <c r="T117" s="925">
        <f>VLOOKUP($D$3&amp;"_"&amp;T$3,データシート2!$A:$SI,MATCH($R$2&amp;"_"&amp;$B117,データシート2!$A$1:$SI$1,0),0)</f>
        <v>108.07899999999999</v>
      </c>
      <c r="U117" s="925">
        <f>VLOOKUP($D$3&amp;"_"&amp;U$3,データシート2!$A:$SI,MATCH($R$2&amp;"_"&amp;$B117,データシート2!$A$1:$SI$1,0),0)</f>
        <v>106.733</v>
      </c>
      <c r="V117" s="925">
        <f>VLOOKUP($D$3&amp;"_"&amp;V$3,データシート2!$A:$SI,MATCH($R$2&amp;"_"&amp;$B117,データシート2!$A$1:$SI$1,0),0)</f>
        <v>106.913</v>
      </c>
      <c r="W117" s="925">
        <f>VLOOKUP($D$3&amp;"_"&amp;W$3,データシート2!$A:$SI,MATCH($R$2&amp;"_"&amp;$B117,データシート2!$A$1:$SI$1,0),0)</f>
        <v>136.45500000000001</v>
      </c>
      <c r="X117" s="925">
        <f>VLOOKUP($D$3&amp;"_"&amp;X$3,データシート2!$A:$SI,MATCH($R$2&amp;"_"&amp;$B117,データシート2!$A$1:$SI$1,0),0)</f>
        <v>139.744</v>
      </c>
      <c r="Y117" s="925">
        <f>VLOOKUP($D$3&amp;"_"&amp;Y$3,データシート2!$A:$SI,MATCH($R$2&amp;"_"&amp;$B117,データシート2!$A$1:$SI$1,0),0)</f>
        <v>137.642</v>
      </c>
      <c r="Z117" s="925">
        <f>VLOOKUP($D$3&amp;"_"&amp;Z$3,データシート2!$A:$SI,MATCH($R$2&amp;"_"&amp;$B117,データシート2!$A$1:$SI$1,0),0)</f>
        <v>130.16999999999999</v>
      </c>
      <c r="AA117" s="925">
        <f>VLOOKUP($D$3&amp;"_"&amp;AA$3,データシート2!$A:$SI,MATCH($R$2&amp;"_"&amp;$B117,データシート2!$A$1:$SI$1,0),0)</f>
        <v>111.577</v>
      </c>
      <c r="AB117" s="926">
        <f>VLOOKUP($D$3&amp;"_"&amp;AB$3,データシート2!$A:$SI,MATCH($R$2&amp;"_"&amp;$B117,データシート2!$A$1:$SI$1,0),0)</f>
        <v>120.06399999999999</v>
      </c>
    </row>
    <row r="118" spans="2:28" s="745" customFormat="1" ht="16.5" customHeight="1">
      <c r="B118" s="737"/>
      <c r="C118" s="738">
        <v>83</v>
      </c>
      <c r="D118" s="739" t="s">
        <v>635</v>
      </c>
      <c r="E118" s="738"/>
      <c r="F118" s="740"/>
      <c r="G118" s="754">
        <f>VLOOKUP($D$3&amp;"_"&amp;G$3,データシート2!$A:$SI,MATCH($G$2&amp;"_"&amp;$C118,データシート2!$A$1:$SI$1,0),0)</f>
        <v>14</v>
      </c>
      <c r="H118" s="742">
        <f>VLOOKUP($D$3&amp;"_"&amp;H$3,データシート2!$A:$SI,MATCH($G$2&amp;"_"&amp;$C118,データシート2!$A$1:$SI$1,0),0)</f>
        <v>15</v>
      </c>
      <c r="I118" s="742">
        <f>VLOOKUP($D$3&amp;"_"&amp;I$3,データシート2!$A:$SI,MATCH($G$2&amp;"_"&amp;$C118,データシート2!$A$1:$SI$1,0),0)</f>
        <v>16</v>
      </c>
      <c r="J118" s="742">
        <f>VLOOKUP($D$3&amp;"_"&amp;J$3,データシート2!$A:$SI,MATCH($G$2&amp;"_"&amp;$C118,データシート2!$A$1:$SI$1,0),0)</f>
        <v>17</v>
      </c>
      <c r="K118" s="743">
        <f>VLOOKUP($D$3&amp;"_"&amp;K$3,データシート2!$A:$SI,MATCH($G$2&amp;"_"&amp;$C118,データシート2!$A$1:$SI$1,0),0)</f>
        <v>18</v>
      </c>
      <c r="L118" s="743">
        <f>VLOOKUP($D$3&amp;"_"&amp;L$3,データシート2!$A:$SI,MATCH($G$2&amp;"_"&amp;$C118,データシート2!$A$1:$SI$1,0),0)</f>
        <v>19</v>
      </c>
      <c r="M118" s="743">
        <f>VLOOKUP($D$3&amp;"_"&amp;M$3,データシート2!$A:$SI,MATCH($G$2&amp;"_"&amp;$C118,データシート2!$A$1:$SI$1,0),0)</f>
        <v>18</v>
      </c>
      <c r="N118" s="743">
        <f>VLOOKUP($D$3&amp;"_"&amp;N$3,データシート2!$A:$SI,MATCH($G$2&amp;"_"&amp;$C118,データシート2!$A$1:$SI$1,0),0)</f>
        <v>18</v>
      </c>
      <c r="O118" s="743">
        <f>VLOOKUP($D$3&amp;"_"&amp;O$3,データシート2!$A:$SI,MATCH($G$2&amp;"_"&amp;$C118,データシート2!$A$1:$SI$1,0),0)</f>
        <v>18</v>
      </c>
      <c r="P118" s="743">
        <f>VLOOKUP($D$3&amp;"_"&amp;P$3,データシート2!$A:$SI,MATCH($G$2&amp;"_"&amp;$C118,データシート2!$A$1:$SI$1,0),0)</f>
        <v>16</v>
      </c>
      <c r="Q118" s="744">
        <f>VLOOKUP($D$3&amp;"_"&amp;Q$3,データシート2!$A:$SI,MATCH($G$2&amp;"_"&amp;$C118,データシート2!$A$1:$SI$1,0),0)</f>
        <v>17</v>
      </c>
      <c r="R118" s="933">
        <f>VLOOKUP($D$3&amp;"_"&amp;R$3,データシート2!$A:$SI,MATCH($R$2&amp;"_"&amp;$C118,データシート2!$A$1:$SI$1,0),0)</f>
        <v>92.106999999999999</v>
      </c>
      <c r="S118" s="928">
        <f>VLOOKUP($D$3&amp;"_"&amp;S$3,データシート2!$A:$SI,MATCH($R$2&amp;"_"&amp;$C118,データシート2!$A$1:$SI$1,0),0)</f>
        <v>104.604</v>
      </c>
      <c r="T118" s="928">
        <f>VLOOKUP($D$3&amp;"_"&amp;T$3,データシート2!$A:$SI,MATCH($R$2&amp;"_"&amp;$C118,データシート2!$A$1:$SI$1,0),0)</f>
        <v>105.069</v>
      </c>
      <c r="U118" s="928">
        <f>VLOOKUP($D$3&amp;"_"&amp;U$3,データシート2!$A:$SI,MATCH($R$2&amp;"_"&amp;$C118,データシート2!$A$1:$SI$1,0),0)</f>
        <v>106.733</v>
      </c>
      <c r="V118" s="928">
        <f>VLOOKUP($D$3&amp;"_"&amp;V$3,データシート2!$A:$SI,MATCH($R$2&amp;"_"&amp;$C118,データシート2!$A$1:$SI$1,0),0)</f>
        <v>106.913</v>
      </c>
      <c r="W118" s="928">
        <f>VLOOKUP($D$3&amp;"_"&amp;W$3,データシート2!$A:$SI,MATCH($R$2&amp;"_"&amp;$C118,データシート2!$A$1:$SI$1,0),0)</f>
        <v>136.45500000000001</v>
      </c>
      <c r="X118" s="928">
        <f>VLOOKUP($D$3&amp;"_"&amp;X$3,データシート2!$A:$SI,MATCH($R$2&amp;"_"&amp;$C118,データシート2!$A$1:$SI$1,0),0)</f>
        <v>139.744</v>
      </c>
      <c r="Y118" s="928">
        <f>VLOOKUP($D$3&amp;"_"&amp;Y$3,データシート2!$A:$SI,MATCH($R$2&amp;"_"&amp;$C118,データシート2!$A$1:$SI$1,0),0)</f>
        <v>137.642</v>
      </c>
      <c r="Z118" s="928">
        <f>VLOOKUP($D$3&amp;"_"&amp;Z$3,データシート2!$A:$SI,MATCH($R$2&amp;"_"&amp;$C118,データシート2!$A$1:$SI$1,0),0)</f>
        <v>130.16999999999999</v>
      </c>
      <c r="AA118" s="928">
        <f>VLOOKUP($D$3&amp;"_"&amp;AA$3,データシート2!$A:$SI,MATCH($R$2&amp;"_"&amp;$C118,データシート2!$A$1:$SI$1,0),0)</f>
        <v>111.577</v>
      </c>
      <c r="AB118" s="929">
        <f>VLOOKUP($D$3&amp;"_"&amp;AB$3,データシート2!$A:$SI,MATCH($R$2&amp;"_"&amp;$C118,データシート2!$A$1:$SI$1,0),0)</f>
        <v>120.06399999999999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3</v>
      </c>
      <c r="H120" s="751">
        <f>VLOOKUP($D$3&amp;"_"&amp;H$3,データシート2!$A:$SI,MATCH($G$2&amp;"_"&amp;$C120,データシート2!$A$1:$SI$1,0),0)</f>
        <v>4</v>
      </c>
      <c r="I120" s="751">
        <f>VLOOKUP($D$3&amp;"_"&amp;I$3,データシート2!$A:$SI,MATCH($G$2&amp;"_"&amp;$C120,データシート2!$A$1:$SI$1,0),0)</f>
        <v>1</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10.052</v>
      </c>
      <c r="S120" s="931">
        <f>VLOOKUP($D$3&amp;"_"&amp;S$3,データシート2!$A:$SI,MATCH($R$2&amp;"_"&amp;$C120,データシート2!$A$1:$SI$1,0),0)</f>
        <v>14.026</v>
      </c>
      <c r="T120" s="931">
        <f>VLOOKUP($D$3&amp;"_"&amp;T$3,データシート2!$A:$SI,MATCH($R$2&amp;"_"&amp;$C120,データシート2!$A$1:$SI$1,0),0)</f>
        <v>3.01</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1</v>
      </c>
      <c r="H121" s="734">
        <f>VLOOKUP($D$3&amp;"_"&amp;H$3,データシート2!$A:$SI,MATCH($G$2&amp;"_"&amp;$B121,データシート2!$A$1:$SI$1,0),0)</f>
        <v>1</v>
      </c>
      <c r="I121" s="734">
        <f>VLOOKUP($D$3&amp;"_"&amp;I$3,データシート2!$A:$SI,MATCH($G$2&amp;"_"&amp;$B121,データシート2!$A$1:$SI$1,0),0)</f>
        <v>1</v>
      </c>
      <c r="J121" s="734">
        <f>VLOOKUP($D$3&amp;"_"&amp;J$3,データシート2!$A:$SI,MATCH($G$2&amp;"_"&amp;$B121,データシート2!$A$1:$SI$1,0),0)</f>
        <v>1</v>
      </c>
      <c r="K121" s="735">
        <f>VLOOKUP($D$3&amp;"_"&amp;K$3,データシート2!$A:$SI,MATCH($G$2&amp;"_"&amp;$B121,データシート2!$A$1:$SI$1,0),0)</f>
        <v>1</v>
      </c>
      <c r="L121" s="735">
        <f>VLOOKUP($D$3&amp;"_"&amp;L$3,データシート2!$A:$SI,MATCH($G$2&amp;"_"&amp;$B121,データシート2!$A$1:$SI$1,0),0)</f>
        <v>1</v>
      </c>
      <c r="M121" s="735">
        <f>VLOOKUP($D$3&amp;"_"&amp;M$3,データシート2!$A:$SI,MATCH($G$2&amp;"_"&amp;$B121,データシート2!$A$1:$SI$1,0),0)</f>
        <v>1</v>
      </c>
      <c r="N121" s="735">
        <f>VLOOKUP($D$3&amp;"_"&amp;N$3,データシート2!$A:$SI,MATCH($G$2&amp;"_"&amp;$B121,データシート2!$A$1:$SI$1,0),0)</f>
        <v>1</v>
      </c>
      <c r="O121" s="735">
        <f>VLOOKUP($D$3&amp;"_"&amp;O$3,データシート2!$A:$SI,MATCH($G$2&amp;"_"&amp;$B121,データシート2!$A$1:$SI$1,0),0)</f>
        <v>1</v>
      </c>
      <c r="P121" s="735">
        <f>VLOOKUP($D$3&amp;"_"&amp;P$3,データシート2!$A:$SI,MATCH($G$2&amp;"_"&amp;$B121,データシート2!$A$1:$SI$1,0),0)</f>
        <v>1</v>
      </c>
      <c r="Q121" s="736">
        <f>VLOOKUP($D$3&amp;"_"&amp;Q$3,データシート2!$A:$SI,MATCH($G$2&amp;"_"&amp;$B121,データシート2!$A$1:$SI$1,0),0)</f>
        <v>1</v>
      </c>
      <c r="R121" s="924">
        <f>VLOOKUP($D$3&amp;"_"&amp;R$3,データシート2!$A:$SI,MATCH($R$2&amp;"_"&amp;$B121,データシート2!$A$1:$SI$1,0),0)</f>
        <v>10.554</v>
      </c>
      <c r="S121" s="925">
        <f>VLOOKUP($D$3&amp;"_"&amp;S$3,データシート2!$A:$SI,MATCH($R$2&amp;"_"&amp;$B121,データシート2!$A$1:$SI$1,0),0)</f>
        <v>11.433999999999999</v>
      </c>
      <c r="T121" s="925">
        <f>VLOOKUP($D$3&amp;"_"&amp;T$3,データシート2!$A:$SI,MATCH($R$2&amp;"_"&amp;$B121,データシート2!$A$1:$SI$1,0),0)</f>
        <v>10.843</v>
      </c>
      <c r="U121" s="925">
        <f>VLOOKUP($D$3&amp;"_"&amp;U$3,データシート2!$A:$SI,MATCH($R$2&amp;"_"&amp;$B121,データシート2!$A$1:$SI$1,0),0)</f>
        <v>10.177</v>
      </c>
      <c r="V121" s="925">
        <f>VLOOKUP($D$3&amp;"_"&amp;V$3,データシート2!$A:$SI,MATCH($R$2&amp;"_"&amp;$B121,データシート2!$A$1:$SI$1,0),0)</f>
        <v>10.212</v>
      </c>
      <c r="W121" s="925">
        <f>VLOOKUP($D$3&amp;"_"&amp;W$3,データシート2!$A:$SI,MATCH($R$2&amp;"_"&amp;$B121,データシート2!$A$1:$SI$1,0),0)</f>
        <v>9.6760000000000002</v>
      </c>
      <c r="X121" s="925">
        <f>VLOOKUP($D$3&amp;"_"&amp;X$3,データシート2!$A:$SI,MATCH($R$2&amp;"_"&amp;$B121,データシート2!$A$1:$SI$1,0),0)</f>
        <v>8.7010000000000005</v>
      </c>
      <c r="Y121" s="925">
        <f>VLOOKUP($D$3&amp;"_"&amp;Y$3,データシート2!$A:$SI,MATCH($R$2&amp;"_"&amp;$B121,データシート2!$A$1:$SI$1,0),0)</f>
        <v>8.3279999999999994</v>
      </c>
      <c r="Z121" s="925">
        <f>VLOOKUP($D$3&amp;"_"&amp;Z$3,データシート2!$A:$SI,MATCH($R$2&amp;"_"&amp;$B121,データシート2!$A$1:$SI$1,0),0)</f>
        <v>8.641</v>
      </c>
      <c r="AA121" s="925">
        <f>VLOOKUP($D$3&amp;"_"&amp;AA$3,データシート2!$A:$SI,MATCH($R$2&amp;"_"&amp;$B121,データシート2!$A$1:$SI$1,0),0)</f>
        <v>6.4020000000000001</v>
      </c>
      <c r="AB121" s="926">
        <f>VLOOKUP($D$3&amp;"_"&amp;AB$3,データシート2!$A:$SI,MATCH($R$2&amp;"_"&amp;$B121,データシート2!$A$1:$SI$1,0),0)</f>
        <v>6.2030000000000003</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1</v>
      </c>
      <c r="H123" s="751">
        <f>VLOOKUP($D$3&amp;"_"&amp;H$3,データシート2!$A:$SI,MATCH($G$2&amp;"_"&amp;$C123,データシート2!$A$1:$SI$1,0),0)</f>
        <v>1</v>
      </c>
      <c r="I123" s="751">
        <f>VLOOKUP($D$3&amp;"_"&amp;I$3,データシート2!$A:$SI,MATCH($G$2&amp;"_"&amp;$C123,データシート2!$A$1:$SI$1,0),0)</f>
        <v>1</v>
      </c>
      <c r="J123" s="751">
        <f>VLOOKUP($D$3&amp;"_"&amp;J$3,データシート2!$A:$SI,MATCH($G$2&amp;"_"&amp;$C123,データシート2!$A$1:$SI$1,0),0)</f>
        <v>1</v>
      </c>
      <c r="K123" s="752">
        <f>VLOOKUP($D$3&amp;"_"&amp;K$3,データシート2!$A:$SI,MATCH($G$2&amp;"_"&amp;$C123,データシート2!$A$1:$SI$1,0),0)</f>
        <v>1</v>
      </c>
      <c r="L123" s="752">
        <f>VLOOKUP($D$3&amp;"_"&amp;L$3,データシート2!$A:$SI,MATCH($G$2&amp;"_"&amp;$C123,データシート2!$A$1:$SI$1,0),0)</f>
        <v>1</v>
      </c>
      <c r="M123" s="752">
        <f>VLOOKUP($D$3&amp;"_"&amp;M$3,データシート2!$A:$SI,MATCH($G$2&amp;"_"&amp;$C123,データシート2!$A$1:$SI$1,0),0)</f>
        <v>1</v>
      </c>
      <c r="N123" s="752">
        <f>VLOOKUP($D$3&amp;"_"&amp;N$3,データシート2!$A:$SI,MATCH($G$2&amp;"_"&amp;$C123,データシート2!$A$1:$SI$1,0),0)</f>
        <v>1</v>
      </c>
      <c r="O123" s="752">
        <f>VLOOKUP($D$3&amp;"_"&amp;O$3,データシート2!$A:$SI,MATCH($G$2&amp;"_"&amp;$C123,データシート2!$A$1:$SI$1,0),0)</f>
        <v>1</v>
      </c>
      <c r="P123" s="752">
        <f>VLOOKUP($D$3&amp;"_"&amp;P$3,データシート2!$A:$SI,MATCH($G$2&amp;"_"&amp;$C123,データシート2!$A$1:$SI$1,0),0)</f>
        <v>1</v>
      </c>
      <c r="Q123" s="753">
        <f>VLOOKUP($D$3&amp;"_"&amp;Q$3,データシート2!$A:$SI,MATCH($G$2&amp;"_"&amp;$C123,データシート2!$A$1:$SI$1,0),0)</f>
        <v>1</v>
      </c>
      <c r="R123" s="930">
        <f>VLOOKUP($D$3&amp;"_"&amp;R$3,データシート2!$A:$SI,MATCH($R$2&amp;"_"&amp;$C123,データシート2!$A$1:$SI$1,0),0)</f>
        <v>10.554</v>
      </c>
      <c r="S123" s="931">
        <f>VLOOKUP($D$3&amp;"_"&amp;S$3,データシート2!$A:$SI,MATCH($R$2&amp;"_"&amp;$C123,データシート2!$A$1:$SI$1,0),0)</f>
        <v>11.433999999999999</v>
      </c>
      <c r="T123" s="931">
        <f>VLOOKUP($D$3&amp;"_"&amp;T$3,データシート2!$A:$SI,MATCH($R$2&amp;"_"&amp;$C123,データシート2!$A$1:$SI$1,0),0)</f>
        <v>10.843</v>
      </c>
      <c r="U123" s="931">
        <f>VLOOKUP($D$3&amp;"_"&amp;U$3,データシート2!$A:$SI,MATCH($R$2&amp;"_"&amp;$C123,データシート2!$A$1:$SI$1,0),0)</f>
        <v>10.177</v>
      </c>
      <c r="V123" s="931">
        <f>VLOOKUP($D$3&amp;"_"&amp;V$3,データシート2!$A:$SI,MATCH($R$2&amp;"_"&amp;$C123,データシート2!$A$1:$SI$1,0),0)</f>
        <v>10.212</v>
      </c>
      <c r="W123" s="931">
        <f>VLOOKUP($D$3&amp;"_"&amp;W$3,データシート2!$A:$SI,MATCH($R$2&amp;"_"&amp;$C123,データシート2!$A$1:$SI$1,0),0)</f>
        <v>9.6760000000000002</v>
      </c>
      <c r="X123" s="931">
        <f>VLOOKUP($D$3&amp;"_"&amp;X$3,データシート2!$A:$SI,MATCH($R$2&amp;"_"&amp;$C123,データシート2!$A$1:$SI$1,0),0)</f>
        <v>8.7010000000000005</v>
      </c>
      <c r="Y123" s="931">
        <f>VLOOKUP($D$3&amp;"_"&amp;Y$3,データシート2!$A:$SI,MATCH($R$2&amp;"_"&amp;$C123,データシート2!$A$1:$SI$1,0),0)</f>
        <v>8.3279999999999994</v>
      </c>
      <c r="Z123" s="931">
        <f>VLOOKUP($D$3&amp;"_"&amp;Z$3,データシート2!$A:$SI,MATCH($R$2&amp;"_"&amp;$C123,データシート2!$A$1:$SI$1,0),0)</f>
        <v>8.641</v>
      </c>
      <c r="AA123" s="931">
        <f>VLOOKUP($D$3&amp;"_"&amp;AA$3,データシート2!$A:$SI,MATCH($R$2&amp;"_"&amp;$C123,データシート2!$A$1:$SI$1,0),0)</f>
        <v>6.4020000000000001</v>
      </c>
      <c r="AB123" s="932">
        <f>VLOOKUP($D$3&amp;"_"&amp;AB$3,データシート2!$A:$SI,MATCH($R$2&amp;"_"&amp;$C123,データシート2!$A$1:$SI$1,0),0)</f>
        <v>6.2030000000000003</v>
      </c>
    </row>
    <row r="124" spans="2:28" s="21" customFormat="1" ht="20.45" customHeight="1">
      <c r="B124" s="729" t="s">
        <v>334</v>
      </c>
      <c r="C124" s="730" t="s">
        <v>642</v>
      </c>
      <c r="D124" s="731"/>
      <c r="E124" s="732"/>
      <c r="F124" s="731"/>
      <c r="G124" s="733">
        <f>VLOOKUP($D$3&amp;"_"&amp;G$3,データシート2!$A:$SI,MATCH($G$2&amp;"_"&amp;$B124,データシート2!$A$1:$SI$1,0),0)</f>
        <v>12</v>
      </c>
      <c r="H124" s="734">
        <f>VLOOKUP($D$3&amp;"_"&amp;H$3,データシート2!$A:$SI,MATCH($G$2&amp;"_"&amp;$B124,データシート2!$A$1:$SI$1,0),0)</f>
        <v>12</v>
      </c>
      <c r="I124" s="734">
        <f>VLOOKUP($D$3&amp;"_"&amp;I$3,データシート2!$A:$SI,MATCH($G$2&amp;"_"&amp;$B124,データシート2!$A$1:$SI$1,0),0)</f>
        <v>12</v>
      </c>
      <c r="J124" s="734">
        <f>VLOOKUP($D$3&amp;"_"&amp;J$3,データシート2!$A:$SI,MATCH($G$2&amp;"_"&amp;$B124,データシート2!$A$1:$SI$1,0),0)</f>
        <v>14</v>
      </c>
      <c r="K124" s="735">
        <f>VLOOKUP($D$3&amp;"_"&amp;K$3,データシート2!$A:$SI,MATCH($G$2&amp;"_"&amp;$B124,データシート2!$A$1:$SI$1,0),0)</f>
        <v>12</v>
      </c>
      <c r="L124" s="735">
        <f>VLOOKUP($D$3&amp;"_"&amp;L$3,データシート2!$A:$SI,MATCH($G$2&amp;"_"&amp;$B124,データシート2!$A$1:$SI$1,0),0)</f>
        <v>12</v>
      </c>
      <c r="M124" s="735">
        <f>VLOOKUP($D$3&amp;"_"&amp;M$3,データシート2!$A:$SI,MATCH($G$2&amp;"_"&amp;$B124,データシート2!$A$1:$SI$1,0),0)</f>
        <v>13</v>
      </c>
      <c r="N124" s="735">
        <f>VLOOKUP($D$3&amp;"_"&amp;N$3,データシート2!$A:$SI,MATCH($G$2&amp;"_"&amp;$B124,データシート2!$A$1:$SI$1,0),0)</f>
        <v>12</v>
      </c>
      <c r="O124" s="735">
        <f>VLOOKUP($D$3&amp;"_"&amp;O$3,データシート2!$A:$SI,MATCH($G$2&amp;"_"&amp;$B124,データシート2!$A$1:$SI$1,0),0)</f>
        <v>10</v>
      </c>
      <c r="P124" s="735">
        <f>VLOOKUP($D$3&amp;"_"&amp;P$3,データシート2!$A:$SI,MATCH($G$2&amp;"_"&amp;$B124,データシート2!$A$1:$SI$1,0),0)</f>
        <v>13</v>
      </c>
      <c r="Q124" s="736">
        <f>VLOOKUP($D$3&amp;"_"&amp;Q$3,データシート2!$A:$SI,MATCH($G$2&amp;"_"&amp;$B124,データシート2!$A$1:$SI$1,0),0)</f>
        <v>13</v>
      </c>
      <c r="R124" s="924">
        <f>VLOOKUP($D$3&amp;"_"&amp;R$3,データシート2!$A:$SI,MATCH($R$2&amp;"_"&amp;$B124,データシート2!$A$1:$SI$1,0),0)</f>
        <v>253.29900000000001</v>
      </c>
      <c r="S124" s="925">
        <f>VLOOKUP($D$3&amp;"_"&amp;S$3,データシート2!$A:$SI,MATCH($R$2&amp;"_"&amp;$B124,データシート2!$A$1:$SI$1,0),0)</f>
        <v>285.26400000000001</v>
      </c>
      <c r="T124" s="925">
        <f>VLOOKUP($D$3&amp;"_"&amp;T$3,データシート2!$A:$SI,MATCH($R$2&amp;"_"&amp;$B124,データシート2!$A$1:$SI$1,0),0)</f>
        <v>266.48500000000001</v>
      </c>
      <c r="U124" s="925">
        <f>VLOOKUP($D$3&amp;"_"&amp;U$3,データシート2!$A:$SI,MATCH($R$2&amp;"_"&amp;$B124,データシート2!$A$1:$SI$1,0),0)</f>
        <v>329.67899999999997</v>
      </c>
      <c r="V124" s="925">
        <f>VLOOKUP($D$3&amp;"_"&amp;V$3,データシート2!$A:$SI,MATCH($R$2&amp;"_"&amp;$B124,データシート2!$A$1:$SI$1,0),0)</f>
        <v>276.97699999999998</v>
      </c>
      <c r="W124" s="925">
        <f>VLOOKUP($D$3&amp;"_"&amp;W$3,データシート2!$A:$SI,MATCH($R$2&amp;"_"&amp;$B124,データシート2!$A$1:$SI$1,0),0)</f>
        <v>264.81599999999997</v>
      </c>
      <c r="X124" s="925">
        <f>VLOOKUP($D$3&amp;"_"&amp;X$3,データシート2!$A:$SI,MATCH($R$2&amp;"_"&amp;$B124,データシート2!$A$1:$SI$1,0),0)</f>
        <v>302.49299999999999</v>
      </c>
      <c r="Y124" s="925">
        <f>VLOOKUP($D$3&amp;"_"&amp;Y$3,データシート2!$A:$SI,MATCH($R$2&amp;"_"&amp;$B124,データシート2!$A$1:$SI$1,0),0)</f>
        <v>298.303</v>
      </c>
      <c r="Z124" s="925">
        <f>VLOOKUP($D$3&amp;"_"&amp;Z$3,データシート2!$A:$SI,MATCH($R$2&amp;"_"&amp;$B124,データシート2!$A$1:$SI$1,0),0)</f>
        <v>132.114</v>
      </c>
      <c r="AA124" s="925">
        <f>VLOOKUP($D$3&amp;"_"&amp;AA$3,データシート2!$A:$SI,MATCH($R$2&amp;"_"&amp;$B124,データシート2!$A$1:$SI$1,0),0)</f>
        <v>241.25700000000001</v>
      </c>
      <c r="AB124" s="926">
        <f>VLOOKUP($D$3&amp;"_"&amp;AB$3,データシート2!$A:$SI,MATCH($R$2&amp;"_"&amp;$B124,データシート2!$A$1:$SI$1,0),0)</f>
        <v>249.261</v>
      </c>
    </row>
    <row r="125" spans="2:28" s="745" customFormat="1" ht="16.5" customHeight="1">
      <c r="B125" s="737"/>
      <c r="C125" s="779">
        <v>88</v>
      </c>
      <c r="D125" s="780" t="s">
        <v>643</v>
      </c>
      <c r="E125" s="779"/>
      <c r="F125" s="800"/>
      <c r="G125" s="786">
        <f>VLOOKUP($D$3&amp;"_"&amp;G$3,データシート2!$A:$SI,MATCH($G$2&amp;"_"&amp;$C125,データシート2!$A$1:$SI$1,0),0)</f>
        <v>8</v>
      </c>
      <c r="H125" s="787">
        <f>VLOOKUP($D$3&amp;"_"&amp;H$3,データシート2!$A:$SI,MATCH($G$2&amp;"_"&amp;$C125,データシート2!$A$1:$SI$1,0),0)</f>
        <v>8</v>
      </c>
      <c r="I125" s="787">
        <f>VLOOKUP($D$3&amp;"_"&amp;I$3,データシート2!$A:$SI,MATCH($G$2&amp;"_"&amp;$C125,データシート2!$A$1:$SI$1,0),0)</f>
        <v>8</v>
      </c>
      <c r="J125" s="787">
        <f>VLOOKUP($D$3&amp;"_"&amp;J$3,データシート2!$A:$SI,MATCH($G$2&amp;"_"&amp;$C125,データシート2!$A$1:$SI$1,0),0)</f>
        <v>10</v>
      </c>
      <c r="K125" s="788">
        <f>VLOOKUP($D$3&amp;"_"&amp;K$3,データシート2!$A:$SI,MATCH($G$2&amp;"_"&amp;$C125,データシート2!$A$1:$SI$1,0),0)</f>
        <v>8</v>
      </c>
      <c r="L125" s="788">
        <f>VLOOKUP($D$3&amp;"_"&amp;L$3,データシート2!$A:$SI,MATCH($G$2&amp;"_"&amp;$C125,データシート2!$A$1:$SI$1,0),0)</f>
        <v>8</v>
      </c>
      <c r="M125" s="788">
        <f>VLOOKUP($D$3&amp;"_"&amp;M$3,データシート2!$A:$SI,MATCH($G$2&amp;"_"&amp;$C125,データシート2!$A$1:$SI$1,0),0)</f>
        <v>8</v>
      </c>
      <c r="N125" s="788">
        <f>VLOOKUP($D$3&amp;"_"&amp;N$3,データシート2!$A:$SI,MATCH($G$2&amp;"_"&amp;$C125,データシート2!$A$1:$SI$1,0),0)</f>
        <v>8</v>
      </c>
      <c r="O125" s="788">
        <f>VLOOKUP($D$3&amp;"_"&amp;O$3,データシート2!$A:$SI,MATCH($G$2&amp;"_"&amp;$C125,データシート2!$A$1:$SI$1,0),0)</f>
        <v>6</v>
      </c>
      <c r="P125" s="788">
        <f>VLOOKUP($D$3&amp;"_"&amp;P$3,データシート2!$A:$SI,MATCH($G$2&amp;"_"&amp;$C125,データシート2!$A$1:$SI$1,0),0)</f>
        <v>9</v>
      </c>
      <c r="Q125" s="789">
        <f>VLOOKUP($D$3&amp;"_"&amp;Q$3,データシート2!$A:$SI,MATCH($G$2&amp;"_"&amp;$C125,データシート2!$A$1:$SI$1,0),0)</f>
        <v>9</v>
      </c>
      <c r="R125" s="940">
        <f>VLOOKUP($D$3&amp;"_"&amp;R$3,データシート2!$A:$SI,MATCH($R$2&amp;"_"&amp;$C125,データシート2!$A$1:$SI$1,0),0)</f>
        <v>226.065</v>
      </c>
      <c r="S125" s="941">
        <f>VLOOKUP($D$3&amp;"_"&amp;S$3,データシート2!$A:$SI,MATCH($R$2&amp;"_"&amp;$C125,データシート2!$A$1:$SI$1,0),0)</f>
        <v>258.60899999999998</v>
      </c>
      <c r="T125" s="941">
        <f>VLOOKUP($D$3&amp;"_"&amp;T$3,データシート2!$A:$SI,MATCH($R$2&amp;"_"&amp;$C125,データシート2!$A$1:$SI$1,0),0)</f>
        <v>240.11699999999999</v>
      </c>
      <c r="U125" s="941">
        <f>VLOOKUP($D$3&amp;"_"&amp;U$3,データシート2!$A:$SI,MATCH($R$2&amp;"_"&amp;$C125,データシート2!$A$1:$SI$1,0),0)</f>
        <v>303.52499999999998</v>
      </c>
      <c r="V125" s="941">
        <f>VLOOKUP($D$3&amp;"_"&amp;V$3,データシート2!$A:$SI,MATCH($R$2&amp;"_"&amp;$C125,データシート2!$A$1:$SI$1,0),0)</f>
        <v>252.01</v>
      </c>
      <c r="W125" s="941">
        <f>VLOOKUP($D$3&amp;"_"&amp;W$3,データシート2!$A:$SI,MATCH($R$2&amp;"_"&amp;$C125,データシート2!$A$1:$SI$1,0),0)</f>
        <v>240.12200000000001</v>
      </c>
      <c r="X125" s="941">
        <f>VLOOKUP($D$3&amp;"_"&amp;X$3,データシート2!$A:$SI,MATCH($R$2&amp;"_"&amp;$C125,データシート2!$A$1:$SI$1,0),0)</f>
        <v>274.97699999999998</v>
      </c>
      <c r="Y125" s="941">
        <f>VLOOKUP($D$3&amp;"_"&amp;Y$3,データシート2!$A:$SI,MATCH($R$2&amp;"_"&amp;$C125,データシート2!$A$1:$SI$1,0),0)</f>
        <v>277.11200000000002</v>
      </c>
      <c r="Z125" s="941">
        <f>VLOOKUP($D$3&amp;"_"&amp;Z$3,データシート2!$A:$SI,MATCH($R$2&amp;"_"&amp;$C125,データシート2!$A$1:$SI$1,0),0)</f>
        <v>110.82299999999999</v>
      </c>
      <c r="AA125" s="941">
        <f>VLOOKUP($D$3&amp;"_"&amp;AA$3,データシート2!$A:$SI,MATCH($R$2&amp;"_"&amp;$C125,データシート2!$A$1:$SI$1,0),0)</f>
        <v>224.63900000000001</v>
      </c>
      <c r="AB125" s="942">
        <f>VLOOKUP($D$3&amp;"_"&amp;AB$3,データシート2!$A:$SI,MATCH($R$2&amp;"_"&amp;$C125,データシート2!$A$1:$SI$1,0),0)</f>
        <v>229.82400000000001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4</v>
      </c>
      <c r="H132" s="751">
        <f>VLOOKUP($D$3&amp;"_"&amp;H$3,データシート2!$A:$SI,MATCH($G$2&amp;"_"&amp;$C132,データシート2!$A$1:$SI$1,0),0)</f>
        <v>4</v>
      </c>
      <c r="I132" s="751">
        <f>VLOOKUP($D$3&amp;"_"&amp;I$3,データシート2!$A:$SI,MATCH($G$2&amp;"_"&amp;$C132,データシート2!$A$1:$SI$1,0),0)</f>
        <v>4</v>
      </c>
      <c r="J132" s="751">
        <f>VLOOKUP($D$3&amp;"_"&amp;J$3,データシート2!$A:$SI,MATCH($G$2&amp;"_"&amp;$C132,データシート2!$A$1:$SI$1,0),0)</f>
        <v>4</v>
      </c>
      <c r="K132" s="752">
        <f>VLOOKUP($D$3&amp;"_"&amp;K$3,データシート2!$A:$SI,MATCH($G$2&amp;"_"&amp;$C132,データシート2!$A$1:$SI$1,0),0)</f>
        <v>4</v>
      </c>
      <c r="L132" s="752">
        <f>VLOOKUP($D$3&amp;"_"&amp;L$3,データシート2!$A:$SI,MATCH($G$2&amp;"_"&amp;$C132,データシート2!$A$1:$SI$1,0),0)</f>
        <v>4</v>
      </c>
      <c r="M132" s="752">
        <f>VLOOKUP($D$3&amp;"_"&amp;M$3,データシート2!$A:$SI,MATCH($G$2&amp;"_"&amp;$C132,データシート2!$A$1:$SI$1,0),0)</f>
        <v>5</v>
      </c>
      <c r="N132" s="752">
        <f>VLOOKUP($D$3&amp;"_"&amp;N$3,データシート2!$A:$SI,MATCH($G$2&amp;"_"&amp;$C132,データシート2!$A$1:$SI$1,0),0)</f>
        <v>4</v>
      </c>
      <c r="O132" s="752">
        <f>VLOOKUP($D$3&amp;"_"&amp;O$3,データシート2!$A:$SI,MATCH($G$2&amp;"_"&amp;$C132,データシート2!$A$1:$SI$1,0),0)</f>
        <v>4</v>
      </c>
      <c r="P132" s="752">
        <f>VLOOKUP($D$3&amp;"_"&amp;P$3,データシート2!$A:$SI,MATCH($G$2&amp;"_"&amp;$C132,データシート2!$A$1:$SI$1,0),0)</f>
        <v>4</v>
      </c>
      <c r="Q132" s="753">
        <f>VLOOKUP($D$3&amp;"_"&amp;Q$3,データシート2!$A:$SI,MATCH($G$2&amp;"_"&amp;$C132,データシート2!$A$1:$SI$1,0),0)</f>
        <v>4</v>
      </c>
      <c r="R132" s="947">
        <f>VLOOKUP($D$3&amp;"_"&amp;R$3,データシート2!$A:$SI,MATCH($R$2&amp;"_"&amp;$C132,データシート2!$A$1:$SI$1,0),0)</f>
        <v>27.234000000000002</v>
      </c>
      <c r="S132" s="931">
        <f>VLOOKUP($D$3&amp;"_"&amp;S$3,データシート2!$A:$SI,MATCH($R$2&amp;"_"&amp;$C132,データシート2!$A$1:$SI$1,0),0)</f>
        <v>26.655000000000001</v>
      </c>
      <c r="T132" s="931">
        <f>VLOOKUP($D$3&amp;"_"&amp;T$3,データシート2!$A:$SI,MATCH($R$2&amp;"_"&amp;$C132,データシート2!$A$1:$SI$1,0),0)</f>
        <v>26.367999999999999</v>
      </c>
      <c r="U132" s="931">
        <f>VLOOKUP($D$3&amp;"_"&amp;U$3,データシート2!$A:$SI,MATCH($R$2&amp;"_"&amp;$C132,データシート2!$A$1:$SI$1,0),0)</f>
        <v>26.154</v>
      </c>
      <c r="V132" s="931">
        <f>VLOOKUP($D$3&amp;"_"&amp;V$3,データシート2!$A:$SI,MATCH($R$2&amp;"_"&amp;$C132,データシート2!$A$1:$SI$1,0),0)</f>
        <v>24.966999999999999</v>
      </c>
      <c r="W132" s="931">
        <f>VLOOKUP($D$3&amp;"_"&amp;W$3,データシート2!$A:$SI,MATCH($R$2&amp;"_"&amp;$C132,データシート2!$A$1:$SI$1,0),0)</f>
        <v>24.693999999999999</v>
      </c>
      <c r="X132" s="931">
        <f>VLOOKUP($D$3&amp;"_"&amp;X$3,データシート2!$A:$SI,MATCH($R$2&amp;"_"&amp;$C132,データシート2!$A$1:$SI$1,0),0)</f>
        <v>27.515999999999998</v>
      </c>
      <c r="Y132" s="931">
        <f>VLOOKUP($D$3&amp;"_"&amp;Y$3,データシート2!$A:$SI,MATCH($R$2&amp;"_"&amp;$C132,データシート2!$A$1:$SI$1,0),0)</f>
        <v>21.190999999999999</v>
      </c>
      <c r="Z132" s="931">
        <f>VLOOKUP($D$3&amp;"_"&amp;Z$3,データシート2!$A:$SI,MATCH($R$2&amp;"_"&amp;$C132,データシート2!$A$1:$SI$1,0),0)</f>
        <v>21.291</v>
      </c>
      <c r="AA132" s="931">
        <f>VLOOKUP($D$3&amp;"_"&amp;AA$3,データシート2!$A:$SI,MATCH($R$2&amp;"_"&amp;$C132,データシート2!$A$1:$SI$1,0),0)</f>
        <v>16.617999999999999</v>
      </c>
      <c r="AB132" s="932">
        <f>VLOOKUP($D$3&amp;"_"&amp;AB$3,データシート2!$A:$SI,MATCH($R$2&amp;"_"&amp;$C132,データシート2!$A$1:$SI$1,0),0)</f>
        <v>19.437000000000001</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3</v>
      </c>
      <c r="J133" s="734">
        <f>VLOOKUP($D$3&amp;"_"&amp;J$3,データシート2!$A:$SI,MATCH($G$2&amp;"_"&amp;$B133,データシート2!$A$1:$SI$1,0),0)</f>
        <v>3</v>
      </c>
      <c r="K133" s="735">
        <f>VLOOKUP($D$3&amp;"_"&amp;K$3,データシート2!$A:$SI,MATCH($G$2&amp;"_"&amp;$B133,データシート2!$A$1:$SI$1,0),0)</f>
        <v>3</v>
      </c>
      <c r="L133" s="735">
        <f>VLOOKUP($D$3&amp;"_"&amp;L$3,データシート2!$A:$SI,MATCH($G$2&amp;"_"&amp;$B133,データシート2!$A$1:$SI$1,0),0)</f>
        <v>3</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6</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14.705</v>
      </c>
      <c r="S133" s="925">
        <f>VLOOKUP($D$3&amp;"_"&amp;S$3,データシート2!$A:$SI,MATCH($R$2&amp;"_"&amp;$B133,データシート2!$A$1:$SI$1,0),0)</f>
        <v>12.382</v>
      </c>
      <c r="T133" s="925">
        <f>VLOOKUP($D$3&amp;"_"&amp;T$3,データシート2!$A:$SI,MATCH($R$2&amp;"_"&amp;$B133,データシート2!$A$1:$SI$1,0),0)</f>
        <v>12.869</v>
      </c>
      <c r="U133" s="925">
        <f>VLOOKUP($D$3&amp;"_"&amp;U$3,データシート2!$A:$SI,MATCH($R$2&amp;"_"&amp;$B133,データシート2!$A$1:$SI$1,0),0)</f>
        <v>12.257999999999999</v>
      </c>
      <c r="V133" s="925">
        <f>VLOOKUP($D$3&amp;"_"&amp;V$3,データシート2!$A:$SI,MATCH($R$2&amp;"_"&amp;$B133,データシート2!$A$1:$SI$1,0),0)</f>
        <v>13.151999999999999</v>
      </c>
      <c r="W133" s="925">
        <f>VLOOKUP($D$3&amp;"_"&amp;W$3,データシート2!$A:$SI,MATCH($R$2&amp;"_"&amp;$B133,データシート2!$A$1:$SI$1,0),0)</f>
        <v>12.428000000000001</v>
      </c>
      <c r="X133" s="925">
        <f>VLOOKUP($D$3&amp;"_"&amp;X$3,データシート2!$A:$SI,MATCH($R$2&amp;"_"&amp;$B133,データシート2!$A$1:$SI$1,0),0)</f>
        <v>13.156000000000001</v>
      </c>
      <c r="Y133" s="925">
        <f>VLOOKUP($D$3&amp;"_"&amp;Y$3,データシート2!$A:$SI,MATCH($R$2&amp;"_"&amp;$B133,データシート2!$A$1:$SI$1,0),0)</f>
        <v>13.157</v>
      </c>
      <c r="Z133" s="925">
        <f>VLOOKUP($D$3&amp;"_"&amp;Z$3,データシート2!$A:$SI,MATCH($R$2&amp;"_"&amp;$B133,データシート2!$A$1:$SI$1,0),0)</f>
        <v>175.297</v>
      </c>
      <c r="AA133" s="925">
        <f>VLOOKUP($D$3&amp;"_"&amp;AA$3,データシート2!$A:$SI,MATCH($R$2&amp;"_"&amp;$B133,データシート2!$A$1:$SI$1,0),0)</f>
        <v>12.84</v>
      </c>
      <c r="AB133" s="926">
        <f>VLOOKUP($D$3&amp;"_"&amp;AB$3,データシート2!$A:$SI,MATCH($R$2&amp;"_"&amp;$B133,データシート2!$A$1:$SI$1,0),0)</f>
        <v>11.263999999999999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4.2439999999999998</v>
      </c>
      <c r="S135" s="938">
        <f>VLOOKUP($D$3&amp;"_"&amp;S$3,データシート2!$A:$SI,MATCH($R$2&amp;"_"&amp;$C135,データシート2!$A$1:$SI$1,0),0)</f>
        <v>4.2880000000000003</v>
      </c>
      <c r="T135" s="938">
        <f>VLOOKUP($D$3&amp;"_"&amp;T$3,データシート2!$A:$SI,MATCH($R$2&amp;"_"&amp;$C135,データシート2!$A$1:$SI$1,0),0)</f>
        <v>4.2939999999999996</v>
      </c>
      <c r="U135" s="938">
        <f>VLOOKUP($D$3&amp;"_"&amp;U$3,データシート2!$A:$SI,MATCH($R$2&amp;"_"&amp;$C135,データシート2!$A$1:$SI$1,0),0)</f>
        <v>4.1390000000000002</v>
      </c>
      <c r="V135" s="938">
        <f>VLOOKUP($D$3&amp;"_"&amp;V$3,データシート2!$A:$SI,MATCH($R$2&amp;"_"&amp;$C135,データシート2!$A$1:$SI$1,0),0)</f>
        <v>3.69</v>
      </c>
      <c r="W135" s="938">
        <f>VLOOKUP($D$3&amp;"_"&amp;W$3,データシート2!$A:$SI,MATCH($R$2&amp;"_"&amp;$C135,データシート2!$A$1:$SI$1,0),0)</f>
        <v>3.956</v>
      </c>
      <c r="X135" s="938">
        <f>VLOOKUP($D$3&amp;"_"&amp;X$3,データシート2!$A:$SI,MATCH($R$2&amp;"_"&amp;$C135,データシート2!$A$1:$SI$1,0),0)</f>
        <v>3.97</v>
      </c>
      <c r="Y135" s="938">
        <f>VLOOKUP($D$3&amp;"_"&amp;Y$3,データシート2!$A:$SI,MATCH($R$2&amp;"_"&amp;$C135,データシート2!$A$1:$SI$1,0),0)</f>
        <v>4.0490000000000004</v>
      </c>
      <c r="Z135" s="938">
        <f>VLOOKUP($D$3&amp;"_"&amp;Z$3,データシート2!$A:$SI,MATCH($R$2&amp;"_"&amp;$C135,データシート2!$A$1:$SI$1,0),0)</f>
        <v>4.1870000000000003</v>
      </c>
      <c r="AA135" s="938">
        <f>VLOOKUP($D$3&amp;"_"&amp;AA$3,データシート2!$A:$SI,MATCH($R$2&amp;"_"&amp;$C135,データシート2!$A$1:$SI$1,0),0)</f>
        <v>4.5609999999999999</v>
      </c>
      <c r="AB135" s="939">
        <f>VLOOKUP($D$3&amp;"_"&amp;AB$3,データシート2!$A:$SI,MATCH($R$2&amp;"_"&amp;$C135,データシート2!$A$1:$SI$1,0),0)</f>
        <v>3.3159999999999998</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2</v>
      </c>
      <c r="K136" s="752">
        <f>VLOOKUP($D$3&amp;"_"&amp;K$3,データシート2!$A:$SI,MATCH($G$2&amp;"_"&amp;$C136,データシート2!$A$1:$SI$1,0),0)</f>
        <v>2</v>
      </c>
      <c r="L136" s="752">
        <f>VLOOKUP($D$3&amp;"_"&amp;L$3,データシート2!$A:$SI,MATCH($G$2&amp;"_"&amp;$C136,データシート2!$A$1:$SI$1,0),0)</f>
        <v>2</v>
      </c>
      <c r="M136" s="752">
        <f>VLOOKUP($D$3&amp;"_"&amp;M$3,データシート2!$A:$SI,MATCH($G$2&amp;"_"&amp;$C136,データシート2!$A$1:$SI$1,0),0)</f>
        <v>2</v>
      </c>
      <c r="N136" s="752">
        <f>VLOOKUP($D$3&amp;"_"&amp;N$3,データシート2!$A:$SI,MATCH($G$2&amp;"_"&amp;$C136,データシート2!$A$1:$SI$1,0),0)</f>
        <v>2</v>
      </c>
      <c r="O136" s="752">
        <f>VLOOKUP($D$3&amp;"_"&amp;O$3,データシート2!$A:$SI,MATCH($G$2&amp;"_"&amp;$C136,データシート2!$A$1:$SI$1,0),0)</f>
        <v>5</v>
      </c>
      <c r="P136" s="752">
        <f>VLOOKUP($D$3&amp;"_"&amp;P$3,データシート2!$A:$SI,MATCH($G$2&amp;"_"&amp;$C136,データシート2!$A$1:$SI$1,0),0)</f>
        <v>2</v>
      </c>
      <c r="Q136" s="753">
        <f>VLOOKUP($D$3&amp;"_"&amp;Q$3,データシート2!$A:$SI,MATCH($G$2&amp;"_"&amp;$C136,データシート2!$A$1:$SI$1,0),0)</f>
        <v>2</v>
      </c>
      <c r="R136" s="947">
        <f>VLOOKUP($D$3&amp;"_"&amp;R$3,データシート2!$A:$SI,MATCH($R$2&amp;"_"&amp;$C136,データシート2!$A$1:$SI$1,0),0)</f>
        <v>10.461</v>
      </c>
      <c r="S136" s="931">
        <f>VLOOKUP($D$3&amp;"_"&amp;S$3,データシート2!$A:$SI,MATCH($R$2&amp;"_"&amp;$C136,データシート2!$A$1:$SI$1,0),0)</f>
        <v>8.0939999999999994</v>
      </c>
      <c r="T136" s="931">
        <f>VLOOKUP($D$3&amp;"_"&amp;T$3,データシート2!$A:$SI,MATCH($R$2&amp;"_"&amp;$C136,データシート2!$A$1:$SI$1,0),0)</f>
        <v>8.5749999999999993</v>
      </c>
      <c r="U136" s="931">
        <f>VLOOKUP($D$3&amp;"_"&amp;U$3,データシート2!$A:$SI,MATCH($R$2&amp;"_"&amp;$C136,データシート2!$A$1:$SI$1,0),0)</f>
        <v>8.1189999999999998</v>
      </c>
      <c r="V136" s="931">
        <f>VLOOKUP($D$3&amp;"_"&amp;V$3,データシート2!$A:$SI,MATCH($R$2&amp;"_"&amp;$C136,データシート2!$A$1:$SI$1,0),0)</f>
        <v>9.4619999999999997</v>
      </c>
      <c r="W136" s="931">
        <f>VLOOKUP($D$3&amp;"_"&amp;W$3,データシート2!$A:$SI,MATCH($R$2&amp;"_"&amp;$C136,データシート2!$A$1:$SI$1,0),0)</f>
        <v>8.4719999999999995</v>
      </c>
      <c r="X136" s="931">
        <f>VLOOKUP($D$3&amp;"_"&amp;X$3,データシート2!$A:$SI,MATCH($R$2&amp;"_"&amp;$C136,データシート2!$A$1:$SI$1,0),0)</f>
        <v>9.1859999999999999</v>
      </c>
      <c r="Y136" s="931">
        <f>VLOOKUP($D$3&amp;"_"&amp;Y$3,データシート2!$A:$SI,MATCH($R$2&amp;"_"&amp;$C136,データシート2!$A$1:$SI$1,0),0)</f>
        <v>9.1080000000000005</v>
      </c>
      <c r="Z136" s="931">
        <f>VLOOKUP($D$3&amp;"_"&amp;Z$3,データシート2!$A:$SI,MATCH($R$2&amp;"_"&amp;$C136,データシート2!$A$1:$SI$1,0),0)</f>
        <v>171.11</v>
      </c>
      <c r="AA136" s="931">
        <f>VLOOKUP($D$3&amp;"_"&amp;AA$3,データシート2!$A:$SI,MATCH($R$2&amp;"_"&amp;$C136,データシート2!$A$1:$SI$1,0),0)</f>
        <v>8.2789999999999999</v>
      </c>
      <c r="AB136" s="932">
        <f>VLOOKUP($D$3&amp;"_"&amp;AB$3,データシート2!$A:$SI,MATCH($R$2&amp;"_"&amp;$C136,データシート2!$A$1:$SI$1,0),0)</f>
        <v>7.9480000000000004</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2025-03-04T09:43:01Z</dcterms:created>
  <dcterms:modified xsi:type="dcterms:W3CDTF">2025-03-04T09:43:01Z</dcterms:modified>
  <cp:category/>
  <cp:contentStatus/>
</cp:coreProperties>
</file>