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5A90AF7-6238-4EB4-8440-B14328FADC7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<sst xmlns="http://schemas.openxmlformats.org/spreadsheetml/2006/main" count="16741" uniqueCount="2460">
  <si>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</si>
  <si>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</si>
  <si>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</si>
  <si>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</si>
  <si>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</si>
  <si>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</si>
  <si>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</si>
  <si>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</si>
  <si>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</si>
  <si>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</si>
  <si>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</si>
  <si>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</si>
  <si>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</si>
  <si>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</si>
  <si>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</si>
  <si>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</si>
  <si>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</si>
  <si>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</si>
  <si>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</si>
  <si>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</si>
  <si>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</si>
  <si>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</si>
  <si>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</si>
  <si>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</si>
  <si>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</si>
  <si>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</si>
  <si>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</si>
  <si>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</si>
  <si>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</si>
  <si>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</si>
  <si>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</si>
  <si>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</si>
  <si>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</si>
  <si>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</si>
  <si>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</si>
  <si>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</si>
  <si>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</si>
  <si>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</si>
  <si>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</si>
  <si>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</si>
  <si>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</si>
  <si>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</si>
  <si>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</si>
  <si>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</si>
  <si>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</si>
  <si>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</si>
  <si>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</si>
  <si>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</si>
  <si>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</si>
  <si>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</si>
  <si>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</si>
  <si>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</si>
  <si>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</si>
  <si>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</si>
  <si>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</si>
  <si>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</si>
  <si>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</si>
  <si>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</si>
  <si>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</si>
  <si>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</si>
  <si>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</si>
  <si>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</si>
  <si>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</si>
  <si>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</si>
  <si>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</si>
  <si>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</si>
  <si>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</si>
  <si>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</si>
  <si>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</si>
  <si>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</si>
  <si>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</si>
  <si>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</si>
  <si>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</si>
  <si>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</si>
  <si>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</si>
  <si>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</si>
  <si>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</si>
  <si>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</si>
  <si>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</si>
  <si>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</si>
  <si>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</si>
  <si>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</si>
  <si>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</si>
  <si>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</si>
  <si>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</si>
  <si>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</si>
  <si>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</si>
  <si>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</si>
  <si>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</si>
  <si>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</si>
  <si>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</si>
  <si>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</si>
  <si>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</si>
  <si>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</si>
  <si>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</si>
  <si>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</si>
  <si>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</si>
  <si>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</si>
  <si>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</si>
  <si>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</si>
  <si>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</si>
  <si>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</si>
  <si>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</si>
  <si>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</si>
  <si>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</si>
  <si>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</si>
  <si>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</si>
  <si>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</si>
  <si>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</si>
  <si>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</si>
  <si>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</si>
  <si>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</si>
  <si>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</si>
  <si>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</si>
  <si>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</si>
  <si>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</si>
  <si>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</si>
  <si>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</si>
  <si>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</si>
  <si>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</si>
  <si>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</si>
  <si>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</si>
  <si>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</si>
  <si>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</si>
  <si>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</si>
  <si>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</si>
  <si>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</si>
  <si>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</si>
  <si>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</si>
  <si>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</si>
  <si>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</si>
  <si>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</si>
  <si>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</si>
  <si>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</si>
  <si>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</si>
  <si>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</si>
  <si>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</si>
  <si>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</si>
  <si>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</si>
  <si>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</si>
  <si>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</si>
  <si>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</si>
  <si>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</si>
  <si>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</si>
  <si>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</si>
  <si>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</si>
  <si>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</si>
  <si>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</si>
  <si>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</si>
  <si>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</si>
  <si>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</si>
  <si>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</si>
  <si>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</si>
  <si>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</si>
  <si>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</si>
  <si>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</si>
  <si>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</si>
  <si>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</si>
  <si>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</si>
  <si>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</si>
  <si>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</si>
  <si>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</si>
  <si>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</si>
  <si>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</si>
  <si>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</si>
  <si>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</si>
  <si>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</si>
  <si>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</si>
  <si>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</si>
  <si>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</si>
  <si>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</si>
  <si>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</si>
  <si>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</si>
  <si>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</si>
  <si>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</si>
  <si>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</si>
  <si>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</si>
  <si>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</si>
  <si>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</si>
  <si>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</si>
  <si>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</si>
  <si>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</si>
  <si>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</si>
  <si>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</si>
  <si>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</si>
  <si>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</si>
  <si>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</si>
  <si>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</si>
  <si>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</si>
  <si>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</si>
  <si>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</si>
  <si>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</si>
  <si>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</si>
  <si>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</si>
  <si>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</si>
  <si>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</si>
  <si>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</si>
  <si>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</si>
  <si>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</si>
  <si>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</si>
  <si>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</si>
  <si>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</si>
  <si>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</si>
  <si>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</si>
  <si>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</si>
  <si>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</si>
  <si>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</si>
  <si>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</si>
  <si>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</si>
  <si>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</si>
  <si>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</si>
  <si>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</si>
  <si>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</si>
  <si>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</si>
  <si>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</si>
  <si>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</si>
  <si>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</si>
  <si>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</si>
  <si>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</si>
  <si>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</si>
  <si>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</si>
  <si>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</si>
  <si>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</si>
  <si>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</si>
  <si>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</si>
  <si>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</si>
  <si>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</si>
  <si>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</si>
  <si>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</si>
  <si>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</si>
  <si>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</si>
  <si>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</si>
  <si>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</si>
  <si>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</si>
  <si>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</si>
  <si>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</si>
  <si>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</si>
  <si>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</si>
  <si>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</si>
  <si>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</si>
  <si>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</si>
  <si>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</si>
  <si>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</si>
  <si>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</si>
  <si>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</si>
  <si>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</si>
  <si>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</si>
  <si>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</si>
  <si>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</si>
  <si>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</si>
  <si>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</si>
  <si>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</si>
  <si>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</si>
  <si>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</si>
  <si>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</si>
  <si>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</si>
  <si>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</si>
  <si>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</si>
  <si>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</si>
  <si>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</si>
  <si>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</si>
  <si>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</si>
  <si>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</si>
  <si>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</si>
  <si>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</si>
  <si>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</si>
  <si>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</si>
  <si>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</si>
  <si>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</si>
  <si>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</si>
  <si>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</si>
  <si>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</si>
  <si>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</si>
  <si>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</si>
  <si>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</si>
  <si>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</si>
  <si>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</si>
  <si>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</si>
  <si>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</si>
  <si>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</si>
  <si>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</si>
  <si>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</si>
  <si>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</si>
  <si>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</si>
  <si>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</si>
  <si>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</si>
  <si>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</si>
  <si>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</si>
  <si>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</si>
  <si>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</si>
  <si>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</si>
  <si>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</si>
  <si>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</si>
  <si>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</si>
  <si>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</si>
  <si>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</si>
  <si>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</si>
  <si>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</si>
  <si>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</si>
  <si>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</si>
  <si>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</si>
  <si>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</si>
  <si>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</si>
  <si>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</si>
  <si>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</si>
  <si>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</si>
  <si>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</si>
  <si>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</si>
  <si>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</si>
  <si>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</si>
  <si>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</si>
  <si>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</si>
  <si>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</si>
  <si>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</si>
  <si>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</si>
  <si>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</si>
  <si>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</si>
  <si>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</si>
  <si>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</si>
  <si>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</si>
  <si>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</si>
  <si>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</si>
  <si>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</si>
  <si>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</si>
  <si>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</si>
  <si>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</si>
  <si>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</si>
  <si>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</si>
  <si>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</si>
  <si>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</si>
  <si>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</si>
  <si>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</si>
  <si>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</si>
  <si>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</si>
  <si>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</si>
  <si>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</si>
  <si>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</si>
  <si>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</si>
  <si>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</si>
  <si>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</si>
  <si>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</si>
  <si>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</si>
  <si>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</si>
  <si>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</si>
  <si>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</si>
  <si>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</si>
  <si>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</si>
  <si>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</si>
  <si>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</si>
  <si>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</si>
  <si>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</si>
  <si>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</si>
  <si>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</si>
  <si>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</si>
  <si>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</si>
  <si>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</si>
  <si>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</si>
  <si>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</si>
  <si>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</si>
  <si>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</si>
  <si>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</si>
  <si>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</si>
  <si>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</si>
  <si>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</si>
  <si>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</si>
  <si>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</si>
  <si>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</si>
  <si>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</si>
  <si>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</si>
  <si>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</si>
  <si>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</si>
  <si>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</si>
  <si>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</si>
  <si>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</si>
  <si>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</si>
  <si>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</si>
  <si>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</si>
  <si>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</si>
  <si>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</si>
  <si>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</si>
  <si>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</si>
  <si>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</si>
  <si>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</si>
  <si>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</si>
  <si>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</si>
  <si>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</si>
  <si>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</si>
  <si>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</si>
  <si>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</si>
  <si>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</si>
  <si>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</si>
  <si>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</si>
  <si>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</si>
  <si>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</si>
  <si>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</si>
  <si>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</si>
  <si>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</si>
  <si>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</si>
  <si>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</si>
  <si>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</si>
  <si>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</si>
  <si>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</si>
  <si>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</si>
  <si>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</si>
  <si>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</si>
  <si>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</si>
  <si>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</si>
  <si>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</si>
  <si>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</si>
  <si>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</si>
  <si>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</si>
  <si>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</si>
  <si>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</si>
  <si>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</si>
  <si>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</si>
  <si>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</si>
  <si>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</si>
  <si>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</si>
  <si>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</si>
  <si>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</si>
  <si>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</si>
  <si>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</si>
  <si>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</si>
  <si>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</si>
  <si>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</si>
  <si>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</si>
  <si>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</si>
  <si>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</si>
  <si>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</si>
  <si>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</si>
  <si>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</si>
  <si>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</si>
  <si>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</si>
  <si>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</si>
  <si>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</si>
  <si>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</si>
  <si>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</si>
  <si>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</si>
  <si>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</si>
  <si>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</si>
  <si>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</si>
  <si>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</si>
  <si>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</si>
  <si>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</si>
  <si>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</si>
  <si>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</si>
  <si>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</si>
  <si>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</si>
  <si>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</si>
  <si>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</si>
  <si>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</si>
  <si>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</si>
  <si>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</si>
  <si>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</si>
  <si>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</si>
  <si>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</si>
  <si>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</si>
  <si>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</si>
  <si>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</si>
  <si>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</si>
  <si>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</si>
  <si>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</si>
  <si>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</si>
  <si>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</si>
  <si>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</si>
  <si>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</si>
  <si>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</si>
  <si>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</si>
  <si>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</si>
  <si>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</si>
  <si>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</si>
  <si>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</si>
  <si>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</si>
  <si>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</si>
  <si>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</si>
  <si>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</si>
  <si>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</si>
  <si>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</si>
  <si>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</si>
  <si>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</si>
  <si>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</si>
  <si>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</si>
  <si>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</si>
  <si>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</si>
  <si>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</si>
  <si>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</si>
  <si>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</si>
  <si>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</si>
  <si>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</si>
  <si>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</si>
  <si>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</si>
  <si>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</si>
  <si>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</si>
  <si>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</si>
  <si>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</si>
  <si>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</si>
  <si>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</si>
  <si>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</si>
  <si>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</si>
  <si>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</si>
  <si>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</si>
  <si>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</si>
  <si>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</si>
  <si>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</si>
  <si>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</si>
  <si>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</si>
  <si>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</si>
  <si>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</si>
  <si>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</si>
  <si>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</si>
  <si>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</si>
  <si>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</si>
  <si>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</si>
  <si>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</si>
  <si>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</si>
  <si>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</si>
  <si>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</si>
  <si>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</si>
  <si>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</si>
  <si>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</si>
  <si>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</si>
  <si>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</si>
  <si>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</si>
  <si>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</si>
  <si>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</si>
  <si>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</si>
  <si>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</si>
  <si>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</si>
  <si>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</si>
  <si>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</si>
  <si>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</si>
  <si>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</si>
  <si>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</si>
  <si>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</si>
  <si>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</si>
  <si>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</si>
  <si>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</si>
  <si>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</si>
  <si>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</si>
  <si>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</si>
  <si>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</si>
  <si>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</si>
  <si>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</si>
  <si>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</si>
  <si>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</si>
  <si>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</si>
  <si>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</si>
  <si>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</si>
  <si>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</si>
  <si>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</si>
  <si>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</si>
  <si>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</si>
  <si>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</si>
  <si>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</si>
  <si>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</si>
  <si>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</si>
  <si>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</si>
  <si>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</si>
  <si>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</si>
  <si>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</si>
  <si>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</si>
  <si>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</si>
  <si>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</si>
  <si>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</si>
  <si>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</si>
  <si>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</si>
  <si>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</si>
  <si>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</si>
  <si>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</si>
  <si>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</si>
  <si>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</si>
  <si>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</si>
  <si>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</si>
  <si>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</si>
  <si>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</si>
  <si>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</si>
  <si>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</si>
  <si>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</si>
  <si>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</si>
  <si>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</si>
  <si>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</si>
  <si>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</si>
  <si>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</si>
  <si>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</si>
  <si>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</si>
  <si>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</si>
  <si>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</si>
  <si>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</si>
  <si>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</si>
  <si>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</si>
  <si>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</si>
  <si>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</si>
  <si>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</si>
  <si>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</si>
  <si>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</si>
  <si>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</si>
  <si>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</si>
  <si>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</si>
  <si>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</si>
  <si>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</si>
  <si>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</si>
  <si>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</si>
  <si>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</si>
  <si>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</si>
  <si>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</si>
  <si>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</si>
  <si>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</si>
  <si>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</si>
  <si>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</si>
  <si>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</si>
  <si>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</si>
  <si>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</si>
  <si>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</si>
  <si>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</si>
  <si>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</si>
  <si>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</si>
  <si>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</si>
  <si>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</si>
  <si>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</si>
  <si>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</si>
  <si>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</si>
  <si>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</si>
  <si>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</si>
  <si>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</si>
  <si>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</si>
  <si>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</si>
  <si>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</si>
  <si>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</si>
  <si>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</si>
  <si>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</si>
  <si>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</si>
  <si>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</si>
  <si>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</si>
  <si>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</si>
  <si>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</si>
  <si>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</si>
  <si>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</si>
  <si>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</si>
  <si>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</si>
  <si>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</si>
  <si>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</si>
  <si>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</si>
  <si>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</si>
  <si>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</si>
  <si>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</si>
  <si>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</si>
  <si>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</si>
  <si>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</si>
  <si>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</si>
  <si>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</si>
  <si>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</si>
  <si>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</si>
  <si>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</si>
  <si>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</si>
  <si>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</si>
  <si>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</si>
  <si>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</si>
  <si>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</si>
  <si>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</si>
  <si>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</si>
  <si>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</si>
  <si>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</si>
  <si>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</si>
  <si>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</si>
  <si>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</si>
  <si>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</si>
  <si>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</si>
  <si>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</si>
  <si>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</si>
  <si>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</si>
  <si>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</si>
  <si>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</si>
  <si>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</si>
  <si>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</si>
  <si>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</si>
  <si>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</si>
  <si>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</si>
  <si>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</si>
  <si>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</si>
  <si>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</si>
  <si>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</si>
  <si>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</si>
  <si>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</si>
  <si>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</si>
  <si>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</si>
  <si>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</si>
  <si>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</si>
  <si>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</si>
  <si>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</si>
  <si>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</si>
  <si>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</si>
  <si>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</si>
  <si>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</si>
  <si>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</si>
  <si>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</si>
  <si>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</si>
  <si>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</si>
  <si>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</si>
  <si>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</si>
  <si>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</si>
  <si>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</si>
  <si>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</si>
  <si>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</si>
  <si>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</si>
  <si>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</si>
  <si>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</si>
  <si>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</si>
  <si>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</si>
  <si>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</si>
  <si>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</si>
  <si>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</si>
  <si>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</si>
  <si>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</si>
  <si>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</si>
  <si>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</si>
  <si>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</si>
  <si>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</si>
  <si>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</si>
  <si>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</si>
  <si>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</si>
  <si>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</si>
  <si>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</si>
  <si>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</si>
  <si>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</si>
  <si>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</si>
  <si>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</si>
  <si>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</si>
  <si>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</si>
  <si>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</si>
  <si>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</si>
  <si>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</si>
  <si>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</si>
  <si>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</si>
  <si>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</si>
  <si>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</si>
  <si>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</si>
  <si>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</si>
  <si>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</si>
  <si>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</si>
  <si>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</si>
  <si>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</si>
  <si>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</si>
  <si>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</si>
  <si>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</si>
  <si>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</si>
  <si>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</si>
  <si>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</si>
  <si>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</si>
  <si>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</si>
  <si>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</si>
  <si>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</si>
  <si>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</si>
  <si>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</si>
  <si>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</si>
  <si>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</si>
  <si>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</si>
  <si>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</si>
  <si>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</si>
  <si>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</si>
  <si>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</si>
  <si>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</si>
  <si>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</si>
  <si>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</si>
  <si>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</si>
  <si>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</si>
  <si>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</si>
  <si>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</si>
  <si>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</si>
  <si>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</si>
  <si>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</si>
  <si>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</si>
  <si>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</si>
  <si>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</si>
  <si>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</si>
  <si>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</si>
  <si>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</si>
  <si>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</si>
  <si>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</si>
  <si>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</si>
  <si>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</si>
  <si>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</si>
  <si>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</si>
  <si>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</si>
  <si>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</si>
  <si>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</si>
  <si>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</si>
  <si>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</si>
  <si>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</si>
  <si>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</si>
  <si>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</si>
  <si>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</si>
  <si>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</si>
  <si>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</si>
  <si>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</si>
  <si>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</si>
  <si>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</si>
  <si>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</si>
  <si>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</si>
  <si>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</si>
  <si>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</si>
  <si>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</si>
  <si>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</si>
  <si>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</si>
  <si>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</si>
  <si>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</si>
  <si>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</si>
  <si>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</si>
  <si>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</si>
  <si>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</si>
  <si>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</si>
  <si>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</si>
  <si>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</si>
  <si>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</si>
  <si>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</si>
  <si>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</si>
  <si>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</si>
  <si>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</si>
  <si>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</si>
  <si>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</si>
  <si>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</si>
  <si>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</si>
  <si>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</si>
  <si>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</si>
  <si>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</si>
  <si>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</si>
  <si>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</si>
  <si>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</si>
  <si>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</si>
  <si>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</si>
  <si>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</si>
  <si>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</si>
  <si>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</si>
  <si>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</si>
  <si>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</si>
  <si>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</si>
  <si>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</si>
  <si>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</si>
  <si>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</si>
  <si>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</si>
  <si>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</si>
  <si>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</si>
  <si>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</si>
  <si>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</si>
  <si>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</si>
  <si>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</si>
  <si>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</si>
  <si>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</si>
  <si>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</si>
  <si>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</si>
  <si>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</si>
  <si>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</si>
  <si>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</si>
  <si>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</si>
  <si>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</si>
  <si>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</si>
  <si>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</si>
  <si>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</si>
  <si>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</si>
  <si>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</si>
  <si>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</si>
  <si>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</si>
  <si>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</si>
  <si>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</si>
  <si>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</si>
  <si>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</si>
  <si>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</si>
  <si>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</si>
  <si>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</si>
  <si>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</si>
  <si>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</si>
  <si>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</si>
  <si>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</si>
  <si>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</si>
  <si>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</si>
  <si>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</si>
  <si>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</si>
  <si>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</si>
  <si>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</si>
  <si>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</si>
  <si>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</si>
  <si>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</si>
  <si>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</si>
  <si>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</si>
  <si>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</si>
  <si>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</si>
  <si>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</si>
  <si>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</si>
  <si>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</si>
  <si>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</si>
  <si>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</si>
  <si>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</si>
  <si>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</si>
  <si>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</si>
  <si>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</si>
  <si>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</si>
  <si>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</si>
  <si>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</si>
  <si>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</si>
  <si>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</si>
  <si>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</si>
  <si>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</si>
  <si>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</si>
  <si>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</si>
  <si>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</si>
  <si>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</si>
  <si>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</si>
  <si>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</si>
  <si>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</si>
  <si>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</si>
  <si>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</si>
  <si>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</si>
  <si>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</si>
  <si>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</si>
  <si>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</si>
  <si>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</si>
  <si>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</si>
  <si>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</si>
  <si>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</si>
  <si>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</si>
  <si>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</si>
  <si>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</si>
  <si>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</si>
  <si>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</si>
  <si>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</si>
  <si>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</si>
  <si>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</si>
  <si>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</si>
  <si>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</si>
  <si>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</si>
  <si>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</si>
  <si>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</si>
  <si>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</si>
  <si>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</si>
  <si>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</si>
  <si>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</si>
  <si>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</si>
  <si>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</si>
  <si>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</si>
  <si>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</si>
  <si>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</si>
  <si>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</si>
  <si>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</si>
  <si>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</si>
  <si>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</si>
  <si>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</si>
  <si>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</si>
  <si>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</si>
  <si>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</si>
  <si>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</si>
  <si>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</si>
  <si>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</si>
  <si>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</si>
  <si>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</si>
  <si>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</si>
  <si>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</si>
  <si>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</si>
  <si>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</si>
  <si>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</si>
  <si>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</si>
  <si>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</si>
  <si>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</si>
  <si>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</si>
  <si>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</si>
  <si>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</si>
  <si>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</si>
  <si>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</si>
  <si>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</si>
  <si>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</si>
  <si>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</si>
  <si>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</si>
  <si>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</si>
  <si>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</si>
  <si>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</si>
  <si>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</si>
  <si>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</si>
  <si>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</si>
  <si>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</si>
  <si>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</si>
  <si>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</si>
  <si>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</si>
  <si>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</si>
  <si>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</si>
  <si>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</si>
  <si>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</si>
  <si>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</si>
  <si>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</si>
  <si>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</si>
  <si>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</si>
  <si>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</si>
  <si>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</si>
  <si>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</si>
  <si>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</si>
  <si>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</si>
  <si>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</si>
  <si>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</si>
  <si>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</si>
  <si>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</si>
  <si>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</si>
  <si>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</si>
  <si>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</si>
  <si>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</si>
  <si>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</si>
  <si>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</si>
  <si>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</si>
  <si>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</si>
  <si>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</si>
  <si>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</si>
  <si>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</si>
  <si>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</si>
  <si>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</si>
  <si>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</si>
  <si>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</si>
  <si>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</si>
  <si>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</si>
  <si>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</si>
  <si>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</si>
  <si>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</si>
  <si>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</si>
  <si>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</si>
  <si>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</si>
  <si>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</si>
  <si>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</si>
  <si>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</si>
  <si>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</si>
  <si>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</si>
  <si>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</si>
  <si>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</si>
  <si>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</si>
  <si>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</si>
  <si>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</si>
  <si>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</si>
  <si>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</si>
  <si>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</si>
  <si>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</si>
  <si>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</si>
  <si>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</si>
  <si>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</si>
  <si>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</si>
  <si>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</si>
  <si>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</si>
  <si>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</si>
  <si>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</si>
  <si>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</si>
  <si>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</si>
  <si>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</si>
  <si>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</si>
  <si>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</si>
  <si>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</si>
  <si>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</si>
  <si>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</si>
  <si>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</si>
  <si>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</si>
  <si>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</si>
  <si>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</si>
  <si>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</si>
  <si>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</si>
  <si>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</si>
  <si>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</si>
  <si>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</si>
  <si>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</si>
  <si>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</si>
  <si>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</si>
  <si>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</si>
  <si>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</si>
  <si>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</si>
  <si>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</si>
  <si>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</si>
  <si>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</si>
  <si>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</si>
  <si>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</si>
  <si>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</si>
  <si>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</si>
  <si>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</si>
  <si>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</si>
  <si>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</si>
  <si>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</si>
  <si>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</si>
  <si>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</si>
  <si>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</si>
  <si>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</si>
  <si>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</si>
  <si>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</si>
  <si>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</si>
  <si>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</si>
  <si>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</si>
  <si>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</si>
  <si>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</si>
  <si>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</si>
  <si>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</si>
  <si>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</si>
  <si>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</si>
  <si>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</si>
  <si>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</si>
  <si>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</si>
  <si>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</si>
  <si>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</si>
  <si>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</si>
  <si>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</si>
  <si>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</si>
  <si>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</si>
  <si>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</si>
  <si>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</si>
  <si>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</si>
  <si>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</si>
  <si>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</si>
  <si>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</si>
  <si>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</si>
  <si>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</si>
  <si>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</si>
  <si>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</si>
  <si>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</si>
  <si>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</si>
  <si>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</si>
  <si>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</si>
  <si>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</si>
  <si>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</si>
  <si>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</si>
  <si>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</si>
  <si>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</si>
  <si>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</si>
  <si>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</si>
  <si>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</si>
  <si>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</si>
  <si>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</si>
  <si>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</si>
  <si>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</si>
  <si>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</si>
  <si>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</si>
  <si>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</si>
  <si>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</si>
  <si>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</si>
  <si>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</si>
  <si>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</si>
  <si>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</si>
  <si>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</si>
  <si>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</si>
  <si>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</si>
  <si>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</si>
  <si>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</si>
  <si>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</si>
  <si>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</si>
  <si>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</si>
  <si>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</si>
  <si>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</si>
  <si>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</si>
  <si>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</si>
  <si>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</si>
  <si>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</si>
  <si>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</si>
  <si>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</si>
  <si>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</si>
  <si>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</si>
  <si>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</si>
  <si>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</si>
  <si>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</si>
  <si>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</si>
  <si>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</si>
  <si>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</si>
  <si>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</si>
  <si>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</si>
  <si>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</si>
  <si>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</si>
  <si>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</si>
  <si>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</si>
  <si>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</si>
  <si>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</si>
  <si>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</si>
  <si>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</si>
  <si>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</si>
  <si>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</si>
  <si>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</si>
  <si>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</si>
  <si>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</si>
  <si>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</si>
  <si>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</si>
  <si>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</si>
  <si>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</si>
  <si>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</si>
  <si>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</si>
  <si>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</si>
  <si>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</si>
  <si>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</si>
  <si>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</si>
  <si>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</si>
  <si>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</si>
  <si>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</si>
  <si>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</si>
  <si>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</si>
  <si>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</si>
  <si>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</si>
  <si>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</si>
  <si>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</si>
  <si>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</si>
  <si>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</si>
  <si>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</si>
  <si>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</si>
  <si>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</si>
  <si>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</si>
  <si>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</si>
  <si>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</si>
  <si>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</si>
  <si>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</si>
  <si>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</si>
  <si>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</si>
  <si>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</si>
  <si>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</si>
  <si>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</si>
  <si>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</si>
  <si>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</si>
  <si>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</si>
  <si>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</si>
  <si>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</si>
  <si>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</si>
  <si>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</si>
  <si>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</si>
  <si>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</si>
  <si>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</si>
  <si>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</si>
  <si>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</si>
  <si>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</si>
  <si>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</si>
  <si>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</si>
  <si>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</si>
  <si>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</si>
  <si>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</si>
  <si>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</si>
  <si>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</si>
  <si>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</si>
  <si>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</si>
  <si>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</si>
  <si>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</si>
  <si>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</si>
  <si>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</si>
  <si>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</si>
  <si>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</si>
  <si>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</si>
  <si>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</si>
  <si>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</si>
  <si>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</si>
  <si>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</si>
  <si>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</si>
  <si>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</si>
  <si>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</si>
  <si>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</si>
  <si>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</si>
  <si>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</si>
  <si>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</si>
  <si>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</si>
  <si>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</si>
  <si>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</si>
  <si>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</si>
  <si>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</si>
  <si>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</si>
  <si>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</si>
  <si>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</si>
  <si>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</si>
  <si>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</si>
  <si>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</si>
  <si>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</si>
  <si>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</si>
  <si>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</si>
  <si>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</si>
  <si>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</si>
  <si>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</si>
  <si>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</si>
  <si>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</si>
  <si>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</si>
  <si>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</si>
  <si>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</si>
  <si>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</si>
  <si>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</si>
  <si>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</si>
  <si>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</si>
  <si>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</si>
  <si>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</si>
  <si>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</si>
  <si>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</si>
  <si>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</si>
  <si>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</si>
  <si>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</si>
  <si>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</si>
  <si>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</si>
  <si>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</si>
  <si>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</si>
  <si>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</si>
  <si>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</si>
  <si>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</si>
  <si>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</si>
  <si>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</si>
  <si>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</si>
  <si>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</si>
  <si>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</si>
  <si>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</si>
  <si>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</si>
  <si>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</si>
  <si>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</si>
  <si>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</si>
  <si>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</si>
  <si>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</si>
  <si>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</si>
  <si>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</si>
  <si>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</si>
  <si>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</si>
  <si>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</si>
  <si>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</si>
  <si>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</si>
  <si>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</si>
  <si>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</si>
  <si>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</si>
  <si>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</si>
  <si>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</si>
  <si>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</si>
  <si>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</si>
  <si>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</si>
  <si>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</si>
  <si>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</si>
  <si>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</si>
  <si>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</si>
  <si>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</si>
  <si>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</si>
  <si>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</si>
  <si>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</si>
  <si>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</si>
  <si>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</si>
  <si>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</si>
  <si>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</si>
  <si>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</si>
  <si>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</si>
  <si>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</si>
  <si>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</si>
  <si>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</si>
  <si>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</si>
  <si>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</si>
  <si>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</si>
  <si>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</si>
  <si>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</si>
  <si>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</si>
  <si>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</si>
  <si>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</si>
  <si>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</si>
  <si>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</si>
  <si>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</si>
  <si>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</si>
  <si>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</si>
  <si>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</si>
  <si>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</si>
  <si>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</si>
  <si>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</si>
  <si>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</si>
  <si>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</si>
  <si>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</si>
  <si>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</si>
  <si>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</si>
  <si>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</si>
  <si>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</si>
  <si>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</si>
  <si>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</si>
  <si>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</si>
  <si>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</si>
  <si>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</si>
  <si>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</si>
  <si>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</si>
  <si>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</si>
  <si>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</si>
  <si>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</si>
  <si>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</si>
  <si>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</si>
  <si>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</si>
  <si>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</si>
  <si>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</si>
  <si>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</si>
  <si>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</si>
  <si>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</si>
  <si>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</si>
  <si>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</si>
  <si>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</si>
  <si>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</si>
  <si>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</si>
  <si>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</si>
  <si>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</si>
  <si>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</si>
  <si>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</si>
  <si>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</si>
  <si>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</si>
  <si>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</si>
  <si>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</si>
  <si>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</si>
  <si>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</si>
  <si>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</si>
  <si>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</si>
  <si>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</si>
  <si>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</si>
  <si>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</si>
  <si>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</si>
  <si>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</si>
  <si>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</si>
  <si>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</si>
  <si>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</si>
  <si>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</si>
  <si>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</si>
  <si>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</si>
  <si>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</si>
  <si>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</si>
  <si>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</si>
  <si>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</si>
  <si>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</si>
  <si>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</si>
  <si>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</si>
  <si>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</si>
  <si>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</si>
  <si>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</si>
  <si>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</si>
  <si>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</si>
  <si>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</si>
  <si>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</si>
  <si>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</si>
  <si>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</si>
  <si>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</si>
  <si>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</si>
  <si>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</si>
  <si>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</si>
  <si>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</si>
  <si>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</si>
  <si>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</si>
  <si>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</si>
  <si>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</si>
  <si>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</si>
  <si>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</si>
  <si>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</si>
  <si>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</si>
  <si>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</si>
  <si>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</si>
  <si>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</si>
  <si>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</si>
  <si>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</si>
  <si>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</si>
  <si>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</si>
  <si>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</si>
  <si>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</si>
  <si>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</si>
  <si>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</si>
  <si>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</si>
  <si>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</si>
  <si>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</si>
  <si>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</si>
  <si>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</si>
  <si>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</si>
  <si>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</si>
  <si>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</si>
  <si>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</si>
  <si>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</si>
  <si>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</si>
  <si>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</si>
  <si>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</si>
  <si>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</si>
  <si>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</si>
  <si>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</si>
  <si>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</si>
  <si>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</si>
  <si>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</si>
  <si>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</si>
  <si>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</si>
  <si>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</si>
  <si>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</si>
  <si>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</si>
  <si>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</si>
  <si>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</si>
  <si>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</si>
  <si>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</si>
  <si>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</si>
  <si>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</si>
  <si>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</si>
  <si>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</si>
  <si>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</si>
  <si>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</si>
  <si>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</si>
  <si>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</si>
  <si>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</si>
  <si>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</si>
  <si>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</si>
  <si>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</si>
  <si>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</si>
  <si>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</si>
  <si>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</si>
  <si>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</si>
  <si>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</si>
  <si>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</si>
  <si>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</si>
  <si>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</si>
  <si>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</si>
  <si>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</si>
  <si>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</si>
  <si>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</si>
  <si>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</si>
  <si>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</si>
  <si>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</si>
  <si>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</si>
  <si>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</si>
  <si>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</si>
  <si>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</si>
  <si>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</si>
  <si>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</si>
  <si>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</si>
  <si>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</si>
  <si>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</si>
  <si>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</si>
  <si>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</si>
  <si>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</si>
  <si>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</si>
  <si>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</si>
  <si>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</si>
  <si>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</si>
  <si>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</si>
  <si>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</si>
  <si>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</si>
  <si>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</si>
  <si>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</si>
  <si>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</si>
  <si>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</si>
  <si>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</si>
  <si>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</si>
  <si>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</si>
  <si>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</si>
  <si>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</si>
  <si>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</si>
  <si>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</si>
  <si>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</si>
  <si>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</si>
  <si>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</si>
  <si>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</si>
  <si>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</si>
  <si>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</si>
  <si>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</si>
  <si>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</si>
  <si>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</si>
  <si>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</si>
  <si>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</si>
  <si>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</si>
  <si>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</si>
  <si>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</si>
  <si>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</si>
  <si>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</si>
  <si>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</si>
  <si>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</si>
  <si>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</si>
  <si>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</si>
  <si>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</si>
  <si>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</si>
  <si>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</si>
  <si>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</si>
  <si>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</si>
  <si>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</si>
  <si>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</si>
  <si>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</si>
  <si>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</si>
  <si>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22130</t>
  </si>
  <si>
    <t>浜松市</t>
  </si>
  <si>
    <t>22130_令和4年度</t>
  </si>
  <si>
    <t>22130_令和6年度</t>
  </si>
  <si>
    <t>22100</t>
  </si>
  <si>
    <t>静岡市</t>
  </si>
  <si>
    <t>22100_令和4年度</t>
  </si>
  <si>
    <t>22100_令和6年度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</si>
  <si>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</si>
  <si>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</si>
  <si>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</si>
  <si>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</si>
  <si>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</si>
  <si>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</si>
  <si>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</si>
  <si>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</si>
  <si>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</si>
  <si>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</si>
  <si>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</si>
  <si>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</si>
  <si>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</si>
  <si>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</si>
  <si>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</si>
  <si>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</si>
  <si>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</si>
  <si>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</si>
  <si>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</si>
  <si>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</si>
  <si>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</si>
  <si>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</si>
  <si>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</si>
  <si>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</si>
  <si>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</si>
  <si>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</si>
  <si>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</si>
  <si>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</si>
  <si>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</si>
  <si>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</si>
  <si>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</si>
  <si>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</si>
  <si>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</si>
  <si>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</si>
  <si>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</si>
  <si>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</si>
  <si>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</si>
  <si>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</si>
  <si>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</si>
  <si>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</si>
  <si>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</si>
  <si>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</si>
  <si>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</si>
  <si>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</si>
  <si>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</si>
  <si>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</si>
  <si>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</si>
  <si>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</si>
  <si>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</si>
  <si>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</si>
  <si>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</si>
  <si>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</si>
  <si>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</si>
  <si>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</si>
  <si>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</si>
  <si>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</si>
  <si>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</si>
  <si>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</si>
  <si>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</si>
  <si>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</si>
  <si>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</si>
  <si>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</si>
  <si>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</si>
  <si>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</si>
  <si>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</si>
  <si>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</si>
  <si>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</si>
  <si>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</si>
  <si>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</si>
  <si>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</si>
  <si>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</si>
  <si>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</si>
  <si>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</si>
  <si>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22210</t>
  </si>
  <si>
    <t>富士市</t>
  </si>
  <si>
    <t>22210_令和4年度</t>
  </si>
  <si>
    <t>22210_令和6年度</t>
  </si>
  <si>
    <t>01230_令和6年度</t>
  </si>
  <si>
    <t>01230</t>
  </si>
  <si>
    <t>登別市</t>
  </si>
  <si>
    <t>森町</t>
  </si>
  <si>
    <t>01230_令和4年度</t>
  </si>
  <si>
    <t>22206</t>
  </si>
  <si>
    <t>三島市</t>
  </si>
  <si>
    <t>22206_令和4年度</t>
  </si>
  <si>
    <t>22206_令和6年度</t>
  </si>
  <si>
    <t>22211</t>
  </si>
  <si>
    <t>磐田市</t>
  </si>
  <si>
    <t>22211_令和4年度</t>
  </si>
  <si>
    <t>22211_令和6年度</t>
  </si>
  <si>
    <t>清水町</t>
  </si>
  <si>
    <t>22213</t>
  </si>
  <si>
    <t>掛川市</t>
  </si>
  <si>
    <t>22213_令和4年度</t>
  </si>
  <si>
    <t>22213_令和6年度</t>
  </si>
  <si>
    <t>22306</t>
  </si>
  <si>
    <t>西伊豆町</t>
  </si>
  <si>
    <t>22306_令和4年度</t>
  </si>
  <si>
    <t>22306_令和6年度</t>
  </si>
  <si>
    <t>22302</t>
  </si>
  <si>
    <t>河津町</t>
  </si>
  <si>
    <t>22302_令和4年度</t>
  </si>
  <si>
    <t>22302_令和6年度</t>
  </si>
  <si>
    <t>22341</t>
  </si>
  <si>
    <t>22341_令和4年度</t>
  </si>
  <si>
    <t>22341_令和6年度</t>
  </si>
  <si>
    <t>22223</t>
  </si>
  <si>
    <t>御前崎市</t>
  </si>
  <si>
    <t>22223_令和4年度</t>
  </si>
  <si>
    <t>22223_令和6年度</t>
  </si>
  <si>
    <t>22301</t>
  </si>
  <si>
    <t>東伊豆町</t>
  </si>
  <si>
    <t>22301_令和4年度</t>
  </si>
  <si>
    <t>22301_令和6年度</t>
  </si>
  <si>
    <t>22212</t>
  </si>
  <si>
    <t>焼津市</t>
  </si>
  <si>
    <t>22212_令和4年度</t>
  </si>
  <si>
    <t>22212_令和6年度</t>
  </si>
  <si>
    <t>22207</t>
  </si>
  <si>
    <t>富士宮市</t>
  </si>
  <si>
    <t>22207_令和4年度</t>
  </si>
  <si>
    <t>22207_令和6年度</t>
  </si>
  <si>
    <t>22219</t>
  </si>
  <si>
    <t>下田市</t>
  </si>
  <si>
    <t>22219_令和4年度</t>
  </si>
  <si>
    <t>22219_令和6年度</t>
  </si>
  <si>
    <t>22344</t>
  </si>
  <si>
    <t>小山町</t>
  </si>
  <si>
    <t>22344_令和4年度</t>
  </si>
  <si>
    <t>22344_令和6年度</t>
  </si>
  <si>
    <t>22461</t>
  </si>
  <si>
    <t>22461_令和4年度</t>
  </si>
  <si>
    <t>22461_令和6年度</t>
  </si>
  <si>
    <t>22304</t>
  </si>
  <si>
    <t>南伊豆町</t>
  </si>
  <si>
    <t>22304_令和4年度</t>
  </si>
  <si>
    <t>22304_令和6年度</t>
  </si>
  <si>
    <t>22325</t>
  </si>
  <si>
    <t>函南町</t>
  </si>
  <si>
    <t>22325_令和4年度</t>
  </si>
  <si>
    <t>22325_令和6年度</t>
  </si>
  <si>
    <t>30202_平成2年度</t>
  </si>
  <si>
    <t>30202</t>
  </si>
  <si>
    <t>海南市</t>
  </si>
  <si>
    <t>30202_平成17年度</t>
  </si>
  <si>
    <t>30202_平成18年度</t>
  </si>
  <si>
    <t>30202_平成19年度</t>
  </si>
  <si>
    <t>30202_平成20年度</t>
  </si>
  <si>
    <t>30202_平成21年度</t>
  </si>
  <si>
    <t>30202_平成22年度</t>
  </si>
  <si>
    <t>30202_平成23年度</t>
  </si>
  <si>
    <t>30202_平成24年度</t>
  </si>
  <si>
    <t>30202_平成25年度</t>
  </si>
  <si>
    <t>30202_平成26年度</t>
  </si>
  <si>
    <t>30202_平成27年度</t>
  </si>
  <si>
    <t>30202_平成28年度</t>
  </si>
  <si>
    <t>30202_平成29年度</t>
  </si>
  <si>
    <t>30202_平成30年度</t>
  </si>
  <si>
    <t>30202_令和元年度</t>
  </si>
  <si>
    <t>30202_令和2年度</t>
  </si>
  <si>
    <t>30202_令和3年度</t>
  </si>
  <si>
    <t>30202_令和4年度</t>
  </si>
  <si>
    <t>30202_令和5年度</t>
  </si>
  <si>
    <t>30202_令和6年度</t>
  </si>
  <si>
    <t>20204_平成2年度</t>
  </si>
  <si>
    <t>20204</t>
  </si>
  <si>
    <t>岡谷市</t>
  </si>
  <si>
    <t>20204_平成17年度</t>
  </si>
  <si>
    <t>20204_平成18年度</t>
  </si>
  <si>
    <t>20204_平成19年度</t>
  </si>
  <si>
    <t>20204_平成20年度</t>
  </si>
  <si>
    <t>20204_平成21年度</t>
  </si>
  <si>
    <t>20204_平成22年度</t>
  </si>
  <si>
    <t>20204_平成23年度</t>
  </si>
  <si>
    <t>20204_平成24年度</t>
  </si>
  <si>
    <t>20204_平成25年度</t>
  </si>
  <si>
    <t>20204_平成26年度</t>
  </si>
  <si>
    <t>20204_平成27年度</t>
  </si>
  <si>
    <t>20204_平成28年度</t>
  </si>
  <si>
    <t>20204_平成29年度</t>
  </si>
  <si>
    <t>20204_平成30年度</t>
  </si>
  <si>
    <t>20204_令和元年度</t>
  </si>
  <si>
    <t>20204_令和2年度</t>
  </si>
  <si>
    <t>20204_令和3年度</t>
  </si>
  <si>
    <t>20204_令和4年度</t>
  </si>
  <si>
    <t>20204_令和5年度</t>
  </si>
  <si>
    <t>20204_令和6年度</t>
  </si>
  <si>
    <t>16208_平成2年度</t>
  </si>
  <si>
    <t>16208</t>
  </si>
  <si>
    <t>砺波市</t>
  </si>
  <si>
    <t>16208_平成17年度</t>
  </si>
  <si>
    <t>16208_平成18年度</t>
  </si>
  <si>
    <t>16208_平成19年度</t>
  </si>
  <si>
    <t>16208_平成20年度</t>
  </si>
  <si>
    <t>16208_平成21年度</t>
  </si>
  <si>
    <t>16208_平成22年度</t>
  </si>
  <si>
    <t>16208_平成23年度</t>
  </si>
  <si>
    <t>16208_平成24年度</t>
  </si>
  <si>
    <t>16208_平成25年度</t>
  </si>
  <si>
    <t>16208_平成26年度</t>
  </si>
  <si>
    <t>16208_平成27年度</t>
  </si>
  <si>
    <t>16208_平成28年度</t>
  </si>
  <si>
    <t>16208_平成29年度</t>
  </si>
  <si>
    <t>16208_平成30年度</t>
  </si>
  <si>
    <t>16208_令和元年度</t>
  </si>
  <si>
    <t>16208_令和2年度</t>
  </si>
  <si>
    <t>16208_令和3年度</t>
  </si>
  <si>
    <t>16208_令和4年度</t>
  </si>
  <si>
    <t>16208_令和5年度</t>
  </si>
  <si>
    <t>16208_令和6年度</t>
  </si>
  <si>
    <t>08234_平成2年度</t>
  </si>
  <si>
    <t>08234</t>
  </si>
  <si>
    <t>鉾田市</t>
  </si>
  <si>
    <t>08234_平成17年度</t>
  </si>
  <si>
    <t>08234_平成18年度</t>
  </si>
  <si>
    <t>08234_平成19年度</t>
  </si>
  <si>
    <t>08234_平成20年度</t>
  </si>
  <si>
    <t>08234_平成21年度</t>
  </si>
  <si>
    <t>08234_平成22年度</t>
  </si>
  <si>
    <t>08234_平成23年度</t>
  </si>
  <si>
    <t>08234_平成24年度</t>
  </si>
  <si>
    <t>08234_平成25年度</t>
  </si>
  <si>
    <t>08234_平成26年度</t>
  </si>
  <si>
    <t>08234_平成27年度</t>
  </si>
  <si>
    <t>08234_平成28年度</t>
  </si>
  <si>
    <t>08234_平成29年度</t>
  </si>
  <si>
    <t>08234_平成30年度</t>
  </si>
  <si>
    <t>08234_令和元年度</t>
  </si>
  <si>
    <t>08234_令和2年度</t>
  </si>
  <si>
    <t>08234_令和3年度</t>
  </si>
  <si>
    <t>08234_令和4年度</t>
  </si>
  <si>
    <t>08234_令和5年度</t>
  </si>
  <si>
    <t>08234_令和6年度</t>
  </si>
  <si>
    <t>16210_平成2年度</t>
  </si>
  <si>
    <t>16210</t>
  </si>
  <si>
    <t>南砺市</t>
  </si>
  <si>
    <t>16210_平成17年度</t>
  </si>
  <si>
    <t>16210_平成18年度</t>
  </si>
  <si>
    <t>16210_平成19年度</t>
  </si>
  <si>
    <t>16210_平成20年度</t>
  </si>
  <si>
    <t>16210_平成21年度</t>
  </si>
  <si>
    <t>16210_平成22年度</t>
  </si>
  <si>
    <t>16210_平成23年度</t>
  </si>
  <si>
    <t>16210_平成24年度</t>
  </si>
  <si>
    <t>16210_平成25年度</t>
  </si>
  <si>
    <t>16210_平成26年度</t>
  </si>
  <si>
    <t>16210_平成27年度</t>
  </si>
  <si>
    <t>16210_平成28年度</t>
  </si>
  <si>
    <t>16210_平成29年度</t>
  </si>
  <si>
    <t>16210_平成30年度</t>
  </si>
  <si>
    <t>16210_令和元年度</t>
  </si>
  <si>
    <t>16210_令和2年度</t>
  </si>
  <si>
    <t>16210_令和3年度</t>
  </si>
  <si>
    <t>16210_令和4年度</t>
  </si>
  <si>
    <t>16210_令和5年度</t>
  </si>
  <si>
    <t>16210_令和6年度</t>
  </si>
  <si>
    <t>21210_平成2年度</t>
  </si>
  <si>
    <t>21210</t>
  </si>
  <si>
    <t>恵那市</t>
  </si>
  <si>
    <t>21210_平成17年度</t>
  </si>
  <si>
    <t>21210_平成18年度</t>
  </si>
  <si>
    <t>21210_平成19年度</t>
  </si>
  <si>
    <t>21210_平成20年度</t>
  </si>
  <si>
    <t>21210_平成21年度</t>
  </si>
  <si>
    <t>21210_平成22年度</t>
  </si>
  <si>
    <t>21210_平成23年度</t>
  </si>
  <si>
    <t>21210_平成24年度</t>
  </si>
  <si>
    <t>21210_平成25年度</t>
  </si>
  <si>
    <t>21210_平成26年度</t>
  </si>
  <si>
    <t>21210_平成27年度</t>
  </si>
  <si>
    <t>21210_平成28年度</t>
  </si>
  <si>
    <t>21210_平成29年度</t>
  </si>
  <si>
    <t>21210_平成30年度</t>
  </si>
  <si>
    <t>21210_令和元年度</t>
  </si>
  <si>
    <t>21210_令和2年度</t>
  </si>
  <si>
    <t>21210_令和3年度</t>
  </si>
  <si>
    <t>21210_令和4年度</t>
  </si>
  <si>
    <t>21210_令和5年度</t>
  </si>
  <si>
    <t>21210_令和6年度</t>
  </si>
  <si>
    <t>03202_平成2年度</t>
  </si>
  <si>
    <t>03202</t>
  </si>
  <si>
    <t>宮古市</t>
  </si>
  <si>
    <t>03202_平成17年度</t>
  </si>
  <si>
    <t>03202_平成18年度</t>
  </si>
  <si>
    <t>03202_平成19年度</t>
  </si>
  <si>
    <t>03202_平成20年度</t>
  </si>
  <si>
    <t>03202_平成21年度</t>
  </si>
  <si>
    <t>03202_平成22年度</t>
  </si>
  <si>
    <t>03202_平成23年度</t>
  </si>
  <si>
    <t>03202_平成24年度</t>
  </si>
  <si>
    <t>03202_平成25年度</t>
  </si>
  <si>
    <t>03202_平成26年度</t>
  </si>
  <si>
    <t>03202_平成27年度</t>
  </si>
  <si>
    <t>03202_平成28年度</t>
  </si>
  <si>
    <t>03202_平成29年度</t>
  </si>
  <si>
    <t>03202_平成30年度</t>
  </si>
  <si>
    <t>03202_令和元年度</t>
  </si>
  <si>
    <t>03202_令和2年度</t>
  </si>
  <si>
    <t>03202_令和3年度</t>
  </si>
  <si>
    <t>03202_令和4年度</t>
  </si>
  <si>
    <t>03202_令和5年度</t>
  </si>
  <si>
    <t>03202_令和6年度</t>
  </si>
  <si>
    <t>43210_平成2年度</t>
  </si>
  <si>
    <t>43210</t>
  </si>
  <si>
    <t>菊池市</t>
  </si>
  <si>
    <t>43210_平成17年度</t>
  </si>
  <si>
    <t>43210_平成18年度</t>
  </si>
  <si>
    <t>43210_平成19年度</t>
  </si>
  <si>
    <t>43210_平成20年度</t>
  </si>
  <si>
    <t>43210_平成21年度</t>
  </si>
  <si>
    <t>43210_平成22年度</t>
  </si>
  <si>
    <t>43210_平成23年度</t>
  </si>
  <si>
    <t>43210_平成24年度</t>
  </si>
  <si>
    <t>43210_平成25年度</t>
  </si>
  <si>
    <t>43210_平成26年度</t>
  </si>
  <si>
    <t>43210_平成27年度</t>
  </si>
  <si>
    <t>43210_平成28年度</t>
  </si>
  <si>
    <t>43210_平成29年度</t>
  </si>
  <si>
    <t>43210_平成30年度</t>
  </si>
  <si>
    <t>43210_令和元年度</t>
  </si>
  <si>
    <t>43210_令和2年度</t>
  </si>
  <si>
    <t>43210_令和3年度</t>
  </si>
  <si>
    <t>43210_令和4年度</t>
  </si>
  <si>
    <t>43210_令和5年度</t>
  </si>
  <si>
    <t>43210_令和6年度</t>
  </si>
  <si>
    <t>19202_平成2年度</t>
  </si>
  <si>
    <t>19202</t>
  </si>
  <si>
    <t>富士吉田市</t>
  </si>
  <si>
    <t>19202_平成17年度</t>
  </si>
  <si>
    <t>19202_平成18年度</t>
  </si>
  <si>
    <t>19202_平成19年度</t>
  </si>
  <si>
    <t>19202_平成20年度</t>
  </si>
  <si>
    <t>19202_平成21年度</t>
  </si>
  <si>
    <t>19202_平成22年度</t>
  </si>
  <si>
    <t>19202_平成23年度</t>
  </si>
  <si>
    <t>19202_平成24年度</t>
  </si>
  <si>
    <t>19202_平成25年度</t>
  </si>
  <si>
    <t>19202_平成26年度</t>
  </si>
  <si>
    <t>19202_平成27年度</t>
  </si>
  <si>
    <t>19202_平成28年度</t>
  </si>
  <si>
    <t>19202_平成29年度</t>
  </si>
  <si>
    <t>19202_平成30年度</t>
  </si>
  <si>
    <t>19202_令和元年度</t>
  </si>
  <si>
    <t>19202_令和2年度</t>
  </si>
  <si>
    <t>19202_令和3年度</t>
  </si>
  <si>
    <t>19202_令和4年度</t>
  </si>
  <si>
    <t>19202_令和5年度</t>
  </si>
  <si>
    <t>19202_令和6年度</t>
  </si>
  <si>
    <t>22225_平成2年度</t>
  </si>
  <si>
    <t>22225</t>
  </si>
  <si>
    <t>伊豆の国市</t>
  </si>
  <si>
    <t>22225_平成17年度</t>
  </si>
  <si>
    <t>22225_平成18年度</t>
  </si>
  <si>
    <t>22225_平成19年度</t>
  </si>
  <si>
    <t>22225_平成20年度</t>
  </si>
  <si>
    <t>22225_平成21年度</t>
  </si>
  <si>
    <t>22225_平成22年度</t>
  </si>
  <si>
    <t>22225_平成23年度</t>
  </si>
  <si>
    <t>22225_平成24年度</t>
  </si>
  <si>
    <t>22225_平成25年度</t>
  </si>
  <si>
    <t>22225_平成26年度</t>
  </si>
  <si>
    <t>22225_平成27年度</t>
  </si>
  <si>
    <t>22225_平成28年度</t>
  </si>
  <si>
    <t>22225_平成29年度</t>
  </si>
  <si>
    <t>22225_平成30年度</t>
  </si>
  <si>
    <t>22225_令和元年度</t>
  </si>
  <si>
    <t>22225_令和2年度</t>
  </si>
  <si>
    <t>22225_令和3年度</t>
  </si>
  <si>
    <t>22225_令和4年度</t>
  </si>
  <si>
    <t>22225_令和5年度</t>
  </si>
  <si>
    <t>22225_令和6年度</t>
  </si>
  <si>
    <t>46216_平成2年度</t>
  </si>
  <si>
    <t>46216</t>
  </si>
  <si>
    <t>日置市</t>
  </si>
  <si>
    <t>46216_平成17年度</t>
  </si>
  <si>
    <t>46216_平成18年度</t>
  </si>
  <si>
    <t>46216_平成19年度</t>
  </si>
  <si>
    <t>46216_平成20年度</t>
  </si>
  <si>
    <t>46216_平成21年度</t>
  </si>
  <si>
    <t>46216_平成22年度</t>
  </si>
  <si>
    <t>46216_平成23年度</t>
  </si>
  <si>
    <t>46216_平成24年度</t>
  </si>
  <si>
    <t>46216_平成25年度</t>
  </si>
  <si>
    <t>46216_平成26年度</t>
  </si>
  <si>
    <t>46216_平成27年度</t>
  </si>
  <si>
    <t>46216_平成28年度</t>
  </si>
  <si>
    <t>46216_平成29年度</t>
  </si>
  <si>
    <t>46216_平成30年度</t>
  </si>
  <si>
    <t>46216_令和元年度</t>
  </si>
  <si>
    <t>46216_令和2年度</t>
  </si>
  <si>
    <t>46216_令和3年度</t>
  </si>
  <si>
    <t>46216_令和4年度</t>
  </si>
  <si>
    <t>46216_令和5年度</t>
  </si>
  <si>
    <t>46216_令和6年度</t>
  </si>
  <si>
    <t>40343_平成2年度</t>
  </si>
  <si>
    <t>40343</t>
  </si>
  <si>
    <t>志免町</t>
  </si>
  <si>
    <t>40343_平成17年度</t>
  </si>
  <si>
    <t>40343_平成18年度</t>
  </si>
  <si>
    <t>40343_平成19年度</t>
  </si>
  <si>
    <t>40343_平成20年度</t>
  </si>
  <si>
    <t>40343_平成21年度</t>
  </si>
  <si>
    <t>40343_平成22年度</t>
  </si>
  <si>
    <t>40343_平成23年度</t>
  </si>
  <si>
    <t>40343_平成24年度</t>
  </si>
  <si>
    <t>40343_平成25年度</t>
  </si>
  <si>
    <t>40343_平成26年度</t>
  </si>
  <si>
    <t>40343_平成27年度</t>
  </si>
  <si>
    <t>40343_平成28年度</t>
  </si>
  <si>
    <t>40343_平成29年度</t>
  </si>
  <si>
    <t>40343_平成30年度</t>
  </si>
  <si>
    <t>40343_令和元年度</t>
  </si>
  <si>
    <t>40343_令和2年度</t>
  </si>
  <si>
    <t>40343_令和3年度</t>
  </si>
  <si>
    <t>40343_令和4年度</t>
  </si>
  <si>
    <t>40343_令和5年度</t>
  </si>
  <si>
    <t>40343_令和6年度</t>
  </si>
  <si>
    <t>15218_平成2年度</t>
  </si>
  <si>
    <t>15218</t>
  </si>
  <si>
    <t>五泉市</t>
  </si>
  <si>
    <t>15218_平成17年度</t>
  </si>
  <si>
    <t>15218_平成18年度</t>
  </si>
  <si>
    <t>15218_平成19年度</t>
  </si>
  <si>
    <t>15218_平成20年度</t>
  </si>
  <si>
    <t>15218_平成21年度</t>
  </si>
  <si>
    <t>15218_平成22年度</t>
  </si>
  <si>
    <t>15218_平成23年度</t>
  </si>
  <si>
    <t>15218_平成24年度</t>
  </si>
  <si>
    <t>15218_平成25年度</t>
  </si>
  <si>
    <t>15218_平成26年度</t>
  </si>
  <si>
    <t>15218_平成27年度</t>
  </si>
  <si>
    <t>15218_平成28年度</t>
  </si>
  <si>
    <t>15218_平成29年度</t>
  </si>
  <si>
    <t>15218_平成30年度</t>
  </si>
  <si>
    <t>15218_令和元年度</t>
  </si>
  <si>
    <t>15218_令和2年度</t>
  </si>
  <si>
    <t>15218_令和3年度</t>
  </si>
  <si>
    <t>15218_令和4年度</t>
  </si>
  <si>
    <t>15218_令和5年度</t>
  </si>
  <si>
    <t>15218_令和6年度</t>
  </si>
  <si>
    <t>47215_平成2年度</t>
  </si>
  <si>
    <t>47215</t>
  </si>
  <si>
    <t>南城市</t>
  </si>
  <si>
    <t>47215_平成17年度</t>
  </si>
  <si>
    <t>47215_平成18年度</t>
  </si>
  <si>
    <t>47215_平成19年度</t>
  </si>
  <si>
    <t>47215_平成20年度</t>
  </si>
  <si>
    <t>47215_平成21年度</t>
  </si>
  <si>
    <t>47215_平成22年度</t>
  </si>
  <si>
    <t>47215_平成23年度</t>
  </si>
  <si>
    <t>47215_平成24年度</t>
  </si>
  <si>
    <t>47215_平成25年度</t>
  </si>
  <si>
    <t>47215_平成26年度</t>
  </si>
  <si>
    <t>47215_平成27年度</t>
  </si>
  <si>
    <t>47215_平成28年度</t>
  </si>
  <si>
    <t>47215_平成29年度</t>
  </si>
  <si>
    <t>47215_平成30年度</t>
  </si>
  <si>
    <t>47215_令和元年度</t>
  </si>
  <si>
    <t>47215_令和2年度</t>
  </si>
  <si>
    <t>47215_令和3年度</t>
  </si>
  <si>
    <t>47215_令和4年度</t>
  </si>
  <si>
    <t>47215_令和5年度</t>
  </si>
  <si>
    <t>47215_令和6年度</t>
  </si>
  <si>
    <t>39204_平成2年度</t>
  </si>
  <si>
    <t>39204</t>
  </si>
  <si>
    <t>南国市</t>
  </si>
  <si>
    <t>39204_平成17年度</t>
  </si>
  <si>
    <t>39204_平成18年度</t>
  </si>
  <si>
    <t>39204_平成19年度</t>
  </si>
  <si>
    <t>39204_平成20年度</t>
  </si>
  <si>
    <t>39204_平成21年度</t>
  </si>
  <si>
    <t>39204_平成22年度</t>
  </si>
  <si>
    <t>39204_平成23年度</t>
  </si>
  <si>
    <t>39204_平成24年度</t>
  </si>
  <si>
    <t>39204_平成25年度</t>
  </si>
  <si>
    <t>39204_平成26年度</t>
  </si>
  <si>
    <t>39204_平成27年度</t>
  </si>
  <si>
    <t>39204_平成28年度</t>
  </si>
  <si>
    <t>39204_平成29年度</t>
  </si>
  <si>
    <t>39204_平成30年度</t>
  </si>
  <si>
    <t>39204_令和元年度</t>
  </si>
  <si>
    <t>39204_令和2年度</t>
  </si>
  <si>
    <t>39204_令和3年度</t>
  </si>
  <si>
    <t>39204_令和4年度</t>
  </si>
  <si>
    <t>39204_令和5年度</t>
  </si>
  <si>
    <t>39204_令和6年度</t>
  </si>
  <si>
    <t>10210_平成2年度</t>
  </si>
  <si>
    <t>10210</t>
  </si>
  <si>
    <t>富岡市</t>
  </si>
  <si>
    <t>10210_平成17年度</t>
  </si>
  <si>
    <t>10210_平成18年度</t>
  </si>
  <si>
    <t>10210_平成19年度</t>
  </si>
  <si>
    <t>10210_平成20年度</t>
  </si>
  <si>
    <t>10210_平成21年度</t>
  </si>
  <si>
    <t>10210_平成22年度</t>
  </si>
  <si>
    <t>10210_平成23年度</t>
  </si>
  <si>
    <t>10210_平成24年度</t>
  </si>
  <si>
    <t>10210_平成25年度</t>
  </si>
  <si>
    <t>10210_平成26年度</t>
  </si>
  <si>
    <t>10210_平成27年度</t>
  </si>
  <si>
    <t>10210_平成28年度</t>
  </si>
  <si>
    <t>10210_平成29年度</t>
  </si>
  <si>
    <t>10210_平成30年度</t>
  </si>
  <si>
    <t>10210_令和元年度</t>
  </si>
  <si>
    <t>10210_令和2年度</t>
  </si>
  <si>
    <t>10210_令和3年度</t>
  </si>
  <si>
    <t>10210_令和4年度</t>
  </si>
  <si>
    <t>10210_令和5年度</t>
  </si>
  <si>
    <t>10210_令和6年度</t>
  </si>
  <si>
    <t>25212_平成2年度</t>
  </si>
  <si>
    <t>25212</t>
  </si>
  <si>
    <t>高島市</t>
  </si>
  <si>
    <t>25212_平成17年度</t>
  </si>
  <si>
    <t>25212_平成18年度</t>
  </si>
  <si>
    <t>25212_平成19年度</t>
  </si>
  <si>
    <t>25212_平成20年度</t>
  </si>
  <si>
    <t>25212_平成21年度</t>
  </si>
  <si>
    <t>25212_平成22年度</t>
  </si>
  <si>
    <t>25212_平成23年度</t>
  </si>
  <si>
    <t>25212_平成24年度</t>
  </si>
  <si>
    <t>25212_平成25年度</t>
  </si>
  <si>
    <t>25212_平成26年度</t>
  </si>
  <si>
    <t>25212_平成27年度</t>
  </si>
  <si>
    <t>25212_平成28年度</t>
  </si>
  <si>
    <t>25212_平成29年度</t>
  </si>
  <si>
    <t>25212_平成30年度</t>
  </si>
  <si>
    <t>25212_令和元年度</t>
  </si>
  <si>
    <t>25212_令和2年度</t>
  </si>
  <si>
    <t>25212_令和3年度</t>
  </si>
  <si>
    <t>25212_令和4年度</t>
  </si>
  <si>
    <t>25212_令和5年度</t>
  </si>
  <si>
    <t>25212_令和6年度</t>
  </si>
  <si>
    <t>19209_平成2年度</t>
  </si>
  <si>
    <t>19209</t>
  </si>
  <si>
    <t>北杜市</t>
  </si>
  <si>
    <t>19209_平成17年度</t>
  </si>
  <si>
    <t>19209_平成18年度</t>
  </si>
  <si>
    <t>19209_平成19年度</t>
  </si>
  <si>
    <t>19209_平成20年度</t>
  </si>
  <si>
    <t>19209_平成21年度</t>
  </si>
  <si>
    <t>19209_平成22年度</t>
  </si>
  <si>
    <t>19209_平成23年度</t>
  </si>
  <si>
    <t>19209_平成24年度</t>
  </si>
  <si>
    <t>19209_平成25年度</t>
  </si>
  <si>
    <t>19209_平成26年度</t>
  </si>
  <si>
    <t>19209_平成27年度</t>
  </si>
  <si>
    <t>19209_平成28年度</t>
  </si>
  <si>
    <t>19209_平成29年度</t>
  </si>
  <si>
    <t>19209_平成30年度</t>
  </si>
  <si>
    <t>19209_令和元年度</t>
  </si>
  <si>
    <t>19209_令和2年度</t>
  </si>
  <si>
    <t>19209_令和3年度</t>
  </si>
  <si>
    <t>19209_令和4年度</t>
  </si>
  <si>
    <t>19209_令和5年度</t>
  </si>
  <si>
    <t>19209_令和6年度</t>
  </si>
  <si>
    <t>40206_平成2年度</t>
  </si>
  <si>
    <t>40206</t>
  </si>
  <si>
    <t>田川市</t>
  </si>
  <si>
    <t>40206_平成17年度</t>
  </si>
  <si>
    <t>40206_平成18年度</t>
  </si>
  <si>
    <t>40206_平成19年度</t>
  </si>
  <si>
    <t>40206_平成20年度</t>
  </si>
  <si>
    <t>40206_平成21年度</t>
  </si>
  <si>
    <t>40206_平成22年度</t>
  </si>
  <si>
    <t>40206_平成23年度</t>
  </si>
  <si>
    <t>40206_平成24年度</t>
  </si>
  <si>
    <t>40206_平成25年度</t>
  </si>
  <si>
    <t>40206_平成26年度</t>
  </si>
  <si>
    <t>40206_平成27年度</t>
  </si>
  <si>
    <t>40206_平成28年度</t>
  </si>
  <si>
    <t>40206_平成29年度</t>
  </si>
  <si>
    <t>40206_平成30年度</t>
  </si>
  <si>
    <t>40206_令和元年度</t>
  </si>
  <si>
    <t>40206_令和2年度</t>
  </si>
  <si>
    <t>40206_令和3年度</t>
  </si>
  <si>
    <t>40206_令和4年度</t>
  </si>
  <si>
    <t>40206_令和5年度</t>
  </si>
  <si>
    <t>40206_令和6年度</t>
  </si>
  <si>
    <t>24215_平成2年度</t>
  </si>
  <si>
    <t>24215</t>
  </si>
  <si>
    <t>志摩市</t>
  </si>
  <si>
    <t>24215_平成17年度</t>
  </si>
  <si>
    <t>24215_平成18年度</t>
  </si>
  <si>
    <t>24215_平成19年度</t>
  </si>
  <si>
    <t>24215_平成20年度</t>
  </si>
  <si>
    <t>24215_平成21年度</t>
  </si>
  <si>
    <t>24215_平成22年度</t>
  </si>
  <si>
    <t>24215_平成23年度</t>
  </si>
  <si>
    <t>24215_平成24年度</t>
  </si>
  <si>
    <t>24215_平成25年度</t>
  </si>
  <si>
    <t>24215_平成26年度</t>
  </si>
  <si>
    <t>24215_平成27年度</t>
  </si>
  <si>
    <t>24215_平成28年度</t>
  </si>
  <si>
    <t>24215_平成29年度</t>
  </si>
  <si>
    <t>24215_平成30年度</t>
  </si>
  <si>
    <t>24215_令和元年度</t>
  </si>
  <si>
    <t>24215_令和2年度</t>
  </si>
  <si>
    <t>24215_令和3年度</t>
  </si>
  <si>
    <t>24215_令和4年度</t>
  </si>
  <si>
    <t>24215_令和5年度</t>
  </si>
  <si>
    <t>24215_令和6年度</t>
  </si>
  <si>
    <t>37206_平成2年度</t>
  </si>
  <si>
    <t>37206</t>
  </si>
  <si>
    <t>さぬき市</t>
  </si>
  <si>
    <t>37206_平成17年度</t>
  </si>
  <si>
    <t>37206_平成18年度</t>
  </si>
  <si>
    <t>37206_平成19年度</t>
  </si>
  <si>
    <t>37206_平成20年度</t>
  </si>
  <si>
    <t>37206_平成21年度</t>
  </si>
  <si>
    <t>37206_平成22年度</t>
  </si>
  <si>
    <t>37206_平成23年度</t>
  </si>
  <si>
    <t>37206_平成24年度</t>
  </si>
  <si>
    <t>37206_平成25年度</t>
  </si>
  <si>
    <t>37206_平成26年度</t>
  </si>
  <si>
    <t>37206_平成27年度</t>
  </si>
  <si>
    <t>37206_平成28年度</t>
  </si>
  <si>
    <t>37206_平成29年度</t>
  </si>
  <si>
    <t>37206_平成30年度</t>
  </si>
  <si>
    <t>37206_令和元年度</t>
  </si>
  <si>
    <t>37206_令和2年度</t>
  </si>
  <si>
    <t>37206_令和3年度</t>
  </si>
  <si>
    <t>37206_令和4年度</t>
  </si>
  <si>
    <t>37206_令和5年度</t>
  </si>
  <si>
    <t>37206_令和6年度</t>
  </si>
  <si>
    <t>11301_平成2年度</t>
  </si>
  <si>
    <t>11301</t>
  </si>
  <si>
    <t>伊奈町</t>
  </si>
  <si>
    <t>11301_平成17年度</t>
  </si>
  <si>
    <t>11301_平成18年度</t>
  </si>
  <si>
    <t>11301_平成19年度</t>
  </si>
  <si>
    <t>11301_平成20年度</t>
  </si>
  <si>
    <t>11301_平成21年度</t>
  </si>
  <si>
    <t>11301_平成22年度</t>
  </si>
  <si>
    <t>11301_平成23年度</t>
  </si>
  <si>
    <t>11301_平成24年度</t>
  </si>
  <si>
    <t>11301_平成25年度</t>
  </si>
  <si>
    <t>11301_平成26年度</t>
  </si>
  <si>
    <t>11301_平成27年度</t>
  </si>
  <si>
    <t>11301_平成28年度</t>
  </si>
  <si>
    <t>11301_平成29年度</t>
  </si>
  <si>
    <t>11301_平成30年度</t>
  </si>
  <si>
    <t>11301_令和元年度</t>
  </si>
  <si>
    <t>11301_令和2年度</t>
  </si>
  <si>
    <t>11301_令和3年度</t>
  </si>
  <si>
    <t>11301_令和4年度</t>
  </si>
  <si>
    <t>11301_令和5年度</t>
  </si>
  <si>
    <t>11301_令和6年度</t>
  </si>
  <si>
    <t>28212_平成2年度</t>
  </si>
  <si>
    <t>28212</t>
  </si>
  <si>
    <t>赤穂市</t>
  </si>
  <si>
    <t>28212_平成17年度</t>
  </si>
  <si>
    <t>28212_平成18年度</t>
  </si>
  <si>
    <t>28212_平成19年度</t>
  </si>
  <si>
    <t>28212_平成20年度</t>
  </si>
  <si>
    <t>28212_平成21年度</t>
  </si>
  <si>
    <t>28212_平成22年度</t>
  </si>
  <si>
    <t>28212_平成23年度</t>
  </si>
  <si>
    <t>28212_平成24年度</t>
  </si>
  <si>
    <t>28212_平成25年度</t>
  </si>
  <si>
    <t>28212_平成26年度</t>
  </si>
  <si>
    <t>28212_平成27年度</t>
  </si>
  <si>
    <t>28212_平成28年度</t>
  </si>
  <si>
    <t>28212_平成29年度</t>
  </si>
  <si>
    <t>28212_平成30年度</t>
  </si>
  <si>
    <t>28212_令和元年度</t>
  </si>
  <si>
    <t>28212_令和2年度</t>
  </si>
  <si>
    <t>28212_令和3年度</t>
  </si>
  <si>
    <t>28212_令和4年度</t>
  </si>
  <si>
    <t>28212_令和5年度</t>
  </si>
  <si>
    <t>28212_令和6年度</t>
  </si>
  <si>
    <t>33205_平成2年度</t>
  </si>
  <si>
    <t>33205</t>
  </si>
  <si>
    <t>笠岡市</t>
  </si>
  <si>
    <t>33205_平成17年度</t>
  </si>
  <si>
    <t>33205_平成18年度</t>
  </si>
  <si>
    <t>33205_平成19年度</t>
  </si>
  <si>
    <t>33205_平成20年度</t>
  </si>
  <si>
    <t>33205_平成21年度</t>
  </si>
  <si>
    <t>33205_平成22年度</t>
  </si>
  <si>
    <t>33205_平成23年度</t>
  </si>
  <si>
    <t>33205_平成24年度</t>
  </si>
  <si>
    <t>33205_平成25年度</t>
  </si>
  <si>
    <t>33205_平成26年度</t>
  </si>
  <si>
    <t>33205_平成27年度</t>
  </si>
  <si>
    <t>33205_平成28年度</t>
  </si>
  <si>
    <t>33205_平成29年度</t>
  </si>
  <si>
    <t>33205_平成30年度</t>
  </si>
  <si>
    <t>33205_令和元年度</t>
  </si>
  <si>
    <t>33205_令和2年度</t>
  </si>
  <si>
    <t>33205_令和3年度</t>
  </si>
  <si>
    <t>33205_令和4年度</t>
  </si>
  <si>
    <t>33205_令和5年度</t>
  </si>
  <si>
    <t>33205_令和6年度</t>
  </si>
  <si>
    <t>24214_平成2年度</t>
  </si>
  <si>
    <t>24214</t>
  </si>
  <si>
    <t>いなべ市</t>
  </si>
  <si>
    <t>24214_平成17年度</t>
  </si>
  <si>
    <t>24214_平成18年度</t>
  </si>
  <si>
    <t>24214_平成19年度</t>
  </si>
  <si>
    <t>24214_平成20年度</t>
  </si>
  <si>
    <t>24214_平成21年度</t>
  </si>
  <si>
    <t>24214_平成22年度</t>
  </si>
  <si>
    <t>24214_平成23年度</t>
  </si>
  <si>
    <t>24214_平成24年度</t>
  </si>
  <si>
    <t>24214_平成25年度</t>
  </si>
  <si>
    <t>24214_平成26年度</t>
  </si>
  <si>
    <t>24214_平成27年度</t>
  </si>
  <si>
    <t>24214_平成28年度</t>
  </si>
  <si>
    <t>24214_平成29年度</t>
  </si>
  <si>
    <t>24214_平成30年度</t>
  </si>
  <si>
    <t>24214_令和元年度</t>
  </si>
  <si>
    <t>24214_令和2年度</t>
  </si>
  <si>
    <t>24214_令和3年度</t>
  </si>
  <si>
    <t>24214_令和4年度</t>
  </si>
  <si>
    <t>24214_令和5年度</t>
  </si>
  <si>
    <t>24214_令和6年度</t>
  </si>
  <si>
    <t>28224_平成2年度</t>
  </si>
  <si>
    <t>28224</t>
  </si>
  <si>
    <t>南あわじ市</t>
  </si>
  <si>
    <t>28224_平成17年度</t>
  </si>
  <si>
    <t>28224_平成18年度</t>
  </si>
  <si>
    <t>28224_平成19年度</t>
  </si>
  <si>
    <t>28224_平成20年度</t>
  </si>
  <si>
    <t>28224_平成21年度</t>
  </si>
  <si>
    <t>28224_平成22年度</t>
  </si>
  <si>
    <t>28224_平成23年度</t>
  </si>
  <si>
    <t>28224_平成24年度</t>
  </si>
  <si>
    <t>28224_平成25年度</t>
  </si>
  <si>
    <t>28224_平成26年度</t>
  </si>
  <si>
    <t>28224_平成27年度</t>
  </si>
  <si>
    <t>28224_平成28年度</t>
  </si>
  <si>
    <t>28224_平成29年度</t>
  </si>
  <si>
    <t>28224_平成30年度</t>
  </si>
  <si>
    <t>28224_令和元年度</t>
  </si>
  <si>
    <t>28224_令和2年度</t>
  </si>
  <si>
    <t>28224_令和3年度</t>
  </si>
  <si>
    <t>28224_令和4年度</t>
  </si>
  <si>
    <t>28224_令和5年度</t>
  </si>
  <si>
    <t>28224_令和6年度</t>
  </si>
  <si>
    <t>01230_平成2年度</t>
  </si>
  <si>
    <t>01230_平成17年度</t>
  </si>
  <si>
    <t>01230_平成18年度</t>
  </si>
  <si>
    <t>01230_平成19年度</t>
  </si>
  <si>
    <t>01230_平成20年度</t>
  </si>
  <si>
    <t>01230_平成21年度</t>
  </si>
  <si>
    <t>01230_平成22年度</t>
  </si>
  <si>
    <t>01230_平成23年度</t>
  </si>
  <si>
    <t>01230_平成24年度</t>
  </si>
  <si>
    <t>01230_平成25年度</t>
  </si>
  <si>
    <t>01230_平成26年度</t>
  </si>
  <si>
    <t>01230_平成27年度</t>
  </si>
  <si>
    <t>01230_平成28年度</t>
  </si>
  <si>
    <t>01230_平成29年度</t>
  </si>
  <si>
    <t>01230_平成30年度</t>
  </si>
  <si>
    <t>01230_令和元年度</t>
  </si>
  <si>
    <t>01230_令和2年度</t>
  </si>
  <si>
    <t>01230_令和3年度</t>
  </si>
  <si>
    <t>01230_令和5年度</t>
  </si>
  <si>
    <t>10206_平成2年度</t>
  </si>
  <si>
    <t>10206</t>
  </si>
  <si>
    <t>沼田市</t>
  </si>
  <si>
    <t>10206_平成17年度</t>
  </si>
  <si>
    <t>10206_平成18年度</t>
  </si>
  <si>
    <t>10206_平成19年度</t>
  </si>
  <si>
    <t>10206_平成20年度</t>
  </si>
  <si>
    <t>10206_平成21年度</t>
  </si>
  <si>
    <t>10206_平成22年度</t>
  </si>
  <si>
    <t>10206_平成23年度</t>
  </si>
  <si>
    <t>10206_平成24年度</t>
  </si>
  <si>
    <t>10206_平成25年度</t>
  </si>
  <si>
    <t>10206_平成26年度</t>
  </si>
  <si>
    <t>10206_平成27年度</t>
  </si>
  <si>
    <t>10206_平成28年度</t>
  </si>
  <si>
    <t>10206_平成29年度</t>
  </si>
  <si>
    <t>10206_平成30年度</t>
  </si>
  <si>
    <t>10206_令和元年度</t>
  </si>
  <si>
    <t>10206_令和2年度</t>
  </si>
  <si>
    <t>10206_令和3年度</t>
  </si>
  <si>
    <t>10206_令和4年度</t>
  </si>
  <si>
    <t>10206_令和5年度</t>
  </si>
  <si>
    <t>10206_令和6年度</t>
  </si>
  <si>
    <t>07208_平成2年度</t>
  </si>
  <si>
    <t>07208</t>
  </si>
  <si>
    <t>喜多方市</t>
  </si>
  <si>
    <t>07208_平成17年度</t>
  </si>
  <si>
    <t>07208_平成18年度</t>
  </si>
  <si>
    <t>07208_平成19年度</t>
  </si>
  <si>
    <t>07208_平成20年度</t>
  </si>
  <si>
    <t>07208_平成21年度</t>
  </si>
  <si>
    <t>07208_平成22年度</t>
  </si>
  <si>
    <t>07208_平成23年度</t>
  </si>
  <si>
    <t>07208_平成24年度</t>
  </si>
  <si>
    <t>07208_平成25年度</t>
  </si>
  <si>
    <t>07208_平成26年度</t>
  </si>
  <si>
    <t>07208_平成27年度</t>
  </si>
  <si>
    <t>07208_平成28年度</t>
  </si>
  <si>
    <t>07208_平成29年度</t>
  </si>
  <si>
    <t>07208_平成30年度</t>
  </si>
  <si>
    <t>07208_令和元年度</t>
  </si>
  <si>
    <t>07208_令和2年度</t>
  </si>
  <si>
    <t>07208_令和3年度</t>
  </si>
  <si>
    <t>07208_令和4年度</t>
  </si>
  <si>
    <t>07208_令和5年度</t>
  </si>
  <si>
    <t>07208_令和6年度</t>
  </si>
  <si>
    <t>22342</t>
  </si>
  <si>
    <t>長泉町</t>
  </si>
  <si>
    <t>22342_令和4年度</t>
  </si>
  <si>
    <t>22342_令和6年度</t>
  </si>
  <si>
    <t>22226</t>
  </si>
  <si>
    <t>牧之原市</t>
  </si>
  <si>
    <t>22226_令和4年度</t>
  </si>
  <si>
    <t>22226_令和6年度</t>
  </si>
  <si>
    <t>22429</t>
  </si>
  <si>
    <t>川根本町</t>
  </si>
  <si>
    <t>22429_令和4年度</t>
  </si>
  <si>
    <t>22429_令和6年度</t>
  </si>
  <si>
    <t>22305</t>
  </si>
  <si>
    <t>松崎町</t>
  </si>
  <si>
    <t>22305_令和4年度</t>
  </si>
  <si>
    <t>22305_令和6年度</t>
  </si>
  <si>
    <t>22203</t>
  </si>
  <si>
    <t>沼津市</t>
  </si>
  <si>
    <t>22203_令和4年度</t>
  </si>
  <si>
    <t>22203_令和6年度</t>
  </si>
  <si>
    <t>22221</t>
  </si>
  <si>
    <t>湖西市</t>
  </si>
  <si>
    <t>22221_令和4年度</t>
  </si>
  <si>
    <t>22221_令和6年度</t>
  </si>
  <si>
    <t>22424</t>
  </si>
  <si>
    <t>吉田町</t>
  </si>
  <si>
    <t>22424_令和4年度</t>
  </si>
  <si>
    <t>22424_令和6年度</t>
  </si>
  <si>
    <t>22222</t>
  </si>
  <si>
    <t>伊豆市</t>
  </si>
  <si>
    <t>22222_令和4年度</t>
  </si>
  <si>
    <t>22222_令和6年度</t>
  </si>
  <si>
    <t>22209</t>
  </si>
  <si>
    <t>島田市</t>
  </si>
  <si>
    <t>22209_令和4年度</t>
  </si>
  <si>
    <t>22209_令和6年度</t>
  </si>
  <si>
    <t>22216</t>
  </si>
  <si>
    <t>袋井市</t>
  </si>
  <si>
    <t>22216_令和4年度</t>
  </si>
  <si>
    <t>22216_令和6年度</t>
  </si>
  <si>
    <t>22215</t>
  </si>
  <si>
    <t>御殿場市</t>
  </si>
  <si>
    <t>22215_令和4年度</t>
  </si>
  <si>
    <t>22215_令和6年度</t>
  </si>
  <si>
    <t>22208</t>
  </si>
  <si>
    <t>伊東市</t>
  </si>
  <si>
    <t>22208_令和4年度</t>
  </si>
  <si>
    <t>22208_令和6年度</t>
  </si>
  <si>
    <t>22220</t>
  </si>
  <si>
    <t>裾野市</t>
  </si>
  <si>
    <t>22220_令和4年度</t>
  </si>
  <si>
    <t>22220_令和6年度</t>
  </si>
  <si>
    <t>22224</t>
  </si>
  <si>
    <t>菊川市</t>
  </si>
  <si>
    <t>22224_令和4年度</t>
  </si>
  <si>
    <t>22224_令和6年度</t>
  </si>
  <si>
    <t>22205</t>
  </si>
  <si>
    <t>熱海市</t>
  </si>
  <si>
    <t>22205_令和4年度</t>
  </si>
  <si>
    <t>22205_令和6年度</t>
  </si>
  <si>
    <t>22214</t>
  </si>
  <si>
    <t>藤枝市</t>
  </si>
  <si>
    <t>22214_令和4年度</t>
  </si>
  <si>
    <t>22214_令和6年度</t>
  </si>
  <si>
    <t>22_平成2年度</t>
  </si>
  <si>
    <t>22</t>
  </si>
  <si>
    <t>静岡県</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</si>
  <si>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</si>
  <si>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</si>
  <si>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</si>
  <si>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</si>
  <si>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</si>
  <si>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</si>
  <si>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</si>
  <si>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</si>
  <si>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</si>
  <si>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</si>
  <si>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</si>
  <si>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</si>
  <si>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</si>
  <si>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</si>
  <si>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</si>
  <si>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</si>
  <si>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</si>
  <si>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</si>
  <si>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22_令和5年度</t>
  </si>
  <si>
    <t>22_令和6年度</t>
  </si>
  <si>
    <t>22225_令和7年度</t>
  </si>
  <si>
    <t>22225_令和8年度</t>
  </si>
  <si>
    <t>22225_令和9年度</t>
  </si>
  <si>
    <t>22225_令和10年度</t>
  </si>
  <si>
    <t>22225_令和11年度</t>
  </si>
  <si>
    <t>22225_令和12年度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</si>
</sst>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3.099361878479999</c:v>
                </c:pt>
                <c:pt idx="1">
                  <c:v>2.809301112</c:v>
                </c:pt>
                <c:pt idx="2">
                  <c:v>3.058838595050001</c:v>
                </c:pt>
                <c:pt idx="3">
                  <c:v>3.5224302678599999</c:v>
                </c:pt>
                <c:pt idx="4">
                  <c:v>3.1876174904000001</c:v>
                </c:pt>
                <c:pt idx="5">
                  <c:v>3.3587976557500001</c:v>
                </c:pt>
                <c:pt idx="6">
                  <c:v>4.6325728985600003</c:v>
                </c:pt>
                <c:pt idx="7">
                  <c:v>3.5439723994499999</c:v>
                </c:pt>
                <c:pt idx="8">
                  <c:v>5.1696197959999992</c:v>
                </c:pt>
                <c:pt idx="9">
                  <c:v>3.7390296201600002</c:v>
                </c:pt>
                <c:pt idx="10">
                  <c:v>3.66501804422</c:v>
                </c:pt>
                <c:pt idx="11">
                  <c:v>3.0349761504799999</c:v>
                </c:pt>
                <c:pt idx="12">
                  <c:v>2.786376002152199</c:v>
                </c:pt>
                <c:pt idx="13">
                  <c:v>3.664207091509124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96.632717544469926</c:v>
                </c:pt>
                <c:pt idx="1">
                  <c:v>97.334877541890805</c:v>
                </c:pt>
                <c:pt idx="2">
                  <c:v>95.756210993573191</c:v>
                </c:pt>
                <c:pt idx="3">
                  <c:v>96.008989178319794</c:v>
                </c:pt>
                <c:pt idx="4">
                  <c:v>94.036365010001575</c:v>
                </c:pt>
                <c:pt idx="5">
                  <c:v>91.342787096455325</c:v>
                </c:pt>
                <c:pt idx="6">
                  <c:v>90.531756733485878</c:v>
                </c:pt>
                <c:pt idx="7">
                  <c:v>88.910591769326743</c:v>
                </c:pt>
                <c:pt idx="8">
                  <c:v>87.594293627458924</c:v>
                </c:pt>
                <c:pt idx="9">
                  <c:v>86.105268637837568</c:v>
                </c:pt>
                <c:pt idx="10">
                  <c:v>84.379457570052665</c:v>
                </c:pt>
                <c:pt idx="11">
                  <c:v>76.29939314599325</c:v>
                </c:pt>
                <c:pt idx="12">
                  <c:v>75.687127980039577</c:v>
                </c:pt>
                <c:pt idx="13">
                  <c:v>77.221227676354189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65.712282226869263</c:v>
                </c:pt>
                <c:pt idx="1">
                  <c:v>72.071615720943612</c:v>
                </c:pt>
                <c:pt idx="2">
                  <c:v>80.756629357336564</c:v>
                </c:pt>
                <c:pt idx="3">
                  <c:v>82.116774731114361</c:v>
                </c:pt>
                <c:pt idx="4">
                  <c:v>79.5569207072881</c:v>
                </c:pt>
                <c:pt idx="5">
                  <c:v>73.838536506151087</c:v>
                </c:pt>
                <c:pt idx="6">
                  <c:v>70.67718035882703</c:v>
                </c:pt>
                <c:pt idx="7">
                  <c:v>70.548324873191461</c:v>
                </c:pt>
                <c:pt idx="8">
                  <c:v>68.436001207266102</c:v>
                </c:pt>
                <c:pt idx="9">
                  <c:v>63.924313638580784</c:v>
                </c:pt>
                <c:pt idx="10">
                  <c:v>56.127048698505192</c:v>
                </c:pt>
                <c:pt idx="11">
                  <c:v>57.576226346883793</c:v>
                </c:pt>
                <c:pt idx="12">
                  <c:v>57.952073558826783</c:v>
                </c:pt>
                <c:pt idx="13">
                  <c:v>62.833753885610072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73.50331377999224</c:v>
                </c:pt>
                <c:pt idx="1">
                  <c:v>73.817927086284456</c:v>
                </c:pt>
                <c:pt idx="2">
                  <c:v>83.813714879214999</c:v>
                </c:pt>
                <c:pt idx="3">
                  <c:v>86.161220260792035</c:v>
                </c:pt>
                <c:pt idx="4">
                  <c:v>82.792405910143287</c:v>
                </c:pt>
                <c:pt idx="5">
                  <c:v>73.294958403361747</c:v>
                </c:pt>
                <c:pt idx="6">
                  <c:v>66.179593380351278</c:v>
                </c:pt>
                <c:pt idx="7">
                  <c:v>63.261065787949789</c:v>
                </c:pt>
                <c:pt idx="8">
                  <c:v>60.718449931108282</c:v>
                </c:pt>
                <c:pt idx="9">
                  <c:v>59.257803196823915</c:v>
                </c:pt>
                <c:pt idx="10">
                  <c:v>54.564595063036947</c:v>
                </c:pt>
                <c:pt idx="11">
                  <c:v>49.058488345633343</c:v>
                </c:pt>
                <c:pt idx="12">
                  <c:v>56.153397815638293</c:v>
                </c:pt>
                <c:pt idx="13">
                  <c:v>53.575717307839703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83.988490859057805</c:v>
                </c:pt>
                <c:pt idx="1">
                  <c:v>74.123632993268728</c:v>
                </c:pt>
                <c:pt idx="2">
                  <c:v>80.300752761032228</c:v>
                </c:pt>
                <c:pt idx="3">
                  <c:v>81.590749429249442</c:v>
                </c:pt>
                <c:pt idx="4">
                  <c:v>80.17338445365192</c:v>
                </c:pt>
                <c:pt idx="5">
                  <c:v>78.458876086223796</c:v>
                </c:pt>
                <c:pt idx="6">
                  <c:v>75.203089295004148</c:v>
                </c:pt>
                <c:pt idx="7">
                  <c:v>77.609651378269106</c:v>
                </c:pt>
                <c:pt idx="8">
                  <c:v>81.758355369044295</c:v>
                </c:pt>
                <c:pt idx="9">
                  <c:v>86.561693076479486</c:v>
                </c:pt>
                <c:pt idx="10">
                  <c:v>78.10790955584207</c:v>
                </c:pt>
                <c:pt idx="11">
                  <c:v>68.692205132368741</c:v>
                </c:pt>
                <c:pt idx="12">
                  <c:v>80.147391448614314</c:v>
                </c:pt>
                <c:pt idx="13">
                  <c:v>67.978215510179993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27189</c:v>
                </c:pt>
                <c:pt idx="1">
                  <c:v>27336</c:v>
                </c:pt>
                <c:pt idx="2">
                  <c:v>27520</c:v>
                </c:pt>
                <c:pt idx="3">
                  <c:v>27716</c:v>
                </c:pt>
                <c:pt idx="4">
                  <c:v>28027</c:v>
                </c:pt>
                <c:pt idx="5">
                  <c:v>28255</c:v>
                </c:pt>
                <c:pt idx="6">
                  <c:v>28469</c:v>
                </c:pt>
                <c:pt idx="7">
                  <c:v>28629</c:v>
                </c:pt>
                <c:pt idx="8">
                  <c:v>28719</c:v>
                </c:pt>
                <c:pt idx="9">
                  <c:v>28803</c:v>
                </c:pt>
                <c:pt idx="10">
                  <c:v>28718</c:v>
                </c:pt>
                <c:pt idx="11">
                  <c:v>28737</c:v>
                </c:pt>
                <c:pt idx="12">
                  <c:v>28659</c:v>
                </c:pt>
                <c:pt idx="13">
                  <c:v>28604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8036</c:v>
                </c:pt>
                <c:pt idx="1">
                  <c:v>7944</c:v>
                </c:pt>
                <c:pt idx="2">
                  <c:v>7929</c:v>
                </c:pt>
                <c:pt idx="3">
                  <c:v>7877</c:v>
                </c:pt>
                <c:pt idx="4">
                  <c:v>7781</c:v>
                </c:pt>
                <c:pt idx="5">
                  <c:v>7675</c:v>
                </c:pt>
                <c:pt idx="6">
                  <c:v>7544</c:v>
                </c:pt>
                <c:pt idx="7">
                  <c:v>7561</c:v>
                </c:pt>
                <c:pt idx="8">
                  <c:v>7498</c:v>
                </c:pt>
                <c:pt idx="9">
                  <c:v>7477</c:v>
                </c:pt>
                <c:pt idx="10">
                  <c:v>7375</c:v>
                </c:pt>
                <c:pt idx="11">
                  <c:v>7339</c:v>
                </c:pt>
                <c:pt idx="12">
                  <c:v>7308</c:v>
                </c:pt>
                <c:pt idx="13">
                  <c:v>7324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19818</c:v>
                </c:pt>
                <c:pt idx="1">
                  <c:v>19885</c:v>
                </c:pt>
                <c:pt idx="2">
                  <c:v>19990</c:v>
                </c:pt>
                <c:pt idx="3">
                  <c:v>20410</c:v>
                </c:pt>
                <c:pt idx="4">
                  <c:v>20548</c:v>
                </c:pt>
                <c:pt idx="5">
                  <c:v>20695</c:v>
                </c:pt>
                <c:pt idx="6">
                  <c:v>20889</c:v>
                </c:pt>
                <c:pt idx="7">
                  <c:v>20971</c:v>
                </c:pt>
                <c:pt idx="8">
                  <c:v>21233</c:v>
                </c:pt>
                <c:pt idx="9">
                  <c:v>21204</c:v>
                </c:pt>
                <c:pt idx="10">
                  <c:v>21269</c:v>
                </c:pt>
                <c:pt idx="11">
                  <c:v>21313</c:v>
                </c:pt>
                <c:pt idx="12">
                  <c:v>21377</c:v>
                </c:pt>
                <c:pt idx="13">
                  <c:v>21521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65</c:v>
                </c:pt>
                <c:pt idx="1">
                  <c:v>65</c:v>
                </c:pt>
                <c:pt idx="2">
                  <c:v>65</c:v>
                </c:pt>
                <c:pt idx="3">
                  <c:v>65</c:v>
                </c:pt>
                <c:pt idx="4">
                  <c:v>65</c:v>
                </c:pt>
                <c:pt idx="5">
                  <c:v>124</c:v>
                </c:pt>
                <c:pt idx="6">
                  <c:v>124</c:v>
                </c:pt>
                <c:pt idx="7">
                  <c:v>124</c:v>
                </c:pt>
                <c:pt idx="8">
                  <c:v>124</c:v>
                </c:pt>
                <c:pt idx="9">
                  <c:v>124</c:v>
                </c:pt>
                <c:pt idx="10">
                  <c:v>124</c:v>
                </c:pt>
                <c:pt idx="11">
                  <c:v>93</c:v>
                </c:pt>
                <c:pt idx="12">
                  <c:v>93</c:v>
                </c:pt>
                <c:pt idx="13">
                  <c:v>93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1724</c:v>
                </c:pt>
                <c:pt idx="1">
                  <c:v>1724</c:v>
                </c:pt>
                <c:pt idx="2">
                  <c:v>1724</c:v>
                </c:pt>
                <c:pt idx="3">
                  <c:v>1724</c:v>
                </c:pt>
                <c:pt idx="4">
                  <c:v>1724</c:v>
                </c:pt>
                <c:pt idx="5">
                  <c:v>1241</c:v>
                </c:pt>
                <c:pt idx="6">
                  <c:v>1241</c:v>
                </c:pt>
                <c:pt idx="7">
                  <c:v>1241</c:v>
                </c:pt>
                <c:pt idx="8">
                  <c:v>1241</c:v>
                </c:pt>
                <c:pt idx="9">
                  <c:v>1241</c:v>
                </c:pt>
                <c:pt idx="10">
                  <c:v>1241</c:v>
                </c:pt>
                <c:pt idx="11">
                  <c:v>1204</c:v>
                </c:pt>
                <c:pt idx="12">
                  <c:v>1204</c:v>
                </c:pt>
                <c:pt idx="13">
                  <c:v>1204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1082.5452</c:v>
                </c:pt>
                <c:pt idx="1">
                  <c:v>1027.0119</c:v>
                </c:pt>
                <c:pt idx="2">
                  <c:v>1016.994</c:v>
                </c:pt>
                <c:pt idx="3">
                  <c:v>1064.4232999999999</c:v>
                </c:pt>
                <c:pt idx="4">
                  <c:v>1078.1294</c:v>
                </c:pt>
                <c:pt idx="5">
                  <c:v>1076.6541999999999</c:v>
                </c:pt>
                <c:pt idx="6">
                  <c:v>1147.3925999999999</c:v>
                </c:pt>
                <c:pt idx="7">
                  <c:v>1205.0423000000001</c:v>
                </c:pt>
                <c:pt idx="8">
                  <c:v>1319.1569</c:v>
                </c:pt>
                <c:pt idx="9">
                  <c:v>1482.6101000000001</c:v>
                </c:pt>
                <c:pt idx="10">
                  <c:v>1374.2336</c:v>
                </c:pt>
                <c:pt idx="11">
                  <c:v>1307.7152000000001</c:v>
                </c:pt>
                <c:pt idx="12">
                  <c:v>1545.7879</c:v>
                </c:pt>
                <c:pt idx="13">
                  <c:v>1572.3212000000001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27.864000000000001</c:v>
                </c:pt>
                <c:pt idx="1">
                  <c:v>29.76</c:v>
                </c:pt>
                <c:pt idx="2">
                  <c:v>32.651000000000003</c:v>
                </c:pt>
                <c:pt idx="3">
                  <c:v>37.180999999999997</c:v>
                </c:pt>
                <c:pt idx="4">
                  <c:v>36.295999999999999</c:v>
                </c:pt>
                <c:pt idx="5">
                  <c:v>32.957999999999998</c:v>
                </c:pt>
                <c:pt idx="6">
                  <c:v>33.313000000000002</c:v>
                </c:pt>
                <c:pt idx="7">
                  <c:v>32.033000000000001</c:v>
                </c:pt>
                <c:pt idx="8">
                  <c:v>31.007999999999999</c:v>
                </c:pt>
                <c:pt idx="9">
                  <c:v>29.34</c:v>
                </c:pt>
                <c:pt idx="10">
                  <c:v>29.547999999999998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8.6050000000000004</c:v>
                </c:pt>
                <c:pt idx="1">
                  <c:v>10.222</c:v>
                </c:pt>
                <c:pt idx="2">
                  <c:v>11.106999999999999</c:v>
                </c:pt>
                <c:pt idx="3">
                  <c:v>15.381</c:v>
                </c:pt>
                <c:pt idx="4">
                  <c:v>14.643000000000001</c:v>
                </c:pt>
                <c:pt idx="5">
                  <c:v>14.363</c:v>
                </c:pt>
                <c:pt idx="6">
                  <c:v>14.547000000000001</c:v>
                </c:pt>
                <c:pt idx="7">
                  <c:v>14.353</c:v>
                </c:pt>
                <c:pt idx="8">
                  <c:v>13.722</c:v>
                </c:pt>
                <c:pt idx="9">
                  <c:v>13.216000000000001</c:v>
                </c:pt>
                <c:pt idx="10">
                  <c:v>13.305</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19.259</c:v>
                </c:pt>
                <c:pt idx="1">
                  <c:v>19.538</c:v>
                </c:pt>
                <c:pt idx="2">
                  <c:v>21.544</c:v>
                </c:pt>
                <c:pt idx="3">
                  <c:v>21.8</c:v>
                </c:pt>
                <c:pt idx="4">
                  <c:v>21.652999999999999</c:v>
                </c:pt>
                <c:pt idx="5">
                  <c:v>18.594999999999999</c:v>
                </c:pt>
                <c:pt idx="6">
                  <c:v>18.765999999999998</c:v>
                </c:pt>
                <c:pt idx="7">
                  <c:v>17.68</c:v>
                </c:pt>
                <c:pt idx="8">
                  <c:v>17.286000000000001</c:v>
                </c:pt>
                <c:pt idx="9">
                  <c:v>16.123999999999999</c:v>
                </c:pt>
                <c:pt idx="10">
                  <c:v>16.242999999999999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83.813714879214999</c:v>
                </c:pt>
                <c:pt idx="1">
                  <c:v>86.161220260792035</c:v>
                </c:pt>
                <c:pt idx="2">
                  <c:v>82.792405910143287</c:v>
                </c:pt>
                <c:pt idx="3">
                  <c:v>73.294958403361747</c:v>
                </c:pt>
                <c:pt idx="4">
                  <c:v>66.179593380351278</c:v>
                </c:pt>
                <c:pt idx="5">
                  <c:v>63.261065787949789</c:v>
                </c:pt>
                <c:pt idx="6">
                  <c:v>60.718449931108282</c:v>
                </c:pt>
                <c:pt idx="7">
                  <c:v>59.257803196823915</c:v>
                </c:pt>
                <c:pt idx="8">
                  <c:v>54.564595063036947</c:v>
                </c:pt>
                <c:pt idx="9">
                  <c:v>49.058488345633343</c:v>
                </c:pt>
                <c:pt idx="10">
                  <c:v>56.153397815638293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80.300752761032228</c:v>
                </c:pt>
                <c:pt idx="1">
                  <c:v>81.590749429249442</c:v>
                </c:pt>
                <c:pt idx="2">
                  <c:v>80.17338445365192</c:v>
                </c:pt>
                <c:pt idx="3">
                  <c:v>78.458876086223796</c:v>
                </c:pt>
                <c:pt idx="4">
                  <c:v>75.203089295004148</c:v>
                </c:pt>
                <c:pt idx="5">
                  <c:v>77.609651378269106</c:v>
                </c:pt>
                <c:pt idx="6">
                  <c:v>81.758355369044295</c:v>
                </c:pt>
                <c:pt idx="7">
                  <c:v>86.561693076479486</c:v>
                </c:pt>
                <c:pt idx="8">
                  <c:v>78.10790955584207</c:v>
                </c:pt>
                <c:pt idx="9">
                  <c:v>68.692205132368741</c:v>
                </c:pt>
                <c:pt idx="10">
                  <c:v>80.147391448614314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0.23983585879092617</c:v>
                </c:pt>
                <c:pt idx="1">
                  <c:v>0.23946342124167116</c:v>
                </c:pt>
                <c:pt idx="2">
                  <c:v>0.26871760680696405</c:v>
                </c:pt>
                <c:pt idx="3">
                  <c:v>0.27785256541328096</c:v>
                </c:pt>
                <c:pt idx="4">
                  <c:v>0.28792700144352235</c:v>
                </c:pt>
                <c:pt idx="5">
                  <c:v>0.23959648922230109</c:v>
                </c:pt>
                <c:pt idx="6">
                  <c:v>0.22953005739038218</c:v>
                </c:pt>
                <c:pt idx="7">
                  <c:v>0.20424739133024195</c:v>
                </c:pt>
                <c:pt idx="8">
                  <c:v>0.22130921309117405</c:v>
                </c:pt>
                <c:pt idx="9">
                  <c:v>0.23472823399582701</c:v>
                </c:pt>
                <c:pt idx="10">
                  <c:v>0.20266411303497048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0.10266816131943053</c:v>
                </c:pt>
                <c:pt idx="1">
                  <c:v>0.11863805977979582</c:v>
                </c:pt>
                <c:pt idx="2">
                  <c:v>0.13415481622861292</c:v>
                </c:pt>
                <c:pt idx="3">
                  <c:v>0.20985072281990047</c:v>
                </c:pt>
                <c:pt idx="4">
                  <c:v>0.22126155891957336</c:v>
                </c:pt>
                <c:pt idx="5">
                  <c:v>0.22704328201084337</c:v>
                </c:pt>
                <c:pt idx="6">
                  <c:v>0.23958121487793516</c:v>
                </c:pt>
                <c:pt idx="7">
                  <c:v>0.24221282642433981</c:v>
                </c:pt>
                <c:pt idx="8">
                  <c:v>0.25148175266667622</c:v>
                </c:pt>
                <c:pt idx="9">
                  <c:v>0.26939272785759094</c:v>
                </c:pt>
                <c:pt idx="10">
                  <c:v>0.23694024792021862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16.242999999999999</c:v>
                </c:pt>
                <c:pt idx="2">
                  <c:v>0</c:v>
                </c:pt>
                <c:pt idx="3">
                  <c:v>0</c:v>
                </c:pt>
                <c:pt idx="4">
                  <c:v>13.305</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16.242999999999999</c:v>
                </c:pt>
                <c:pt idx="4" formatCode="#,##0">
                  <c:v>13.305</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10.834</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5.4089999999999998</c:v>
                </c:pt>
                <c:pt idx="23">
                  <c:v>0</c:v>
                </c:pt>
                <c:pt idx="24">
                  <c:v>0</c:v>
                </c:pt>
                <c:pt idx="25">
                  <c:v>0</c:v>
                </c:pt>
                <c:pt idx="26">
                  <c:v>0</c:v>
                </c:pt>
                <c:pt idx="27">
                  <c:v>0</c:v>
                </c:pt>
                <c:pt idx="28">
                  <c:v>0</c:v>
                </c:pt>
                <c:pt idx="29">
                  <c:v>0</c:v>
                </c:pt>
                <c:pt idx="30">
                  <c:v>0</c:v>
                </c:pt>
                <c:pt idx="31">
                  <c:v>0</c:v>
                </c:pt>
                <c:pt idx="32">
                  <c:v>0</c:v>
                </c:pt>
                <c:pt idx="33">
                  <c:v>0</c:v>
                </c:pt>
                <c:pt idx="34">
                  <c:v>7.3719999999999999</c:v>
                </c:pt>
                <c:pt idx="35">
                  <c:v>0</c:v>
                </c:pt>
                <c:pt idx="36">
                  <c:v>0</c:v>
                </c:pt>
                <c:pt idx="37">
                  <c:v>5.9329999999999998</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120.70260912303721</c:v>
                </c:pt>
                <c:pt idx="2">
                  <c:v>4.0928866767883578</c:v>
                </c:pt>
                <c:pt idx="3">
                  <c:v>5.0409582430161137</c:v>
                </c:pt>
                <c:pt idx="4">
                  <c:v>73.846214352948181</c:v>
                </c:pt>
                <c:pt idx="5">
                  <c:v>67.093405210082608</c:v>
                </c:pt>
                <c:pt idx="7">
                  <c:v>99.197660878256201</c:v>
                </c:pt>
                <c:pt idx="8">
                  <c:v>2.9909620424341301</c:v>
                </c:pt>
                <c:pt idx="9">
                  <c:v>0</c:v>
                </c:pt>
                <c:pt idx="10">
                  <c:v>3.0283152289999999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129.83645404284167</c:v>
                </c:pt>
                <c:pt idx="4" formatCode="#,##0">
                  <c:v>73.846214352948181</c:v>
                </c:pt>
                <c:pt idx="5" formatCode="#,##0">
                  <c:v>67.093405210082608</c:v>
                </c:pt>
                <c:pt idx="6" formatCode="#,##0">
                  <c:v>102.18862292069034</c:v>
                </c:pt>
                <c:pt idx="10" formatCode="#,##0">
                  <c:v>3.0283152289999999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29.547999999999998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29.547999999999998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伊豆の国市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5.4089999999999998</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伊豆の国市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S：公務(N=1)</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7.3719999999999999</c:v>
                </c:pt>
                <c:pt idx="11">
                  <c:v>0</c:v>
                </c:pt>
                <c:pt idx="12">
                  <c:v>0</c:v>
                </c:pt>
                <c:pt idx="13">
                  <c:v>5.9329999999999998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伊豆の国市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伊豆の国市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10.834</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32,239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8597.7999999999829</c:v>
                </c:pt>
                <c:pt idx="1">
                  <c:v>23641.300000000028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41,590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10318.391735999978</c:v>
                </c:pt>
                <c:pt idx="1">
                  <c:v>31271.765988000036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伊豆の国市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14.923428227999999</c:v>
                </c:pt>
                <c:pt idx="1">
                  <c:v>5.8439163239999994</c:v>
                </c:pt>
                <c:pt idx="2">
                  <c:v>1.0313496359999998</c:v>
                </c:pt>
                <c:pt idx="3">
                  <c:v>0.11457028799999999</c:v>
                </c:pt>
                <c:pt idx="4">
                  <c:v>5.8827465300000004</c:v>
                </c:pt>
                <c:pt idx="5">
                  <c:v>20.188421129999998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363,530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伊豆の国市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293856</c:v>
                </c:pt>
                <c:pt idx="1">
                  <c:v>64400.000000000007</c:v>
                </c:pt>
                <c:pt idx="2">
                  <c:v>4755</c:v>
                </c:pt>
                <c:pt idx="3">
                  <c:v>519</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9207.6</c:v>
                </c:pt>
                <c:pt idx="1">
                  <c:v>9766.6</c:v>
                </c:pt>
                <c:pt idx="2">
                  <c:v>21596</c:v>
                </c:pt>
                <c:pt idx="3">
                  <c:v>23018.2</c:v>
                </c:pt>
                <c:pt idx="4">
                  <c:v>23261.899999999991</c:v>
                </c:pt>
                <c:pt idx="5">
                  <c:v>23314.900000000031</c:v>
                </c:pt>
                <c:pt idx="6">
                  <c:v>23314.800000000028</c:v>
                </c:pt>
                <c:pt idx="7">
                  <c:v>23587.300000000028</c:v>
                </c:pt>
                <c:pt idx="8">
                  <c:v>23641.300000000028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5256</c:v>
                </c:pt>
                <c:pt idx="1">
                  <c:v>5790.6</c:v>
                </c:pt>
                <c:pt idx="2">
                  <c:v>6162</c:v>
                </c:pt>
                <c:pt idx="3">
                  <c:v>6538.300000000002</c:v>
                </c:pt>
                <c:pt idx="4">
                  <c:v>6853.1000000000058</c:v>
                </c:pt>
                <c:pt idx="5">
                  <c:v>7172.4000000000033</c:v>
                </c:pt>
                <c:pt idx="6">
                  <c:v>7556.899999999996</c:v>
                </c:pt>
                <c:pt idx="7">
                  <c:v>8104.2999999999938</c:v>
                </c:pt>
                <c:pt idx="8">
                  <c:v>8597.7999999999829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6.2526874953800188E-2</c:v>
                </c:pt>
                <c:pt idx="1">
                  <c:v>6.6819338511759876E-2</c:v>
                </c:pt>
                <c:pt idx="2">
                  <c:v>0.11837606321420889</c:v>
                </c:pt>
                <c:pt idx="3">
                  <c:v>0.12492722665250576</c:v>
                </c:pt>
                <c:pt idx="4">
                  <c:v>0.13576612992619513</c:v>
                </c:pt>
                <c:pt idx="5">
                  <c:v>0.1412235997303338</c:v>
                </c:pt>
                <c:pt idx="6">
                  <c:v>0.13391948102176701</c:v>
                </c:pt>
                <c:pt idx="7">
                  <c:v>0.1404049784540419</c:v>
                </c:pt>
                <c:pt idx="8">
                  <c:v>0.14268187008593469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73.018916069867174</c:v>
                </c:pt>
                <c:pt idx="2">
                  <c:v>3.4378471036048421</c:v>
                </c:pt>
                <c:pt idx="3">
                  <c:v>3.7166212801799139</c:v>
                </c:pt>
                <c:pt idx="4">
                  <c:v>82.792405910143287</c:v>
                </c:pt>
                <c:pt idx="5">
                  <c:v>79.5569207072881</c:v>
                </c:pt>
                <c:pt idx="7">
                  <c:v>90.165216704774394</c:v>
                </c:pt>
                <c:pt idx="8">
                  <c:v>3.8711483052271798</c:v>
                </c:pt>
                <c:pt idx="9">
                  <c:v>0</c:v>
                </c:pt>
                <c:pt idx="10">
                  <c:v>3.1876174904000001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80.17338445365192</c:v>
                </c:pt>
                <c:pt idx="4" formatCode="#,##0">
                  <c:v>82.792405910143287</c:v>
                </c:pt>
                <c:pt idx="5" formatCode="#,##0">
                  <c:v>79.5569207072881</c:v>
                </c:pt>
                <c:pt idx="6" formatCode="#,##0">
                  <c:v>94.036365010001575</c:v>
                </c:pt>
                <c:pt idx="10" formatCode="#,##0">
                  <c:v>3.1876174904000001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1193</c:v>
                </c:pt>
                <c:pt idx="1">
                  <c:v>1293</c:v>
                </c:pt>
                <c:pt idx="2">
                  <c:v>1370</c:v>
                </c:pt>
                <c:pt idx="3">
                  <c:v>1447</c:v>
                </c:pt>
                <c:pt idx="4">
                  <c:v>1510</c:v>
                </c:pt>
                <c:pt idx="5">
                  <c:v>1572</c:v>
                </c:pt>
                <c:pt idx="6">
                  <c:v>1632</c:v>
                </c:pt>
                <c:pt idx="7">
                  <c:v>1713</c:v>
                </c:pt>
                <c:pt idx="8">
                  <c:v>1789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291488.73433570092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41590.157724000012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608701.79100000008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414539.67300000001</c:v>
                </c:pt>
                <c:pt idx="1">
                  <c:v>162331.00899999999</c:v>
                </c:pt>
                <c:pt idx="2">
                  <c:v>28648.600999999995</c:v>
                </c:pt>
                <c:pt idx="3">
                  <c:v>3182.5079999999998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41590.157724000012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排出量比較シート!$DN$21:$DN$50</c:f>
              <c:numCache>
                <c:formatCode>0.0%;;</c:formatCode>
                <c:ptCount val="30"/>
                <c:pt idx="0">
                  <c:v>0.53</c:v>
                </c:pt>
                <c:pt idx="1">
                  <c:v>1</c:v>
                </c:pt>
                <c:pt idx="2">
                  <c:v>0.95</c:v>
                </c:pt>
                <c:pt idx="3">
                  <c:v>1</c:v>
                </c:pt>
                <c:pt idx="4">
                  <c:v>1</c:v>
                </c:pt>
                <c:pt idx="5">
                  <c:v>0.98</c:v>
                </c:pt>
                <c:pt idx="6">
                  <c:v>0.46</c:v>
                </c:pt>
                <c:pt idx="7">
                  <c:v>1</c:v>
                </c:pt>
                <c:pt idx="8">
                  <c:v>0.6</c:v>
                </c:pt>
                <c:pt idx="9">
                  <c:v>0.55000000000000004</c:v>
                </c:pt>
                <c:pt idx="10">
                  <c:v>0.9</c:v>
                </c:pt>
                <c:pt idx="11">
                  <c:v>0</c:v>
                </c:pt>
                <c:pt idx="12">
                  <c:v>0.75</c:v>
                </c:pt>
                <c:pt idx="13">
                  <c:v>0</c:v>
                </c:pt>
                <c:pt idx="14">
                  <c:v>0.85</c:v>
                </c:pt>
                <c:pt idx="15">
                  <c:v>0.8</c:v>
                </c:pt>
                <c:pt idx="16">
                  <c:v>1</c:v>
                </c:pt>
                <c:pt idx="17">
                  <c:v>0.96</c:v>
                </c:pt>
                <c:pt idx="18">
                  <c:v>0.99</c:v>
                </c:pt>
                <c:pt idx="19">
                  <c:v>0.18</c:v>
                </c:pt>
                <c:pt idx="20">
                  <c:v>0.63</c:v>
                </c:pt>
                <c:pt idx="21">
                  <c:v>1</c:v>
                </c:pt>
                <c:pt idx="22">
                  <c:v>0.95</c:v>
                </c:pt>
                <c:pt idx="23">
                  <c:v>1</c:v>
                </c:pt>
                <c:pt idx="24">
                  <c:v>0.99</c:v>
                </c:pt>
                <c:pt idx="25">
                  <c:v>1</c:v>
                </c:pt>
                <c:pt idx="26">
                  <c:v>0.18</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0.01</c:v>
                </c:pt>
                <c:pt idx="19">
                  <c:v>0</c:v>
                </c:pt>
                <c:pt idx="20">
                  <c:v>0</c:v>
                </c:pt>
                <c:pt idx="21">
                  <c:v>0</c:v>
                </c:pt>
                <c:pt idx="22">
                  <c:v>0</c:v>
                </c:pt>
                <c:pt idx="23">
                  <c:v>0</c:v>
                </c:pt>
                <c:pt idx="24">
                  <c:v>0.01</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0.25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排出量比較シート!$DQ$21:$DQ$50</c:f>
              <c:numCache>
                <c:formatCode>0.0%;;</c:formatCode>
                <c:ptCount val="30"/>
                <c:pt idx="0">
                  <c:v>0</c:v>
                </c:pt>
                <c:pt idx="1">
                  <c:v>0</c:v>
                </c:pt>
                <c:pt idx="2">
                  <c:v>0.05</c:v>
                </c:pt>
                <c:pt idx="3">
                  <c:v>0</c:v>
                </c:pt>
                <c:pt idx="4">
                  <c:v>0</c:v>
                </c:pt>
                <c:pt idx="5">
                  <c:v>0.02</c:v>
                </c:pt>
                <c:pt idx="6">
                  <c:v>0.54</c:v>
                </c:pt>
                <c:pt idx="7">
                  <c:v>0</c:v>
                </c:pt>
                <c:pt idx="8">
                  <c:v>0.4</c:v>
                </c:pt>
                <c:pt idx="9">
                  <c:v>0.45</c:v>
                </c:pt>
                <c:pt idx="10">
                  <c:v>0.1</c:v>
                </c:pt>
                <c:pt idx="11">
                  <c:v>1</c:v>
                </c:pt>
                <c:pt idx="12">
                  <c:v>0</c:v>
                </c:pt>
                <c:pt idx="13">
                  <c:v>1</c:v>
                </c:pt>
                <c:pt idx="14">
                  <c:v>0.15</c:v>
                </c:pt>
                <c:pt idx="15">
                  <c:v>0.2</c:v>
                </c:pt>
                <c:pt idx="16">
                  <c:v>0</c:v>
                </c:pt>
                <c:pt idx="17">
                  <c:v>0.04</c:v>
                </c:pt>
                <c:pt idx="18">
                  <c:v>0</c:v>
                </c:pt>
                <c:pt idx="19">
                  <c:v>0.82</c:v>
                </c:pt>
                <c:pt idx="20">
                  <c:v>0.37</c:v>
                </c:pt>
                <c:pt idx="21">
                  <c:v>0</c:v>
                </c:pt>
                <c:pt idx="22">
                  <c:v>0</c:v>
                </c:pt>
                <c:pt idx="23">
                  <c:v>0</c:v>
                </c:pt>
                <c:pt idx="24">
                  <c:v>0</c:v>
                </c:pt>
                <c:pt idx="25">
                  <c:v>0</c:v>
                </c:pt>
                <c:pt idx="26">
                  <c:v>0.82</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排出量比較シート!$DR$21:$DR$50</c:f>
              <c:numCache>
                <c:formatCode>0.0%;;</c:formatCode>
                <c:ptCount val="30"/>
                <c:pt idx="0">
                  <c:v>0.47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0.05</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排出量比較シート!$DF$21:$DF$50</c:f>
              <c:numCache>
                <c:formatCode>#,##0;;</c:formatCode>
                <c:ptCount val="30"/>
                <c:pt idx="0">
                  <c:v>4</c:v>
                </c:pt>
                <c:pt idx="1">
                  <c:v>3</c:v>
                </c:pt>
                <c:pt idx="2">
                  <c:v>6</c:v>
                </c:pt>
                <c:pt idx="3">
                  <c:v>1</c:v>
                </c:pt>
                <c:pt idx="4">
                  <c:v>6</c:v>
                </c:pt>
                <c:pt idx="5">
                  <c:v>14</c:v>
                </c:pt>
                <c:pt idx="6">
                  <c:v>4</c:v>
                </c:pt>
                <c:pt idx="7">
                  <c:v>13</c:v>
                </c:pt>
                <c:pt idx="8">
                  <c:v>4</c:v>
                </c:pt>
                <c:pt idx="9">
                  <c:v>2</c:v>
                </c:pt>
                <c:pt idx="10">
                  <c:v>5</c:v>
                </c:pt>
                <c:pt idx="11">
                  <c:v>0</c:v>
                </c:pt>
                <c:pt idx="12">
                  <c:v>7</c:v>
                </c:pt>
                <c:pt idx="13">
                  <c:v>0</c:v>
                </c:pt>
                <c:pt idx="14">
                  <c:v>4</c:v>
                </c:pt>
                <c:pt idx="15">
                  <c:v>7</c:v>
                </c:pt>
                <c:pt idx="16">
                  <c:v>8</c:v>
                </c:pt>
                <c:pt idx="17">
                  <c:v>14</c:v>
                </c:pt>
                <c:pt idx="18">
                  <c:v>10</c:v>
                </c:pt>
                <c:pt idx="19">
                  <c:v>1</c:v>
                </c:pt>
                <c:pt idx="20">
                  <c:v>6</c:v>
                </c:pt>
                <c:pt idx="21">
                  <c:v>3</c:v>
                </c:pt>
                <c:pt idx="22">
                  <c:v>18</c:v>
                </c:pt>
                <c:pt idx="23">
                  <c:v>14</c:v>
                </c:pt>
                <c:pt idx="24">
                  <c:v>18</c:v>
                </c:pt>
                <c:pt idx="25">
                  <c:v>4</c:v>
                </c:pt>
                <c:pt idx="26">
                  <c:v>1</c:v>
                </c:pt>
                <c:pt idx="27">
                  <c:v>4</c:v>
                </c:pt>
                <c:pt idx="28">
                  <c:v>5</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排出量比較シート!$DI$21:$DI$50</c:f>
              <c:numCache>
                <c:formatCode>#,##0;;</c:formatCode>
                <c:ptCount val="30"/>
                <c:pt idx="0">
                  <c:v>0</c:v>
                </c:pt>
                <c:pt idx="1">
                  <c:v>0</c:v>
                </c:pt>
                <c:pt idx="2">
                  <c:v>2</c:v>
                </c:pt>
                <c:pt idx="3">
                  <c:v>0</c:v>
                </c:pt>
                <c:pt idx="4">
                  <c:v>0</c:v>
                </c:pt>
                <c:pt idx="5">
                  <c:v>1</c:v>
                </c:pt>
                <c:pt idx="6">
                  <c:v>2</c:v>
                </c:pt>
                <c:pt idx="7">
                  <c:v>0</c:v>
                </c:pt>
                <c:pt idx="8">
                  <c:v>4</c:v>
                </c:pt>
                <c:pt idx="9">
                  <c:v>2</c:v>
                </c:pt>
                <c:pt idx="10">
                  <c:v>1</c:v>
                </c:pt>
                <c:pt idx="11">
                  <c:v>2</c:v>
                </c:pt>
                <c:pt idx="12">
                  <c:v>0</c:v>
                </c:pt>
                <c:pt idx="13">
                  <c:v>1</c:v>
                </c:pt>
                <c:pt idx="14">
                  <c:v>2</c:v>
                </c:pt>
                <c:pt idx="15">
                  <c:v>2</c:v>
                </c:pt>
                <c:pt idx="16">
                  <c:v>0</c:v>
                </c:pt>
                <c:pt idx="17">
                  <c:v>1</c:v>
                </c:pt>
                <c:pt idx="18">
                  <c:v>2</c:v>
                </c:pt>
                <c:pt idx="19">
                  <c:v>3</c:v>
                </c:pt>
                <c:pt idx="20">
                  <c:v>2</c:v>
                </c:pt>
                <c:pt idx="21">
                  <c:v>0</c:v>
                </c:pt>
                <c:pt idx="22">
                  <c:v>1</c:v>
                </c:pt>
                <c:pt idx="23">
                  <c:v>0</c:v>
                </c:pt>
                <c:pt idx="24">
                  <c:v>0</c:v>
                </c:pt>
                <c:pt idx="25">
                  <c:v>0</c:v>
                </c:pt>
                <c:pt idx="26">
                  <c:v>5</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排出量比較シート!$DJ$21:$DJ$50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排出量比較シート!$DL$21:$DL$50</c:f>
              <c:numCache>
                <c:formatCode>#,##0;;</c:formatCode>
                <c:ptCount val="30"/>
                <c:pt idx="0">
                  <c:v>5</c:v>
                </c:pt>
                <c:pt idx="1">
                  <c:v>3</c:v>
                </c:pt>
                <c:pt idx="2">
                  <c:v>8</c:v>
                </c:pt>
                <c:pt idx="3">
                  <c:v>1</c:v>
                </c:pt>
                <c:pt idx="4">
                  <c:v>6</c:v>
                </c:pt>
                <c:pt idx="5">
                  <c:v>15</c:v>
                </c:pt>
                <c:pt idx="6">
                  <c:v>6</c:v>
                </c:pt>
                <c:pt idx="7">
                  <c:v>13</c:v>
                </c:pt>
                <c:pt idx="8">
                  <c:v>8</c:v>
                </c:pt>
                <c:pt idx="9">
                  <c:v>4</c:v>
                </c:pt>
                <c:pt idx="10">
                  <c:v>6</c:v>
                </c:pt>
                <c:pt idx="11">
                  <c:v>2</c:v>
                </c:pt>
                <c:pt idx="12">
                  <c:v>8</c:v>
                </c:pt>
                <c:pt idx="13">
                  <c:v>1</c:v>
                </c:pt>
                <c:pt idx="14">
                  <c:v>6</c:v>
                </c:pt>
                <c:pt idx="15">
                  <c:v>9</c:v>
                </c:pt>
                <c:pt idx="16">
                  <c:v>8</c:v>
                </c:pt>
                <c:pt idx="17">
                  <c:v>15</c:v>
                </c:pt>
                <c:pt idx="18">
                  <c:v>13</c:v>
                </c:pt>
                <c:pt idx="19">
                  <c:v>4</c:v>
                </c:pt>
                <c:pt idx="20">
                  <c:v>8</c:v>
                </c:pt>
                <c:pt idx="21">
                  <c:v>3</c:v>
                </c:pt>
                <c:pt idx="22">
                  <c:v>22</c:v>
                </c:pt>
                <c:pt idx="23">
                  <c:v>14</c:v>
                </c:pt>
                <c:pt idx="24">
                  <c:v>19</c:v>
                </c:pt>
                <c:pt idx="25">
                  <c:v>4</c:v>
                </c:pt>
                <c:pt idx="26">
                  <c:v>6</c:v>
                </c:pt>
                <c:pt idx="27">
                  <c:v>4</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排出量比較シート!$CX$21:$CX$50</c:f>
              <c:numCache>
                <c:formatCode>[=0]#;[&lt;1]0.00;#,##0</c:formatCode>
                <c:ptCount val="30"/>
                <c:pt idx="0">
                  <c:v>242.417</c:v>
                </c:pt>
                <c:pt idx="1">
                  <c:v>29.172999999999998</c:v>
                </c:pt>
                <c:pt idx="2">
                  <c:v>207.387</c:v>
                </c:pt>
                <c:pt idx="3">
                  <c:v>21.965</c:v>
                </c:pt>
                <c:pt idx="4">
                  <c:v>19.954999999999998</c:v>
                </c:pt>
                <c:pt idx="5">
                  <c:v>170.72399999999999</c:v>
                </c:pt>
                <c:pt idx="6">
                  <c:v>14.632</c:v>
                </c:pt>
                <c:pt idx="7">
                  <c:v>136.32400000000001</c:v>
                </c:pt>
                <c:pt idx="8">
                  <c:v>22.431000000000001</c:v>
                </c:pt>
                <c:pt idx="9">
                  <c:v>16.242999999999999</c:v>
                </c:pt>
                <c:pt idx="10">
                  <c:v>19.016999999999999</c:v>
                </c:pt>
                <c:pt idx="11">
                  <c:v>0</c:v>
                </c:pt>
                <c:pt idx="12">
                  <c:v>59.155999999999999</c:v>
                </c:pt>
                <c:pt idx="13">
                  <c:v>0</c:v>
                </c:pt>
                <c:pt idx="14">
                  <c:v>91.159000000000006</c:v>
                </c:pt>
                <c:pt idx="15">
                  <c:v>36.582000000000001</c:v>
                </c:pt>
                <c:pt idx="16">
                  <c:v>40.92</c:v>
                </c:pt>
                <c:pt idx="17">
                  <c:v>140.74100000000001</c:v>
                </c:pt>
                <c:pt idx="18">
                  <c:v>1129.6959999999999</c:v>
                </c:pt>
                <c:pt idx="19">
                  <c:v>2.9350000000000001</c:v>
                </c:pt>
                <c:pt idx="20">
                  <c:v>36.399000000000001</c:v>
                </c:pt>
                <c:pt idx="21">
                  <c:v>21.492000000000001</c:v>
                </c:pt>
                <c:pt idx="22">
                  <c:v>2805.58</c:v>
                </c:pt>
                <c:pt idx="23">
                  <c:v>249.95099999999999</c:v>
                </c:pt>
                <c:pt idx="24">
                  <c:v>1859.6089999999999</c:v>
                </c:pt>
                <c:pt idx="25">
                  <c:v>17.652000000000001</c:v>
                </c:pt>
                <c:pt idx="26">
                  <c:v>5.2670000000000003</c:v>
                </c:pt>
                <c:pt idx="27">
                  <c:v>36.008000000000003</c:v>
                </c:pt>
                <c:pt idx="28">
                  <c:v>118.583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7.1580000000000004</c:v>
                </c:pt>
                <c:pt idx="19">
                  <c:v>0</c:v>
                </c:pt>
                <c:pt idx="20">
                  <c:v>0</c:v>
                </c:pt>
                <c:pt idx="21">
                  <c:v>0</c:v>
                </c:pt>
                <c:pt idx="22">
                  <c:v>0</c:v>
                </c:pt>
                <c:pt idx="23">
                  <c:v>0</c:v>
                </c:pt>
                <c:pt idx="24">
                  <c:v>11.734</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19.294</c:v>
                </c:pt>
                <c:pt idx="13">
                  <c:v>0</c:v>
                </c:pt>
                <c:pt idx="14">
                  <c:v>0</c:v>
                </c:pt>
                <c:pt idx="15">
                  <c:v>0</c:v>
                </c:pt>
                <c:pt idx="16">
                  <c:v>0</c:v>
                </c:pt>
                <c:pt idx="17">
                  <c:v>0</c:v>
                </c:pt>
                <c:pt idx="18">
                  <c:v>0</c:v>
                </c:pt>
                <c:pt idx="19">
                  <c:v>0</c:v>
                </c:pt>
                <c:pt idx="20">
                  <c:v>0</c:v>
                </c:pt>
                <c:pt idx="21">
                  <c:v>0</c:v>
                </c:pt>
                <c:pt idx="22">
                  <c:v>5.5030000000000001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排出量比較シート!$DA$21:$DA$50</c:f>
              <c:numCache>
                <c:formatCode>[=0]#;[&lt;1]0.00;#,##0</c:formatCode>
                <c:ptCount val="30"/>
                <c:pt idx="0">
                  <c:v>0</c:v>
                </c:pt>
                <c:pt idx="1">
                  <c:v>0</c:v>
                </c:pt>
                <c:pt idx="2">
                  <c:v>10.411</c:v>
                </c:pt>
                <c:pt idx="3">
                  <c:v>0</c:v>
                </c:pt>
                <c:pt idx="4">
                  <c:v>0</c:v>
                </c:pt>
                <c:pt idx="5">
                  <c:v>3.4460000000000002</c:v>
                </c:pt>
                <c:pt idx="6">
                  <c:v>16.856000000000002</c:v>
                </c:pt>
                <c:pt idx="7">
                  <c:v>0</c:v>
                </c:pt>
                <c:pt idx="8">
                  <c:v>14.842000000000001</c:v>
                </c:pt>
                <c:pt idx="9">
                  <c:v>13.305</c:v>
                </c:pt>
                <c:pt idx="10">
                  <c:v>2.2160000000000002</c:v>
                </c:pt>
                <c:pt idx="11">
                  <c:v>6.0150000000000006</c:v>
                </c:pt>
                <c:pt idx="12">
                  <c:v>0</c:v>
                </c:pt>
                <c:pt idx="13">
                  <c:v>6.11</c:v>
                </c:pt>
                <c:pt idx="14">
                  <c:v>15.564</c:v>
                </c:pt>
                <c:pt idx="15">
                  <c:v>8.9480000000000004</c:v>
                </c:pt>
                <c:pt idx="16">
                  <c:v>0</c:v>
                </c:pt>
                <c:pt idx="17">
                  <c:v>5.5309999999999997</c:v>
                </c:pt>
                <c:pt idx="18">
                  <c:v>5.4429999999999996</c:v>
                </c:pt>
                <c:pt idx="19">
                  <c:v>13.212</c:v>
                </c:pt>
                <c:pt idx="20">
                  <c:v>21.607999999999997</c:v>
                </c:pt>
                <c:pt idx="21">
                  <c:v>0</c:v>
                </c:pt>
                <c:pt idx="22">
                  <c:v>4.2690000000000001</c:v>
                </c:pt>
                <c:pt idx="23">
                  <c:v>0</c:v>
                </c:pt>
                <c:pt idx="24">
                  <c:v>0</c:v>
                </c:pt>
                <c:pt idx="25">
                  <c:v>0</c:v>
                </c:pt>
                <c:pt idx="26">
                  <c:v>23.716000000000001</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排出量比較シート!$DB$21:$DB$50</c:f>
              <c:numCache>
                <c:formatCode>[=0]#;[&lt;1]0.00;#,##0</c:formatCode>
                <c:ptCount val="30"/>
                <c:pt idx="0">
                  <c:v>211.55600000000001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151.202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排出量比較シート!$DD$21:$DD$50</c:f>
              <c:numCache>
                <c:formatCode>[=0]#;[&lt;1]0.00;#,##0</c:formatCode>
                <c:ptCount val="30"/>
                <c:pt idx="0">
                  <c:v>453.97300000000001</c:v>
                </c:pt>
                <c:pt idx="1">
                  <c:v>29.172999999999998</c:v>
                </c:pt>
                <c:pt idx="2">
                  <c:v>217.798</c:v>
                </c:pt>
                <c:pt idx="3">
                  <c:v>21.965</c:v>
                </c:pt>
                <c:pt idx="4">
                  <c:v>19.954999999999998</c:v>
                </c:pt>
                <c:pt idx="5">
                  <c:v>174.17</c:v>
                </c:pt>
                <c:pt idx="6">
                  <c:v>31.488</c:v>
                </c:pt>
                <c:pt idx="7">
                  <c:v>136.32400000000001</c:v>
                </c:pt>
                <c:pt idx="8">
                  <c:v>37.273000000000003</c:v>
                </c:pt>
                <c:pt idx="9">
                  <c:v>29.547999999999998</c:v>
                </c:pt>
                <c:pt idx="10">
                  <c:v>21.233000000000001</c:v>
                </c:pt>
                <c:pt idx="11">
                  <c:v>6.0150000000000006</c:v>
                </c:pt>
                <c:pt idx="12">
                  <c:v>78.45</c:v>
                </c:pt>
                <c:pt idx="13">
                  <c:v>6.11</c:v>
                </c:pt>
                <c:pt idx="14">
                  <c:v>106.72300000000001</c:v>
                </c:pt>
                <c:pt idx="15">
                  <c:v>45.53</c:v>
                </c:pt>
                <c:pt idx="16">
                  <c:v>40.92</c:v>
                </c:pt>
                <c:pt idx="17">
                  <c:v>146.27200000000002</c:v>
                </c:pt>
                <c:pt idx="18">
                  <c:v>1142.2969999999998</c:v>
                </c:pt>
                <c:pt idx="19">
                  <c:v>16.146999999999998</c:v>
                </c:pt>
                <c:pt idx="20">
                  <c:v>58.006999999999998</c:v>
                </c:pt>
                <c:pt idx="21">
                  <c:v>21.492000000000001</c:v>
                </c:pt>
                <c:pt idx="22">
                  <c:v>2966.5540000000001</c:v>
                </c:pt>
                <c:pt idx="23">
                  <c:v>249.95099999999999</c:v>
                </c:pt>
                <c:pt idx="24">
                  <c:v>1871.3429999999998</c:v>
                </c:pt>
                <c:pt idx="25">
                  <c:v>17.652000000000001</c:v>
                </c:pt>
                <c:pt idx="26">
                  <c:v>28.983000000000001</c:v>
                </c:pt>
                <c:pt idx="27">
                  <c:v>36.008000000000003</c:v>
                </c:pt>
                <c:pt idx="28">
                  <c:v>118.583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排出量比較シート!$CU$21:$CU$50</c:f>
              <c:numCache>
                <c:formatCode>\(0%\);;</c:formatCode>
                <c:ptCount val="30"/>
                <c:pt idx="0">
                  <c:v>0</c:v>
                </c:pt>
                <c:pt idx="1">
                  <c:v>0</c:v>
                </c:pt>
                <c:pt idx="2">
                  <c:v>0.15599523902871948</c:v>
                </c:pt>
                <c:pt idx="3">
                  <c:v>0</c:v>
                </c:pt>
                <c:pt idx="4">
                  <c:v>0</c:v>
                </c:pt>
                <c:pt idx="5">
                  <c:v>5.3167843633236483E-2</c:v>
                </c:pt>
                <c:pt idx="6">
                  <c:v>0.24462438827315314</c:v>
                </c:pt>
                <c:pt idx="7">
                  <c:v>0</c:v>
                </c:pt>
                <c:pt idx="8">
                  <c:v>0.1899123533937416</c:v>
                </c:pt>
                <c:pt idx="9">
                  <c:v>0.23694024792021862</c:v>
                </c:pt>
                <c:pt idx="10">
                  <c:v>4.8305564243128638E-2</c:v>
                </c:pt>
                <c:pt idx="11">
                  <c:v>0.13358910629579809</c:v>
                </c:pt>
                <c:pt idx="12">
                  <c:v>0</c:v>
                </c:pt>
                <c:pt idx="13">
                  <c:v>0.10914822251079873</c:v>
                </c:pt>
                <c:pt idx="14">
                  <c:v>0.17614312795788412</c:v>
                </c:pt>
                <c:pt idx="15">
                  <c:v>0.15958034925192982</c:v>
                </c:pt>
                <c:pt idx="16">
                  <c:v>0</c:v>
                </c:pt>
                <c:pt idx="17">
                  <c:v>9.3168212808271256E-2</c:v>
                </c:pt>
                <c:pt idx="18">
                  <c:v>7.7139279457625429E-2</c:v>
                </c:pt>
                <c:pt idx="19">
                  <c:v>0.21300409573857559</c:v>
                </c:pt>
                <c:pt idx="20">
                  <c:v>0.42412654943751832</c:v>
                </c:pt>
                <c:pt idx="21">
                  <c:v>0</c:v>
                </c:pt>
                <c:pt idx="22">
                  <c:v>0.10727223880379787</c:v>
                </c:pt>
                <c:pt idx="23">
                  <c:v>0</c:v>
                </c:pt>
                <c:pt idx="24">
                  <c:v>0</c:v>
                </c:pt>
                <c:pt idx="25">
                  <c:v>0</c:v>
                </c:pt>
                <c:pt idx="26">
                  <c:v>0.42756501060317825</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排出量比較シート!$CM$21:$CM$50</c:f>
              <c:numCache>
                <c:formatCode>\(0%\);;</c:formatCode>
                <c:ptCount val="30"/>
                <c:pt idx="0">
                  <c:v>0.36969763812866036</c:v>
                </c:pt>
                <c:pt idx="1">
                  <c:v>0.3759331368014367</c:v>
                </c:pt>
                <c:pt idx="2">
                  <c:v>1</c:v>
                </c:pt>
                <c:pt idx="3">
                  <c:v>0.1577068118128864</c:v>
                </c:pt>
                <c:pt idx="4">
                  <c:v>0.10017605176935408</c:v>
                </c:pt>
                <c:pt idx="5">
                  <c:v>0.99005042045235692</c:v>
                </c:pt>
                <c:pt idx="6">
                  <c:v>0.13810573378206001</c:v>
                </c:pt>
                <c:pt idx="7">
                  <c:v>0.86548142370996595</c:v>
                </c:pt>
                <c:pt idx="8">
                  <c:v>0.45713385046008009</c:v>
                </c:pt>
                <c:pt idx="9">
                  <c:v>0.20266411303497048</c:v>
                </c:pt>
                <c:pt idx="10">
                  <c:v>0.52874956873899026</c:v>
                </c:pt>
                <c:pt idx="11">
                  <c:v>0</c:v>
                </c:pt>
                <c:pt idx="12">
                  <c:v>0.49299575955836</c:v>
                </c:pt>
                <c:pt idx="13">
                  <c:v>0</c:v>
                </c:pt>
                <c:pt idx="14">
                  <c:v>0.29598355755747069</c:v>
                </c:pt>
                <c:pt idx="15">
                  <c:v>0.19275023190324284</c:v>
                </c:pt>
                <c:pt idx="16">
                  <c:v>0.84123072686695288</c:v>
                </c:pt>
                <c:pt idx="17">
                  <c:v>1</c:v>
                </c:pt>
                <c:pt idx="18">
                  <c:v>1</c:v>
                </c:pt>
                <c:pt idx="19">
                  <c:v>8.1500712388898527E-2</c:v>
                </c:pt>
                <c:pt idx="20">
                  <c:v>0.19669308980567049</c:v>
                </c:pt>
                <c:pt idx="21">
                  <c:v>0.41548484115701695</c:v>
                </c:pt>
                <c:pt idx="22">
                  <c:v>1</c:v>
                </c:pt>
                <c:pt idx="23">
                  <c:v>0.37925830552937279</c:v>
                </c:pt>
                <c:pt idx="24">
                  <c:v>1</c:v>
                </c:pt>
                <c:pt idx="25">
                  <c:v>0.15671483913470546</c:v>
                </c:pt>
                <c:pt idx="26">
                  <c:v>0.11572382509322478</c:v>
                </c:pt>
                <c:pt idx="27">
                  <c:v>0.65360788784024382</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排出量比較シート!$BV$21:$BV$50</c:f>
              <c:numCache>
                <c:formatCode>0%</c:formatCode>
                <c:ptCount val="30"/>
                <c:pt idx="0">
                  <c:v>0.75649019335322509</c:v>
                </c:pt>
                <c:pt idx="1">
                  <c:v>0.25782855953972295</c:v>
                </c:pt>
                <c:pt idx="2">
                  <c:v>0.42939051137095624</c:v>
                </c:pt>
                <c:pt idx="3">
                  <c:v>0.35770365815918614</c:v>
                </c:pt>
                <c:pt idx="4">
                  <c:v>0.4522447273327741</c:v>
                </c:pt>
                <c:pt idx="5">
                  <c:v>0.43085302874370895</c:v>
                </c:pt>
                <c:pt idx="6">
                  <c:v>0.28822247544203894</c:v>
                </c:pt>
                <c:pt idx="7">
                  <c:v>0.45211462101870442</c:v>
                </c:pt>
                <c:pt idx="8">
                  <c:v>0.1723784900700257</c:v>
                </c:pt>
                <c:pt idx="9">
                  <c:v>0.29387474481277487</c:v>
                </c:pt>
                <c:pt idx="10">
                  <c:v>0.16467979512601644</c:v>
                </c:pt>
                <c:pt idx="11">
                  <c:v>0.27557948701852725</c:v>
                </c:pt>
                <c:pt idx="12">
                  <c:v>0.44388543490653509</c:v>
                </c:pt>
                <c:pt idx="13">
                  <c:v>0.19171864411275419</c:v>
                </c:pt>
                <c:pt idx="14">
                  <c:v>0.55651249804787473</c:v>
                </c:pt>
                <c:pt idx="15">
                  <c:v>0.46401185387919208</c:v>
                </c:pt>
                <c:pt idx="16">
                  <c:v>0.2021890632670359</c:v>
                </c:pt>
                <c:pt idx="17">
                  <c:v>0.36312665291605511</c:v>
                </c:pt>
                <c:pt idx="18">
                  <c:v>0.32950481718460334</c:v>
                </c:pt>
                <c:pt idx="19">
                  <c:v>0.13631802252316669</c:v>
                </c:pt>
                <c:pt idx="20">
                  <c:v>0.46319658500850108</c:v>
                </c:pt>
                <c:pt idx="21">
                  <c:v>0.25882439433290405</c:v>
                </c:pt>
                <c:pt idx="22">
                  <c:v>0.72640717003643818</c:v>
                </c:pt>
                <c:pt idx="23">
                  <c:v>0.74502019311988221</c:v>
                </c:pt>
                <c:pt idx="24">
                  <c:v>0.89578446268543177</c:v>
                </c:pt>
                <c:pt idx="25">
                  <c:v>0.35722317725645386</c:v>
                </c:pt>
                <c:pt idx="26">
                  <c:v>0.16189310924584396</c:v>
                </c:pt>
                <c:pt idx="27">
                  <c:v>0.19309889974833386</c:v>
                </c:pt>
                <c:pt idx="28">
                  <c:v>0.24068061831866663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排出量比較シート!$BZ$21:$BZ$50</c:f>
              <c:numCache>
                <c:formatCode>0%</c:formatCode>
                <c:ptCount val="30"/>
                <c:pt idx="0">
                  <c:v>5.2455186138748208E-2</c:v>
                </c:pt>
                <c:pt idx="1">
                  <c:v>0.1882549677883083</c:v>
                </c:pt>
                <c:pt idx="2">
                  <c:v>0.15942936067807326</c:v>
                </c:pt>
                <c:pt idx="3">
                  <c:v>0.10818044089172905</c:v>
                </c:pt>
                <c:pt idx="4">
                  <c:v>0.12463799341710897</c:v>
                </c:pt>
                <c:pt idx="5">
                  <c:v>0.16194148284497636</c:v>
                </c:pt>
                <c:pt idx="6">
                  <c:v>0.18745223852250639</c:v>
                </c:pt>
                <c:pt idx="7">
                  <c:v>0.12625168840070272</c:v>
                </c:pt>
                <c:pt idx="8">
                  <c:v>0.27454720718865888</c:v>
                </c:pt>
                <c:pt idx="9">
                  <c:v>0.2058964759198815</c:v>
                </c:pt>
                <c:pt idx="10">
                  <c:v>0.21004915289511097</c:v>
                </c:pt>
                <c:pt idx="11">
                  <c:v>0.22326644512664992</c:v>
                </c:pt>
                <c:pt idx="12">
                  <c:v>0.12773195605440457</c:v>
                </c:pt>
                <c:pt idx="13">
                  <c:v>0.21696761377264542</c:v>
                </c:pt>
                <c:pt idx="14">
                  <c:v>0.15966086336195881</c:v>
                </c:pt>
                <c:pt idx="15">
                  <c:v>0.1370891562417208</c:v>
                </c:pt>
                <c:pt idx="16">
                  <c:v>0.1783915582584156</c:v>
                </c:pt>
                <c:pt idx="17">
                  <c:v>0.15911039763433929</c:v>
                </c:pt>
                <c:pt idx="18">
                  <c:v>0.2249058279273429</c:v>
                </c:pt>
                <c:pt idx="19">
                  <c:v>0.234794104237599</c:v>
                </c:pt>
                <c:pt idx="20">
                  <c:v>0.12752170509812216</c:v>
                </c:pt>
                <c:pt idx="21">
                  <c:v>0.1988894683444212</c:v>
                </c:pt>
                <c:pt idx="22">
                  <c:v>6.136893575397654E-2</c:v>
                </c:pt>
                <c:pt idx="23">
                  <c:v>6.5754640541340906E-2</c:v>
                </c:pt>
                <c:pt idx="24">
                  <c:v>2.4190260351868061E-2</c:v>
                </c:pt>
                <c:pt idx="25">
                  <c:v>0.13459008027762903</c:v>
                </c:pt>
                <c:pt idx="26">
                  <c:v>0.19730001108627548</c:v>
                </c:pt>
                <c:pt idx="27">
                  <c:v>0.21424907988111092</c:v>
                </c:pt>
                <c:pt idx="28">
                  <c:v>0.17640709231936133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排出量比較シート!$CA$21:$CA$50</c:f>
              <c:numCache>
                <c:formatCode>0%</c:formatCode>
                <c:ptCount val="30"/>
                <c:pt idx="0">
                  <c:v>5.3868530350704616E-2</c:v>
                </c:pt>
                <c:pt idx="1">
                  <c:v>0.26559713982434507</c:v>
                </c:pt>
                <c:pt idx="2">
                  <c:v>0.19522460377132247</c:v>
                </c:pt>
                <c:pt idx="3">
                  <c:v>0.16946993330910062</c:v>
                </c:pt>
                <c:pt idx="4">
                  <c:v>0.18804650198997142</c:v>
                </c:pt>
                <c:pt idx="5">
                  <c:v>0.15446615601659797</c:v>
                </c:pt>
                <c:pt idx="6">
                  <c:v>0.25046036359776697</c:v>
                </c:pt>
                <c:pt idx="7">
                  <c:v>0.10314602772963173</c:v>
                </c:pt>
                <c:pt idx="8">
                  <c:v>0.19983433514415061</c:v>
                </c:pt>
                <c:pt idx="9">
                  <c:v>0.21249164221882891</c:v>
                </c:pt>
                <c:pt idx="10">
                  <c:v>0.19099912326622864</c:v>
                </c:pt>
                <c:pt idx="11">
                  <c:v>0.18397865919190545</c:v>
                </c:pt>
                <c:pt idx="12">
                  <c:v>0.18260301542622676</c:v>
                </c:pt>
                <c:pt idx="13">
                  <c:v>0.24468048168969464</c:v>
                </c:pt>
                <c:pt idx="14">
                  <c:v>9.8869679199050126E-2</c:v>
                </c:pt>
                <c:pt idx="15">
                  <c:v>0.14259125198982231</c:v>
                </c:pt>
                <c:pt idx="16">
                  <c:v>0.19528288663416551</c:v>
                </c:pt>
                <c:pt idx="17">
                  <c:v>0.16485660247755879</c:v>
                </c:pt>
                <c:pt idx="18">
                  <c:v>0.13905783203373664</c:v>
                </c:pt>
                <c:pt idx="19">
                  <c:v>0.25258820841309498</c:v>
                </c:pt>
                <c:pt idx="20">
                  <c:v>0.17676058802236672</c:v>
                </c:pt>
                <c:pt idx="21">
                  <c:v>0.23797295611840713</c:v>
                </c:pt>
                <c:pt idx="22">
                  <c:v>5.6873900676889681E-2</c:v>
                </c:pt>
                <c:pt idx="23">
                  <c:v>7.8786678293913948E-2</c:v>
                </c:pt>
                <c:pt idx="24">
                  <c:v>2.7842779261887177E-2</c:v>
                </c:pt>
                <c:pt idx="25">
                  <c:v>0.11278014374870533</c:v>
                </c:pt>
                <c:pt idx="26">
                  <c:v>0.3809296498475272</c:v>
                </c:pt>
                <c:pt idx="27">
                  <c:v>0.2065384563543276</c:v>
                </c:pt>
                <c:pt idx="28">
                  <c:v>0.24740658738811225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排出量比較シート!$CB$21:$CB$50</c:f>
              <c:numCache>
                <c:formatCode>0%</c:formatCode>
                <c:ptCount val="30"/>
                <c:pt idx="0">
                  <c:v>0.13086221558674202</c:v>
                </c:pt>
                <c:pt idx="1">
                  <c:v>0.27051916433752382</c:v>
                </c:pt>
                <c:pt idx="2">
                  <c:v>0.20494894073311332</c:v>
                </c:pt>
                <c:pt idx="3">
                  <c:v>0.34792779150916109</c:v>
                </c:pt>
                <c:pt idx="4">
                  <c:v>0.22268873954308988</c:v>
                </c:pt>
                <c:pt idx="5">
                  <c:v>0.25273933239471658</c:v>
                </c:pt>
                <c:pt idx="6">
                  <c:v>0.25399693154922687</c:v>
                </c:pt>
                <c:pt idx="7">
                  <c:v>0.3036803453659187</c:v>
                </c:pt>
                <c:pt idx="8">
                  <c:v>0.29801049585923439</c:v>
                </c:pt>
                <c:pt idx="9">
                  <c:v>0.27752039110351506</c:v>
                </c:pt>
                <c:pt idx="10">
                  <c:v>0.41025756948710118</c:v>
                </c:pt>
                <c:pt idx="11">
                  <c:v>0.31717540866291732</c:v>
                </c:pt>
                <c:pt idx="12">
                  <c:v>0.22984241562584451</c:v>
                </c:pt>
                <c:pt idx="13">
                  <c:v>0.32756952646414744</c:v>
                </c:pt>
                <c:pt idx="14">
                  <c:v>0.17617807399616409</c:v>
                </c:pt>
                <c:pt idx="15">
                  <c:v>0.23635913092988081</c:v>
                </c:pt>
                <c:pt idx="16">
                  <c:v>0.3974817620879233</c:v>
                </c:pt>
                <c:pt idx="17">
                  <c:v>0.30220926333638054</c:v>
                </c:pt>
                <c:pt idx="18">
                  <c:v>0.28524538625922752</c:v>
                </c:pt>
                <c:pt idx="19">
                  <c:v>0.35082989695664685</c:v>
                </c:pt>
                <c:pt idx="20">
                  <c:v>0.21498964559147299</c:v>
                </c:pt>
                <c:pt idx="21">
                  <c:v>0.29285467738818832</c:v>
                </c:pt>
                <c:pt idx="22">
                  <c:v>0.14429361410796876</c:v>
                </c:pt>
                <c:pt idx="23">
                  <c:v>0.10509133293104334</c:v>
                </c:pt>
                <c:pt idx="24">
                  <c:v>4.9316933339283303E-2</c:v>
                </c:pt>
                <c:pt idx="25">
                  <c:v>0.37096873413750725</c:v>
                </c:pt>
                <c:pt idx="26">
                  <c:v>0.22564061385764633</c:v>
                </c:pt>
                <c:pt idx="27">
                  <c:v>0.36703277364440867</c:v>
                </c:pt>
                <c:pt idx="28">
                  <c:v>0.31394585174308959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排出量比較シート!$CH$21:$CH$50</c:f>
              <c:numCache>
                <c:formatCode>0%</c:formatCode>
                <c:ptCount val="30"/>
                <c:pt idx="0">
                  <c:v>6.3238745705800938E-3</c:v>
                </c:pt>
                <c:pt idx="1">
                  <c:v>1.7800168510099832E-2</c:v>
                </c:pt>
                <c:pt idx="2">
                  <c:v>1.1006583446534692E-2</c:v>
                </c:pt>
                <c:pt idx="3">
                  <c:v>1.6718176130823142E-2</c:v>
                </c:pt>
                <c:pt idx="4">
                  <c:v>1.2382037717055792E-2</c:v>
                </c:pt>
                <c:pt idx="5">
                  <c:v>0</c:v>
                </c:pt>
                <c:pt idx="6">
                  <c:v>1.9867990888460755E-2</c:v>
                </c:pt>
                <c:pt idx="7">
                  <c:v>1.4807317485042449E-2</c:v>
                </c:pt>
                <c:pt idx="8">
                  <c:v>5.5229471737930358E-2</c:v>
                </c:pt>
                <c:pt idx="9">
                  <c:v>1.0216745944999495E-2</c:v>
                </c:pt>
                <c:pt idx="10">
                  <c:v>2.4014359225542715E-2</c:v>
                </c:pt>
                <c:pt idx="11">
                  <c:v>0</c:v>
                </c:pt>
                <c:pt idx="12">
                  <c:v>1.593717798698915E-2</c:v>
                </c:pt>
                <c:pt idx="13">
                  <c:v>1.9063733960758427E-2</c:v>
                </c:pt>
                <c:pt idx="14">
                  <c:v>8.7788853949521996E-3</c:v>
                </c:pt>
                <c:pt idx="15">
                  <c:v>1.9948606959383969E-2</c:v>
                </c:pt>
                <c:pt idx="16">
                  <c:v>2.6654729752459728E-2</c:v>
                </c:pt>
                <c:pt idx="17">
                  <c:v>1.0697083635666186E-2</c:v>
                </c:pt>
                <c:pt idx="18">
                  <c:v>2.1286136595089704E-2</c:v>
                </c:pt>
                <c:pt idx="19">
                  <c:v>2.5469767869492347E-2</c:v>
                </c:pt>
                <c:pt idx="20">
                  <c:v>1.7531476279536926E-2</c:v>
                </c:pt>
                <c:pt idx="21">
                  <c:v>1.1458503816079255E-2</c:v>
                </c:pt>
                <c:pt idx="22">
                  <c:v>1.1056379424726905E-2</c:v>
                </c:pt>
                <c:pt idx="23">
                  <c:v>5.3471551138196119E-3</c:v>
                </c:pt>
                <c:pt idx="24">
                  <c:v>2.8655643615296644E-3</c:v>
                </c:pt>
                <c:pt idx="25">
                  <c:v>2.4437864579704569E-2</c:v>
                </c:pt>
                <c:pt idx="26">
                  <c:v>3.4236615962706989E-2</c:v>
                </c:pt>
                <c:pt idx="27">
                  <c:v>1.9080790371819013E-2</c:v>
                </c:pt>
                <c:pt idx="28">
                  <c:v>2.1559850230770294E-2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c:ext uri="{02D57815-91ED-43cb-92C2-25804820EDAC}">
                        <c15:formulaRef>
                          <c15:sqref>排出量比較シート!$BW$21:$BW$50</c15:sqref>
                        </c15:formulaRef>
                      </c:ext>
                    </c:extLst>
                    <c:numCache>
                      <c:formatCode>0%</c:formatCode>
                      <c:ptCount val="30"/>
                      <c:pt idx="0">
                        <c:v>0.75093397794457717</c:v>
                      </c:pt>
                      <c:pt idx="1">
                        <c:v>0.23824749477038873</c:v>
                      </c:pt>
                      <c:pt idx="2">
                        <c:v>0.35734342297976796</c:v>
                      </c:pt>
                      <c:pt idx="3">
                        <c:v>0.23962843049587584</c:v>
                      </c:pt>
                      <c:pt idx="4">
                        <c:v>0.3404397692785886</c:v>
                      </c:pt>
                      <c:pt idx="5">
                        <c:v>0.38478131613710759</c:v>
                      </c:pt>
                      <c:pt idx="6">
                        <c:v>0.23008008138256592</c:v>
                      </c:pt>
                      <c:pt idx="7">
                        <c:v>0.38076348139982874</c:v>
                      </c:pt>
                      <c:pt idx="8">
                        <c:v>0.14289188375237943</c:v>
                      </c:pt>
                      <c:pt idx="9">
                        <c:v>0.26893721771576745</c:v>
                      </c:pt>
                      <c:pt idx="10">
                        <c:v>8.8668815727691558E-2</c:v>
                      </c:pt>
                      <c:pt idx="11">
                        <c:v>0.26467300113571679</c:v>
                      </c:pt>
                      <c:pt idx="12">
                        <c:v>0.37808421464284714</c:v>
                      </c:pt>
                      <c:pt idx="13">
                        <c:v>0.13754731647495644</c:v>
                      </c:pt>
                      <c:pt idx="14">
                        <c:v>0.516362328030049</c:v>
                      </c:pt>
                      <c:pt idx="15">
                        <c:v>0.44420744048832034</c:v>
                      </c:pt>
                      <c:pt idx="16">
                        <c:v>0.1480285707601362</c:v>
                      </c:pt>
                      <c:pt idx="17">
                        <c:v>0.28065525445147221</c:v>
                      </c:pt>
                      <c:pt idx="18">
                        <c:v>0.31229280506696966</c:v>
                      </c:pt>
                      <c:pt idx="19">
                        <c:v>7.1141397572838855E-2</c:v>
                      </c:pt>
                      <c:pt idx="20">
                        <c:v>0.40669056414990812</c:v>
                      </c:pt>
                      <c:pt idx="21">
                        <c:v>0.24602873184363017</c:v>
                      </c:pt>
                      <c:pt idx="22">
                        <c:v>0.7080482582919424</c:v>
                      </c:pt>
                      <c:pt idx="23">
                        <c:v>0.7171923675759212</c:v>
                      </c:pt>
                      <c:pt idx="24">
                        <c:v>0.88182893070507273</c:v>
                      </c:pt>
                      <c:pt idx="25">
                        <c:v>0.31171762488601967</c:v>
                      </c:pt>
                      <c:pt idx="26">
                        <c:v>0.13766707879857312</c:v>
                      </c:pt>
                      <c:pt idx="27">
                        <c:v>0.16108848674541809</c:v>
                      </c:pt>
                      <c:pt idx="28">
                        <c:v>0.19162763197790239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2.3364120547669748E-3</c:v>
                      </c:pt>
                      <c:pt idx="1">
                        <c:v>8.6267547875563729E-3</c:v>
                      </c:pt>
                      <c:pt idx="2">
                        <c:v>9.6796273419119915E-3</c:v>
                      </c:pt>
                      <c:pt idx="3">
                        <c:v>8.5735599088871406E-3</c:v>
                      </c:pt>
                      <c:pt idx="4">
                        <c:v>1.2173614729479762E-2</c:v>
                      </c:pt>
                      <c:pt idx="5">
                        <c:v>8.7398645236597093E-3</c:v>
                      </c:pt>
                      <c:pt idx="6">
                        <c:v>1.8810623419961606E-2</c:v>
                      </c:pt>
                      <c:pt idx="7">
                        <c:v>7.9187402441752604E-3</c:v>
                      </c:pt>
                      <c:pt idx="8">
                        <c:v>2.0819734533237128E-2</c:v>
                      </c:pt>
                      <c:pt idx="9">
                        <c:v>9.7716832118569553E-3</c:v>
                      </c:pt>
                      <c:pt idx="10">
                        <c:v>1.6541191363771447E-2</c:v>
                      </c:pt>
                      <c:pt idx="11">
                        <c:v>1.0523267999924649E-2</c:v>
                      </c:pt>
                      <c:pt idx="12">
                        <c:v>1.6174198939519508E-2</c:v>
                      </c:pt>
                      <c:pt idx="13">
                        <c:v>1.1883685807324369E-2</c:v>
                      </c:pt>
                      <c:pt idx="14">
                        <c:v>8.4952826503032625E-3</c:v>
                      </c:pt>
                      <c:pt idx="15">
                        <c:v>7.9976252396580533E-3</c:v>
                      </c:pt>
                      <c:pt idx="16">
                        <c:v>1.4668849469664026E-2</c:v>
                      </c:pt>
                      <c:pt idx="17">
                        <c:v>8.5125059333616328E-3</c:v>
                      </c:pt>
                      <c:pt idx="18">
                        <c:v>8.9187580783023912E-3</c:v>
                      </c:pt>
                      <c:pt idx="19">
                        <c:v>1.2193033446988881E-2</c:v>
                      </c:pt>
                      <c:pt idx="20">
                        <c:v>5.7830231137282655E-3</c:v>
                      </c:pt>
                      <c:pt idx="21">
                        <c:v>1.1930106049822503E-2</c:v>
                      </c:pt>
                      <c:pt idx="22">
                        <c:v>2.9218969118091896E-3</c:v>
                      </c:pt>
                      <c:pt idx="23">
                        <c:v>3.1016448526200112E-3</c:v>
                      </c:pt>
                      <c:pt idx="24">
                        <c:v>1.3750863324246279E-3</c:v>
                      </c:pt>
                      <c:pt idx="25">
                        <c:v>8.2808616753135295E-3</c:v>
                      </c:pt>
                      <c:pt idx="26">
                        <c:v>1.4447309461900757E-2</c:v>
                      </c:pt>
                      <c:pt idx="27">
                        <c:v>1.5512974676654915E-2</c:v>
                      </c:pt>
                      <c:pt idx="28">
                        <c:v>1.1677115750465393E-2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3.219803353881005E-3</c:v>
                      </c:pt>
                      <c:pt idx="1">
                        <c:v>1.0954309981777828E-2</c:v>
                      </c:pt>
                      <c:pt idx="2">
                        <c:v>6.2367461049276304E-2</c:v>
                      </c:pt>
                      <c:pt idx="3">
                        <c:v>0.10950166775442315</c:v>
                      </c:pt>
                      <c:pt idx="4">
                        <c:v>9.9631343324705759E-2</c:v>
                      </c:pt>
                      <c:pt idx="5">
                        <c:v>3.733184808294164E-2</c:v>
                      </c:pt>
                      <c:pt idx="6">
                        <c:v>3.9331770639511418E-2</c:v>
                      </c:pt>
                      <c:pt idx="7">
                        <c:v>6.3432399374700382E-2</c:v>
                      </c:pt>
                      <c:pt idx="8">
                        <c:v>8.6668717844091449E-3</c:v>
                      </c:pt>
                      <c:pt idx="9">
                        <c:v>1.5165843885150474E-2</c:v>
                      </c:pt>
                      <c:pt idx="10">
                        <c:v>5.9469788034553432E-2</c:v>
                      </c:pt>
                      <c:pt idx="11">
                        <c:v>3.8321788288581279E-4</c:v>
                      </c:pt>
                      <c:pt idx="12">
                        <c:v>4.9627021324168498E-2</c:v>
                      </c:pt>
                      <c:pt idx="13">
                        <c:v>4.2287641830473371E-2</c:v>
                      </c:pt>
                      <c:pt idx="14">
                        <c:v>3.1654887367522498E-2</c:v>
                      </c:pt>
                      <c:pt idx="15">
                        <c:v>1.1806788151213696E-2</c:v>
                      </c:pt>
                      <c:pt idx="16">
                        <c:v>3.9491643037235673E-2</c:v>
                      </c:pt>
                      <c:pt idx="17">
                        <c:v>7.3958892531221287E-2</c:v>
                      </c:pt>
                      <c:pt idx="18">
                        <c:v>8.2932540393313159E-3</c:v>
                      </c:pt>
                      <c:pt idx="19">
                        <c:v>5.2983591503338971E-2</c:v>
                      </c:pt>
                      <c:pt idx="20">
                        <c:v>5.072299774486469E-2</c:v>
                      </c:pt>
                      <c:pt idx="21">
                        <c:v>8.6555643945140123E-4</c:v>
                      </c:pt>
                      <c:pt idx="22">
                        <c:v>1.5437014832686589E-2</c:v>
                      </c:pt>
                      <c:pt idx="23">
                        <c:v>2.472618069134086E-2</c:v>
                      </c:pt>
                      <c:pt idx="24">
                        <c:v>1.2580445647934523E-2</c:v>
                      </c:pt>
                      <c:pt idx="25">
                        <c:v>3.7224690695120619E-2</c:v>
                      </c:pt>
                      <c:pt idx="26">
                        <c:v>9.7787209853700853E-3</c:v>
                      </c:pt>
                      <c:pt idx="27">
                        <c:v>1.6497438326260872E-2</c:v>
                      </c:pt>
                      <c:pt idx="28">
                        <c:v>3.737587059029885E-2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9.4048011945397886E-2</c:v>
                      </c:pt>
                      <c:pt idx="1">
                        <c:v>0.26118925490732958</c:v>
                      </c:pt>
                      <c:pt idx="2">
                        <c:v>0.19830618520242718</c:v>
                      </c:pt>
                      <c:pt idx="3">
                        <c:v>0.34083689171005516</c:v>
                      </c:pt>
                      <c:pt idx="4">
                        <c:v>0.21624328820786273</c:v>
                      </c:pt>
                      <c:pt idx="5">
                        <c:v>0.2456827582167094</c:v>
                      </c:pt>
                      <c:pt idx="6">
                        <c:v>0.24187639287223178</c:v>
                      </c:pt>
                      <c:pt idx="7">
                        <c:v>0.29573418111998545</c:v>
                      </c:pt>
                      <c:pt idx="8">
                        <c:v>0.2882175448906818</c:v>
                      </c:pt>
                      <c:pt idx="9">
                        <c:v>0.26733350025083896</c:v>
                      </c:pt>
                      <c:pt idx="10">
                        <c:v>0.39757171225534543</c:v>
                      </c:pt>
                      <c:pt idx="11">
                        <c:v>0.30369196828270811</c:v>
                      </c:pt>
                      <c:pt idx="12">
                        <c:v>0.22200988866241037</c:v>
                      </c:pt>
                      <c:pt idx="13">
                        <c:v>0.30541994169692477</c:v>
                      </c:pt>
                      <c:pt idx="14">
                        <c:v>0.17125662550552545</c:v>
                      </c:pt>
                      <c:pt idx="15">
                        <c:v>0.22964692363666764</c:v>
                      </c:pt>
                      <c:pt idx="16">
                        <c:v>0.38609323238418247</c:v>
                      </c:pt>
                      <c:pt idx="17">
                        <c:v>0.29495168647942538</c:v>
                      </c:pt>
                      <c:pt idx="18">
                        <c:v>0.27664702498521043</c:v>
                      </c:pt>
                      <c:pt idx="19">
                        <c:v>0.33095350483836544</c:v>
                      </c:pt>
                      <c:pt idx="20">
                        <c:v>0.20743573879143068</c:v>
                      </c:pt>
                      <c:pt idx="21">
                        <c:v>0.27969932563787636</c:v>
                      </c:pt>
                      <c:pt idx="22">
                        <c:v>9.4669836780949396E-2</c:v>
                      </c:pt>
                      <c:pt idx="23">
                        <c:v>8.9397465351703342E-2</c:v>
                      </c:pt>
                      <c:pt idx="24">
                        <c:v>4.7993356229219582E-2</c:v>
                      </c:pt>
                      <c:pt idx="25">
                        <c:v>0.35010204336202932</c:v>
                      </c:pt>
                      <c:pt idx="26">
                        <c:v>0.21605907399244439</c:v>
                      </c:pt>
                      <c:pt idx="27">
                        <c:v>0.35761696035534868</c:v>
                      </c:pt>
                      <c:pt idx="28">
                        <c:v>0.30466972249825464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4.6225029283766879E-2</c:v>
                      </c:pt>
                      <c:pt idx="1">
                        <c:v>0.15139275389992815</c:v>
                      </c:pt>
                      <c:pt idx="2">
                        <c:v>0.11043849684230704</c:v>
                      </c:pt>
                      <c:pt idx="3">
                        <c:v>0.13031268492859399</c:v>
                      </c:pt>
                      <c:pt idx="4">
                        <c:v>0.10276492235651491</c:v>
                      </c:pt>
                      <c:pt idx="5">
                        <c:v>0.11406143716615331</c:v>
                      </c:pt>
                      <c:pt idx="6">
                        <c:v>0.10615290000898489</c:v>
                      </c:pt>
                      <c:pt idx="7">
                        <c:v>0.1260161492893318</c:v>
                      </c:pt>
                      <c:pt idx="8">
                        <c:v>0.16313034879152424</c:v>
                      </c:pt>
                      <c:pt idx="9">
                        <c:v>0.14282252773697526</c:v>
                      </c:pt>
                      <c:pt idx="10">
                        <c:v>0.18909079511097182</c:v>
                      </c:pt>
                      <c:pt idx="11">
                        <c:v>0.16994088506874744</c:v>
                      </c:pt>
                      <c:pt idx="12">
                        <c:v>0.12141520536332302</c:v>
                      </c:pt>
                      <c:pt idx="13">
                        <c:v>0.15219337707076619</c:v>
                      </c:pt>
                      <c:pt idx="14">
                        <c:v>7.5616305416242993E-2</c:v>
                      </c:pt>
                      <c:pt idx="15">
                        <c:v>0.11514568151497367</c:v>
                      </c:pt>
                      <c:pt idx="16">
                        <c:v>0.16815347978083564</c:v>
                      </c:pt>
                      <c:pt idx="17">
                        <c:v>0.12068686928571357</c:v>
                      </c:pt>
                      <c:pt idx="18">
                        <c:v>0.13966330815539557</c:v>
                      </c:pt>
                      <c:pt idx="19">
                        <c:v>0.1606209850850952</c:v>
                      </c:pt>
                      <c:pt idx="20">
                        <c:v>0.10524950061380049</c:v>
                      </c:pt>
                      <c:pt idx="21">
                        <c:v>0.16379892585690783</c:v>
                      </c:pt>
                      <c:pt idx="22">
                        <c:v>5.7065336517609769E-2</c:v>
                      </c:pt>
                      <c:pt idx="23">
                        <c:v>4.5857646381676845E-2</c:v>
                      </c:pt>
                      <c:pt idx="24">
                        <c:v>2.2484706136718102E-2</c:v>
                      </c:pt>
                      <c:pt idx="25">
                        <c:v>0.12696314391511121</c:v>
                      </c:pt>
                      <c:pt idx="26">
                        <c:v>0.13447616432429496</c:v>
                      </c:pt>
                      <c:pt idx="27">
                        <c:v>0.16023789733106325</c:v>
                      </c:pt>
                      <c:pt idx="28">
                        <c:v>0.14205069867872666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4.7822982661631E-2</c:v>
                      </c:pt>
                      <c:pt idx="1">
                        <c:v>0.10979650100740145</c:v>
                      </c:pt>
                      <c:pt idx="2">
                        <c:v>8.7867688360120128E-2</c:v>
                      </c:pt>
                      <c:pt idx="3">
                        <c:v>0.21052420678146114</c:v>
                      </c:pt>
                      <c:pt idx="4">
                        <c:v>0.11347836585134781</c:v>
                      </c:pt>
                      <c:pt idx="5">
                        <c:v>0.13162132105055607</c:v>
                      </c:pt>
                      <c:pt idx="6">
                        <c:v>0.13572349286324689</c:v>
                      </c:pt>
                      <c:pt idx="7">
                        <c:v>0.16971803183065359</c:v>
                      </c:pt>
                      <c:pt idx="8">
                        <c:v>0.12508719609915755</c:v>
                      </c:pt>
                      <c:pt idx="9">
                        <c:v>0.12451097251386369</c:v>
                      </c:pt>
                      <c:pt idx="10">
                        <c:v>0.20848091714437361</c:v>
                      </c:pt>
                      <c:pt idx="11">
                        <c:v>0.13375108321396068</c:v>
                      </c:pt>
                      <c:pt idx="12">
                        <c:v>0.10059468329908731</c:v>
                      </c:pt>
                      <c:pt idx="13">
                        <c:v>0.15322656462615858</c:v>
                      </c:pt>
                      <c:pt idx="14">
                        <c:v>9.5640320089282471E-2</c:v>
                      </c:pt>
                      <c:pt idx="15">
                        <c:v>0.11450124212169394</c:v>
                      </c:pt>
                      <c:pt idx="16">
                        <c:v>0.21793975260334683</c:v>
                      </c:pt>
                      <c:pt idx="17">
                        <c:v>0.17426481719371184</c:v>
                      </c:pt>
                      <c:pt idx="18">
                        <c:v>0.13698371682981486</c:v>
                      </c:pt>
                      <c:pt idx="19">
                        <c:v>0.17033251975327021</c:v>
                      </c:pt>
                      <c:pt idx="20">
                        <c:v>0.1021862381776302</c:v>
                      </c:pt>
                      <c:pt idx="21">
                        <c:v>0.11590039978096849</c:v>
                      </c:pt>
                      <c:pt idx="22">
                        <c:v>3.7604500263339627E-2</c:v>
                      </c:pt>
                      <c:pt idx="23">
                        <c:v>4.3539818970026505E-2</c:v>
                      </c:pt>
                      <c:pt idx="24">
                        <c:v>2.5508650092501473E-2</c:v>
                      </c:pt>
                      <c:pt idx="25">
                        <c:v>0.22313889944691812</c:v>
                      </c:pt>
                      <c:pt idx="26">
                        <c:v>8.1582909668149448E-2</c:v>
                      </c:pt>
                      <c:pt idx="27">
                        <c:v>0.19737906302428543</c:v>
                      </c:pt>
                      <c:pt idx="28">
                        <c:v>0.16261902381952797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3.2815906280605064E-3</c:v>
                      </c:pt>
                      <c:pt idx="1">
                        <c:v>9.3299094301941988E-3</c:v>
                      </c:pt>
                      <c:pt idx="2">
                        <c:v>6.6427555306861385E-3</c:v>
                      </c:pt>
                      <c:pt idx="3">
                        <c:v>7.0908997991059649E-3</c:v>
                      </c:pt>
                      <c:pt idx="4">
                        <c:v>6.4454513352271391E-3</c:v>
                      </c:pt>
                      <c:pt idx="5">
                        <c:v>7.056574178007197E-3</c:v>
                      </c:pt>
                      <c:pt idx="6">
                        <c:v>7.8265549781979925E-3</c:v>
                      </c:pt>
                      <c:pt idx="7">
                        <c:v>7.946164245933262E-3</c:v>
                      </c:pt>
                      <c:pt idx="8">
                        <c:v>9.7929509685526182E-3</c:v>
                      </c:pt>
                      <c:pt idx="9">
                        <c:v>1.0186890852676085E-2</c:v>
                      </c:pt>
                      <c:pt idx="10">
                        <c:v>1.2685857231755754E-2</c:v>
                      </c:pt>
                      <c:pt idx="11">
                        <c:v>1.3483440380209219E-2</c:v>
                      </c:pt>
                      <c:pt idx="12">
                        <c:v>7.8325269634341495E-3</c:v>
                      </c:pt>
                      <c:pt idx="13">
                        <c:v>1.031414102842677E-2</c:v>
                      </c:pt>
                      <c:pt idx="14">
                        <c:v>4.921448490638641E-3</c:v>
                      </c:pt>
                      <c:pt idx="15">
                        <c:v>6.712207293213172E-3</c:v>
                      </c:pt>
                      <c:pt idx="16">
                        <c:v>1.1388529703740807E-2</c:v>
                      </c:pt>
                      <c:pt idx="17">
                        <c:v>7.2575768569551483E-3</c:v>
                      </c:pt>
                      <c:pt idx="18">
                        <c:v>8.5983612740170683E-3</c:v>
                      </c:pt>
                      <c:pt idx="19">
                        <c:v>1.0447864072388032E-2</c:v>
                      </c:pt>
                      <c:pt idx="20">
                        <c:v>6.8046259703625151E-3</c:v>
                      </c:pt>
                      <c:pt idx="21">
                        <c:v>1.3155351750311985E-2</c:v>
                      </c:pt>
                      <c:pt idx="22">
                        <c:v>4.145268093485208E-3</c:v>
                      </c:pt>
                      <c:pt idx="23">
                        <c:v>3.0539697104739619E-3</c:v>
                      </c:pt>
                      <c:pt idx="24">
                        <c:v>1.3235771100637208E-3</c:v>
                      </c:pt>
                      <c:pt idx="25">
                        <c:v>8.4891609660301265E-3</c:v>
                      </c:pt>
                      <c:pt idx="26">
                        <c:v>9.5815398652019258E-3</c:v>
                      </c:pt>
                      <c:pt idx="27">
                        <c:v>9.4158132890599846E-3</c:v>
                      </c:pt>
                      <c:pt idx="28">
                        <c:v>9.2761292448349277E-3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3.3532613013283613E-2</c:v>
                      </c:pt>
                      <c:pt idx="1">
                        <c:v>0</c:v>
                      </c:pt>
                      <c:pt idx="2">
                        <c:v>0</c:v>
                      </c:pt>
                      <c:pt idx="3">
                        <c:v>0</c:v>
                      </c:pt>
                      <c:pt idx="4">
                        <c:v>0</c:v>
                      </c:pt>
                      <c:pt idx="5">
                        <c:v>0</c:v>
                      </c:pt>
                      <c:pt idx="6">
                        <c:v>4.2939836987970891E-3</c:v>
                      </c:pt>
                      <c:pt idx="7">
                        <c:v>0</c:v>
                      </c:pt>
                      <c:pt idx="8">
                        <c:v>0</c:v>
                      </c:pt>
                      <c:pt idx="9">
                        <c:v>0</c:v>
                      </c:pt>
                      <c:pt idx="10">
                        <c:v>0</c:v>
                      </c:pt>
                      <c:pt idx="11">
                        <c:v>0</c:v>
                      </c:pt>
                      <c:pt idx="12">
                        <c:v>0</c:v>
                      </c:pt>
                      <c:pt idx="13">
                        <c:v>1.1835443738795921E-2</c:v>
                      </c:pt>
                      <c:pt idx="14">
                        <c:v>0</c:v>
                      </c:pt>
                      <c:pt idx="15">
                        <c:v>0</c:v>
                      </c:pt>
                      <c:pt idx="16">
                        <c:v>0</c:v>
                      </c:pt>
                      <c:pt idx="17">
                        <c:v>0</c:v>
                      </c:pt>
                      <c:pt idx="18">
                        <c:v>0</c:v>
                      </c:pt>
                      <c:pt idx="19">
                        <c:v>9.4285280458933519E-3</c:v>
                      </c:pt>
                      <c:pt idx="20">
                        <c:v>7.4928082967979802E-4</c:v>
                      </c:pt>
                      <c:pt idx="21">
                        <c:v>0</c:v>
                      </c:pt>
                      <c:pt idx="22">
                        <c:v>4.5478509233534165E-2</c:v>
                      </c:pt>
                      <c:pt idx="23">
                        <c:v>1.2639897868866032E-2</c:v>
                      </c:pt>
                      <c:pt idx="24">
                        <c:v>0</c:v>
                      </c:pt>
                      <c:pt idx="25">
                        <c:v>1.2377529809447821E-2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排出量比較シート!$BE$21:$BE$50</c:f>
              <c:numCache>
                <c:formatCode>#,##0_);[Red]\(#,##0\)</c:formatCode>
                <c:ptCount val="30"/>
                <c:pt idx="0">
                  <c:v>655.71692918318081</c:v>
                </c:pt>
                <c:pt idx="1">
                  <c:v>77.60156566195127</c:v>
                </c:pt>
                <c:pt idx="2">
                  <c:v>179.74848607293066</c:v>
                </c:pt>
                <c:pt idx="3">
                  <c:v>139.27743353318627</c:v>
                </c:pt>
                <c:pt idx="4">
                  <c:v>199.19930609707504</c:v>
                </c:pt>
                <c:pt idx="5">
                  <c:v>172.43970253756945</c:v>
                </c:pt>
                <c:pt idx="6">
                  <c:v>105.94780969116218</c:v>
                </c:pt>
                <c:pt idx="7">
                  <c:v>157.51233506045065</c:v>
                </c:pt>
                <c:pt idx="8">
                  <c:v>49.068779258907284</c:v>
                </c:pt>
                <c:pt idx="9">
                  <c:v>80.147391448614314</c:v>
                </c:pt>
                <c:pt idx="10">
                  <c:v>35.965986781518254</c:v>
                </c:pt>
                <c:pt idx="11">
                  <c:v>55.576093568947741</c:v>
                </c:pt>
                <c:pt idx="12">
                  <c:v>159.12915776451669</c:v>
                </c:pt>
                <c:pt idx="13">
                  <c:v>49.4645404862463</c:v>
                </c:pt>
                <c:pt idx="14">
                  <c:v>307.98670288399313</c:v>
                </c:pt>
                <c:pt idx="15">
                  <c:v>189.78965492691864</c:v>
                </c:pt>
                <c:pt idx="16">
                  <c:v>48.643016348678636</c:v>
                </c:pt>
                <c:pt idx="17">
                  <c:v>135.48632385293465</c:v>
                </c:pt>
                <c:pt idx="18">
                  <c:v>103.37697391628555</c:v>
                </c:pt>
                <c:pt idx="19">
                  <c:v>36.01195515929976</c:v>
                </c:pt>
                <c:pt idx="20">
                  <c:v>185.05479798991215</c:v>
                </c:pt>
                <c:pt idx="21">
                  <c:v>51.727518963508714</c:v>
                </c:pt>
                <c:pt idx="22">
                  <c:v>471.05361449309436</c:v>
                </c:pt>
                <c:pt idx="23">
                  <c:v>659.05214561119692</c:v>
                </c:pt>
                <c:pt idx="24">
                  <c:v>1775.0120956554197</c:v>
                </c:pt>
                <c:pt idx="25">
                  <c:v>112.63770615127957</c:v>
                </c:pt>
                <c:pt idx="26">
                  <c:v>45.513531857048548</c:v>
                </c:pt>
                <c:pt idx="27">
                  <c:v>55.091134409322109</c:v>
                </c:pt>
                <c:pt idx="28">
                  <c:v>69.692634566520127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排出量比較シート!$BI$21:$BI$50</c:f>
              <c:numCache>
                <c:formatCode>#,##0_);[Red]\(#,##0\)</c:formatCode>
                <c:ptCount val="30"/>
                <c:pt idx="0">
                  <c:v>45.467547202653357</c:v>
                </c:pt>
                <c:pt idx="1">
                  <c:v>56.661218098153235</c:v>
                </c:pt>
                <c:pt idx="2">
                  <c:v>66.739216304436596</c:v>
                </c:pt>
                <c:pt idx="3">
                  <c:v>42.121722331347769</c:v>
                </c:pt>
                <c:pt idx="4">
                  <c:v>54.899040942827696</c:v>
                </c:pt>
                <c:pt idx="5">
                  <c:v>64.813612223419639</c:v>
                </c:pt>
                <c:pt idx="6">
                  <c:v>68.905639862768751</c:v>
                </c:pt>
                <c:pt idx="7">
                  <c:v>43.984859858129624</c:v>
                </c:pt>
                <c:pt idx="8">
                  <c:v>78.151840755868946</c:v>
                </c:pt>
                <c:pt idx="9">
                  <c:v>56.153397815638293</c:v>
                </c:pt>
                <c:pt idx="10">
                  <c:v>45.874632347664203</c:v>
                </c:pt>
                <c:pt idx="11">
                  <c:v>45.0261265067629</c:v>
                </c:pt>
                <c:pt idx="12">
                  <c:v>45.790821207799915</c:v>
                </c:pt>
                <c:pt idx="13">
                  <c:v>55.978923517471841</c:v>
                </c:pt>
                <c:pt idx="14">
                  <c:v>88.359961472475717</c:v>
                </c:pt>
                <c:pt idx="15">
                  <c:v>56.072066779812431</c:v>
                </c:pt>
                <c:pt idx="16">
                  <c:v>42.917768867496967</c:v>
                </c:pt>
                <c:pt idx="17">
                  <c:v>59.365741096505936</c:v>
                </c:pt>
                <c:pt idx="18">
                  <c:v>70.560679828361344</c:v>
                </c:pt>
                <c:pt idx="19">
                  <c:v>62.026976308546502</c:v>
                </c:pt>
                <c:pt idx="20">
                  <c:v>50.947058203870483</c:v>
                </c:pt>
                <c:pt idx="21">
                  <c:v>39.749185048591471</c:v>
                </c:pt>
                <c:pt idx="22">
                  <c:v>39.795943923646909</c:v>
                </c:pt>
                <c:pt idx="23">
                  <c:v>58.167197792571116</c:v>
                </c:pt>
                <c:pt idx="24">
                  <c:v>47.933410893171363</c:v>
                </c:pt>
                <c:pt idx="25">
                  <c:v>42.438225956165383</c:v>
                </c:pt>
                <c:pt idx="26">
                  <c:v>55.467588347660062</c:v>
                </c:pt>
                <c:pt idx="27">
                  <c:v>61.125282806826107</c:v>
                </c:pt>
                <c:pt idx="28">
                  <c:v>51.081284009656848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排出量比較シート!$BJ$21:$BJ$50</c:f>
              <c:numCache>
                <c:formatCode>#,##0_);[Red]\(#,##0\)</c:formatCode>
                <c:ptCount val="30"/>
                <c:pt idx="0">
                  <c:v>46.692617579884477</c:v>
                </c:pt>
                <c:pt idx="1">
                  <c:v>79.939762772982959</c:v>
                </c:pt>
                <c:pt idx="2">
                  <c:v>81.723573397193903</c:v>
                </c:pt>
                <c:pt idx="3">
                  <c:v>65.985731020474375</c:v>
                </c:pt>
                <c:pt idx="4">
                  <c:v>82.828456467158276</c:v>
                </c:pt>
                <c:pt idx="5">
                  <c:v>61.821772666401081</c:v>
                </c:pt>
                <c:pt idx="6">
                  <c:v>92.066820593842934</c:v>
                </c:pt>
                <c:pt idx="7">
                  <c:v>35.935072489575916</c:v>
                </c:pt>
                <c:pt idx="8">
                  <c:v>56.884283390320121</c:v>
                </c:pt>
                <c:pt idx="9">
                  <c:v>57.952073558826783</c:v>
                </c:pt>
                <c:pt idx="10">
                  <c:v>41.71411518588598</c:v>
                </c:pt>
                <c:pt idx="11">
                  <c:v>37.102961793565818</c:v>
                </c:pt>
                <c:pt idx="12">
                  <c:v>65.461629882392685</c:v>
                </c:pt>
                <c:pt idx="13">
                  <c:v>63.12900682531474</c:v>
                </c:pt>
                <c:pt idx="14">
                  <c:v>54.716734338451488</c:v>
                </c:pt>
                <c:pt idx="15">
                  <c:v>58.322528367543597</c:v>
                </c:pt>
                <c:pt idx="16">
                  <c:v>46.981515684738689</c:v>
                </c:pt>
                <c:pt idx="17">
                  <c:v>61.509709775372677</c:v>
                </c:pt>
                <c:pt idx="18">
                  <c:v>43.627216129447604</c:v>
                </c:pt>
                <c:pt idx="19">
                  <c:v>66.727752257368437</c:v>
                </c:pt>
                <c:pt idx="20">
                  <c:v>70.618817080563801</c:v>
                </c:pt>
                <c:pt idx="21">
                  <c:v>47.560241113069637</c:v>
                </c:pt>
                <c:pt idx="22">
                  <c:v>36.881046318452846</c:v>
                </c:pt>
                <c:pt idx="23">
                  <c:v>69.695465780251482</c:v>
                </c:pt>
                <c:pt idx="24">
                  <c:v>55.170939020705745</c:v>
                </c:pt>
                <c:pt idx="25">
                  <c:v>35.561233145143675</c:v>
                </c:pt>
                <c:pt idx="26">
                  <c:v>107.09198084090079</c:v>
                </c:pt>
                <c:pt idx="27">
                  <c:v>58.925441183454218</c:v>
                </c:pt>
                <c:pt idx="28">
                  <c:v>71.64023843980732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排出量比較シート!$BK$21:$BK$50</c:f>
              <c:numCache>
                <c:formatCode>#,##0_);[Red]\(#,##0\)</c:formatCode>
                <c:ptCount val="30"/>
                <c:pt idx="0">
                  <c:v>113.42985131147573</c:v>
                </c:pt>
                <c:pt idx="1">
                  <c:v>81.421199930802274</c:v>
                </c:pt>
                <c:pt idx="2">
                  <c:v>85.794308079625864</c:v>
                </c:pt>
                <c:pt idx="3">
                  <c:v>135.47104915181035</c:v>
                </c:pt>
                <c:pt idx="4">
                  <c:v>98.087251683920414</c:v>
                </c:pt>
                <c:pt idx="5">
                  <c:v>101.1535080181914</c:v>
                </c:pt>
                <c:pt idx="6">
                  <c:v>93.3668289561557</c:v>
                </c:pt>
                <c:pt idx="7">
                  <c:v>105.79927763179117</c:v>
                </c:pt>
                <c:pt idx="8">
                  <c:v>84.830834938941265</c:v>
                </c:pt>
                <c:pt idx="9">
                  <c:v>75.687127980039577</c:v>
                </c:pt>
                <c:pt idx="10">
                  <c:v>89.600052695595153</c:v>
                </c:pt>
                <c:pt idx="11">
                  <c:v>63.96473982998031</c:v>
                </c:pt>
                <c:pt idx="12">
                  <c:v>82.396553571990509</c:v>
                </c:pt>
                <c:pt idx="13">
                  <c:v>84.514869061544914</c:v>
                </c:pt>
                <c:pt idx="14">
                  <c:v>97.5009623698746</c:v>
                </c:pt>
                <c:pt idx="15">
                  <c:v>96.675370516908416</c:v>
                </c:pt>
                <c:pt idx="16">
                  <c:v>95.626892667328065</c:v>
                </c:pt>
                <c:pt idx="17">
                  <c:v>112.75741341193996</c:v>
                </c:pt>
                <c:pt idx="18">
                  <c:v>89.491270892530139</c:v>
                </c:pt>
                <c:pt idx="19">
                  <c:v>92.680852347292614</c:v>
                </c:pt>
                <c:pt idx="20">
                  <c:v>85.891966224497679</c:v>
                </c:pt>
                <c:pt idx="21">
                  <c:v>58.528663487048703</c:v>
                </c:pt>
                <c:pt idx="22">
                  <c:v>93.570150843115869</c:v>
                </c:pt>
                <c:pt idx="23">
                  <c:v>92.964820407491857</c:v>
                </c:pt>
                <c:pt idx="24">
                  <c:v>97.722339295139378</c:v>
                </c:pt>
                <c:pt idx="25">
                  <c:v>116.9718818023244</c:v>
                </c:pt>
                <c:pt idx="26">
                  <c:v>63.435073394376829</c:v>
                </c:pt>
                <c:pt idx="27">
                  <c:v>104.71448512561959</c:v>
                </c:pt>
                <c:pt idx="28">
                  <c:v>90.907667065392062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排出量比較シート!$BQ$21:$BQ$50</c:f>
              <c:numCache>
                <c:formatCode>#,##0_);[Red]\(#,##0\)</c:formatCode>
                <c:ptCount val="30"/>
                <c:pt idx="0">
                  <c:v>5.4814611615516284</c:v>
                </c:pt>
                <c:pt idx="1">
                  <c:v>5.3575172118102499</c:v>
                </c:pt>
                <c:pt idx="2">
                  <c:v>4.6074998374633607</c:v>
                </c:pt>
                <c:pt idx="3">
                  <c:v>6.5094795978312368</c:v>
                </c:pt>
                <c:pt idx="4">
                  <c:v>5.4538907194166386</c:v>
                </c:pt>
                <c:pt idx="5">
                  <c:v>0</c:v>
                </c:pt>
                <c:pt idx="6">
                  <c:v>7.3032823494005772</c:v>
                </c:pt>
                <c:pt idx="7">
                  <c:v>5.1587253422489621</c:v>
                </c:pt>
                <c:pt idx="8">
                  <c:v>15.72146708208</c:v>
                </c:pt>
                <c:pt idx="9">
                  <c:v>2.786376002152199</c:v>
                </c:pt>
                <c:pt idx="10">
                  <c:v>5.244724319772069</c:v>
                </c:pt>
                <c:pt idx="11">
                  <c:v>0</c:v>
                </c:pt>
                <c:pt idx="12">
                  <c:v>5.7133429276560426</c:v>
                </c:pt>
                <c:pt idx="13">
                  <c:v>4.918555754892445</c:v>
                </c:pt>
                <c:pt idx="14">
                  <c:v>4.8584353042780606</c:v>
                </c:pt>
                <c:pt idx="15">
                  <c:v>8.1593588599999993</c:v>
                </c:pt>
                <c:pt idx="16">
                  <c:v>6.4126438600000011</c:v>
                </c:pt>
                <c:pt idx="17">
                  <c:v>3.9911929518399649</c:v>
                </c:pt>
                <c:pt idx="18">
                  <c:v>6.6781918588348379</c:v>
                </c:pt>
                <c:pt idx="19">
                  <c:v>6.7285023759646672</c:v>
                </c:pt>
                <c:pt idx="20">
                  <c:v>7.0041185673143511</c:v>
                </c:pt>
                <c:pt idx="21">
                  <c:v>2.2900467900924002</c:v>
                </c:pt>
                <c:pt idx="22">
                  <c:v>7.1697357984000014</c:v>
                </c:pt>
                <c:pt idx="23">
                  <c:v>4.7301456835971143</c:v>
                </c:pt>
                <c:pt idx="24">
                  <c:v>5.6781643514400004</c:v>
                </c:pt>
                <c:pt idx="25">
                  <c:v>7.7056170616762403</c:v>
                </c:pt>
                <c:pt idx="26">
                  <c:v>9.6250502479999991</c:v>
                </c:pt>
                <c:pt idx="27">
                  <c:v>5.4437513024672244</c:v>
                </c:pt>
                <c:pt idx="28">
                  <c:v>6.2429736716587261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排出量比較シート!$BR$21:$BR$50</c:f>
              <c:numCache>
                <c:formatCode>#,##0_);[Red]\(#,##0\)</c:formatCode>
                <c:ptCount val="30"/>
                <c:pt idx="0">
                  <c:v>866.78840643874594</c:v>
                </c:pt>
                <c:pt idx="1">
                  <c:v>300.98126367570001</c:v>
                </c:pt>
                <c:pt idx="2">
                  <c:v>418.61308369165039</c:v>
                </c:pt>
                <c:pt idx="3">
                  <c:v>389.36541563464999</c:v>
                </c:pt>
                <c:pt idx="4">
                  <c:v>440.46794591039799</c:v>
                </c:pt>
                <c:pt idx="5">
                  <c:v>400.22859544558162</c:v>
                </c:pt>
                <c:pt idx="6">
                  <c:v>367.59038145333017</c:v>
                </c:pt>
                <c:pt idx="7">
                  <c:v>348.39027038219632</c:v>
                </c:pt>
                <c:pt idx="8">
                  <c:v>284.65720542611763</c:v>
                </c:pt>
                <c:pt idx="9">
                  <c:v>272.7263668052712</c:v>
                </c:pt>
                <c:pt idx="10">
                  <c:v>218.39951133043567</c:v>
                </c:pt>
                <c:pt idx="11">
                  <c:v>201.66992169925678</c:v>
                </c:pt>
                <c:pt idx="12">
                  <c:v>358.49150535435581</c:v>
                </c:pt>
                <c:pt idx="13">
                  <c:v>258.00589564547022</c:v>
                </c:pt>
                <c:pt idx="14">
                  <c:v>553.42279636907301</c:v>
                </c:pt>
                <c:pt idx="15">
                  <c:v>409.0189794511831</c:v>
                </c:pt>
                <c:pt idx="16">
                  <c:v>240.58183742824235</c:v>
                </c:pt>
                <c:pt idx="17">
                  <c:v>373.11038108859321</c:v>
                </c:pt>
                <c:pt idx="18">
                  <c:v>313.73433262545944</c:v>
                </c:pt>
                <c:pt idx="19">
                  <c:v>264.17603844847201</c:v>
                </c:pt>
                <c:pt idx="20">
                  <c:v>399.5167580661585</c:v>
                </c:pt>
                <c:pt idx="21">
                  <c:v>199.85565540231093</c:v>
                </c:pt>
                <c:pt idx="22">
                  <c:v>648.4704913767099</c:v>
                </c:pt>
                <c:pt idx="23">
                  <c:v>884.60977527510852</c:v>
                </c:pt>
                <c:pt idx="24">
                  <c:v>1981.5169492158761</c:v>
                </c:pt>
                <c:pt idx="25">
                  <c:v>315.31466411658926</c:v>
                </c:pt>
                <c:pt idx="26">
                  <c:v>281.13322468798623</c:v>
                </c:pt>
                <c:pt idx="27">
                  <c:v>285.30009482768924</c:v>
                </c:pt>
                <c:pt idx="28">
                  <c:v>289.56479775303507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c:ext uri="{02D57815-91ED-43cb-92C2-25804820EDAC}">
                        <c15:formulaRef>
                          <c15:sqref>排出量比較シート!$BF$21:$BF$68</c15:sqref>
                        </c15:formulaRef>
                      </c:ext>
                    </c:extLst>
                    <c:numCache>
                      <c:formatCode>#,##0_);[Red]\(#,##0\)</c:formatCode>
                      <c:ptCount val="48"/>
                      <c:pt idx="0">
                        <c:v>650.90086608328841</c:v>
                      </c:pt>
                      <c:pt idx="1">
                        <c:v>71.708032043561332</c:v>
                      </c:pt>
                      <c:pt idx="2">
                        <c:v>149.58863223049042</c:v>
                      </c:pt>
                      <c:pt idx="3">
                        <c:v>93.303023437905537</c:v>
                      </c:pt>
                      <c:pt idx="4">
                        <c:v>149.95280588034973</c:v>
                      </c:pt>
                      <c:pt idx="5">
                        <c:v>154.00048571125689</c:v>
                      </c:pt>
                      <c:pt idx="6">
                        <c:v>84.57522488023065</c:v>
                      </c:pt>
                      <c:pt idx="7">
                        <c:v>132.65429223655272</c:v>
                      </c:pt>
                      <c:pt idx="8">
                        <c:v>40.675204307025993</c:v>
                      </c:pt>
                      <c:pt idx="9">
                        <c:v>73.346270286339475</c:v>
                      </c:pt>
                      <c:pt idx="10">
                        <c:v>19.365226025176284</c:v>
                      </c:pt>
                      <c:pt idx="11">
                        <c:v>53.376583414947305</c:v>
                      </c:pt>
                      <c:pt idx="12">
                        <c:v>135.53997925803364</c:v>
                      </c:pt>
                      <c:pt idx="13">
                        <c:v>35.488018580752076</c:v>
                      </c:pt>
                      <c:pt idx="14">
                        <c:v>285.76668351803431</c:v>
                      </c:pt>
                      <c:pt idx="15">
                        <c:v>181.68927397315494</c:v>
                      </c:pt>
                      <c:pt idx="16">
                        <c:v>35.612985545350156</c:v>
                      </c:pt>
                      <c:pt idx="17">
                        <c:v>104.71538894290489</c:v>
                      </c:pt>
                      <c:pt idx="18">
                        <c:v>97.97697478141842</c:v>
                      </c:pt>
                      <c:pt idx="19">
                        <c:v>18.793852580480312</c:v>
                      </c:pt>
                      <c:pt idx="20">
                        <c:v>162.47969572526836</c:v>
                      </c:pt>
                      <c:pt idx="21">
                        <c:v>49.170233450408112</c:v>
                      </c:pt>
                      <c:pt idx="22">
                        <c:v>459.14840197299952</c:v>
                      </c:pt>
                      <c:pt idx="23">
                        <c:v>634.43537911035867</c:v>
                      </c:pt>
                      <c:pt idx="24">
                        <c:v>1747.358972501014</c:v>
                      </c:pt>
                      <c:pt idx="25">
                        <c:v>98.289138190156265</c:v>
                      </c:pt>
                      <c:pt idx="26">
                        <c:v>38.70278979601796</c:v>
                      </c:pt>
                      <c:pt idx="27">
                        <c:v>45.958560544116743</c:v>
                      </c:pt>
                      <c:pt idx="28">
                        <c:v>55.488616497574341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2.025174881735742</c:v>
                      </c:pt>
                      <c:pt idx="1">
                        <c:v>2.5964915573791121</c:v>
                      </c:pt>
                      <c:pt idx="2">
                        <c:v>4.0520186505837916</c:v>
                      </c:pt>
                      <c:pt idx="3">
                        <c:v>3.3382477173924134</c:v>
                      </c:pt>
                      <c:pt idx="4">
                        <c:v>5.3620870741985165</c:v>
                      </c:pt>
                      <c:pt idx="5">
                        <c:v>3.497943702688993</c:v>
                      </c:pt>
                      <c:pt idx="6">
                        <c:v>6.914604238318633</c:v>
                      </c:pt>
                      <c:pt idx="7">
                        <c:v>2.758812054754598</c:v>
                      </c:pt>
                      <c:pt idx="8">
                        <c:v>5.9264874499449158</c:v>
                      </c:pt>
                      <c:pt idx="9">
                        <c:v>2.6649956599418108</c:v>
                      </c:pt>
                      <c:pt idx="10">
                        <c:v>3.6125881106709072</c:v>
                      </c:pt>
                      <c:pt idx="11">
                        <c:v>2.1222266335650986</c:v>
                      </c:pt>
                      <c:pt idx="12">
                        <c:v>5.7983129257291735</c:v>
                      </c:pt>
                      <c:pt idx="13">
                        <c:v>3.0660610002880864</c:v>
                      </c:pt>
                      <c:pt idx="14">
                        <c:v>4.7014830802765015</c:v>
                      </c:pt>
                      <c:pt idx="15">
                        <c:v>3.2711805135579604</c:v>
                      </c:pt>
                      <c:pt idx="16">
                        <c:v>3.5290587583700699</c:v>
                      </c:pt>
                      <c:pt idx="17">
                        <c:v>3.1761043328154699</c:v>
                      </c:pt>
                      <c:pt idx="18">
                        <c:v>2.7981206135441257</c:v>
                      </c:pt>
                      <c:pt idx="19">
                        <c:v>3.2211072726952397</c:v>
                      </c:pt>
                      <c:pt idx="20">
                        <c:v>2.3104146462183781</c:v>
                      </c:pt>
                      <c:pt idx="21">
                        <c:v>2.3842991636063511</c:v>
                      </c:pt>
                      <c:pt idx="22">
                        <c:v>1.8947639261529963</c:v>
                      </c:pt>
                      <c:pt idx="23">
                        <c:v>2.7437453560593852</c:v>
                      </c:pt>
                      <c:pt idx="24">
                        <c:v>2.724756874334497</c:v>
                      </c:pt>
                      <c:pt idx="25">
                        <c:v>2.6110771177474219</c:v>
                      </c:pt>
                      <c:pt idx="26">
                        <c:v>4.0616186970894148</c:v>
                      </c:pt>
                      <c:pt idx="27">
                        <c:v>4.4258531463091888</c:v>
                      </c:pt>
                      <c:pt idx="28">
                        <c:v>3.381281660622292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2.7908882181566459</c:v>
                      </c:pt>
                      <c:pt idx="1">
                        <c:v>3.2970420610108251</c:v>
                      </c:pt>
                      <c:pt idx="2">
                        <c:v>26.107835191856449</c:v>
                      </c:pt>
                      <c:pt idx="3">
                        <c:v>42.636162377888319</c:v>
                      </c:pt>
                      <c:pt idx="4">
                        <c:v>43.884413142526789</c:v>
                      </c:pt>
                      <c:pt idx="5">
                        <c:v>14.941273123623562</c:v>
                      </c:pt>
                      <c:pt idx="6">
                        <c:v>14.457980572612895</c:v>
                      </c:pt>
                      <c:pt idx="7">
                        <c:v>22.099230769143325</c:v>
                      </c:pt>
                      <c:pt idx="8">
                        <c:v>2.4670875019363767</c:v>
                      </c:pt>
                      <c:pt idx="9">
                        <c:v>4.1361255023330274</c:v>
                      </c:pt>
                      <c:pt idx="10">
                        <c:v>12.98817264567106</c:v>
                      </c:pt>
                      <c:pt idx="11">
                        <c:v>7.7283520435336817E-2</c:v>
                      </c:pt>
                      <c:pt idx="12">
                        <c:v>17.790865580753881</c:v>
                      </c:pt>
                      <c:pt idx="13">
                        <c:v>10.910460905206135</c:v>
                      </c:pt>
                      <c:pt idx="14">
                        <c:v>17.518536285682345</c:v>
                      </c:pt>
                      <c:pt idx="15">
                        <c:v>4.8292004402057467</c:v>
                      </c:pt>
                      <c:pt idx="16">
                        <c:v>9.5009720449584112</c:v>
                      </c:pt>
                      <c:pt idx="17">
                        <c:v>27.594830577214285</c:v>
                      </c:pt>
                      <c:pt idx="18">
                        <c:v>2.6018785213230062</c:v>
                      </c:pt>
                      <c:pt idx="19">
                        <c:v>13.996995306124211</c:v>
                      </c:pt>
                      <c:pt idx="20">
                        <c:v>20.264687618425409</c:v>
                      </c:pt>
                      <c:pt idx="21">
                        <c:v>0.17298634949425046</c:v>
                      </c:pt>
                      <c:pt idx="22">
                        <c:v>10.010448593941831</c:v>
                      </c:pt>
                      <c:pt idx="23">
                        <c:v>21.873021144778765</c:v>
                      </c:pt>
                      <c:pt idx="24">
                        <c:v>24.928366280071362</c:v>
                      </c:pt>
                      <c:pt idx="25">
                        <c:v>11.737490843375884</c:v>
                      </c:pt>
                      <c:pt idx="26">
                        <c:v>2.7491233639411741</c:v>
                      </c:pt>
                      <c:pt idx="27">
                        <c:v>4.7067207188961815</c:v>
                      </c:pt>
                      <c:pt idx="28">
                        <c:v>10.822736408323498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81.519726402883578</c:v>
                      </c:pt>
                      <c:pt idx="1">
                        <c:v>78.613072000522592</c:v>
                      </c:pt>
                      <c:pt idx="2">
                        <c:v>83.013563702715572</c:v>
                      </c:pt>
                      <c:pt idx="3">
                        <c:v>132.71009800430781</c:v>
                      </c:pt>
                      <c:pt idx="4">
                        <c:v>95.248236973827488</c:v>
                      </c:pt>
                      <c:pt idx="5">
                        <c:v>98.329265246270026</c:v>
                      </c:pt>
                      <c:pt idx="6">
                        <c:v>88.911435520459236</c:v>
                      </c:pt>
                      <c:pt idx="7">
                        <c:v>103.03091132164914</c:v>
                      </c:pt>
                      <c:pt idx="8">
                        <c:v>82.043200883358082</c:v>
                      </c:pt>
                      <c:pt idx="9">
                        <c:v>72.908894248747373</c:v>
                      </c:pt>
                      <c:pt idx="10">
                        <c:v>86.82946767537203</c:v>
                      </c:pt>
                      <c:pt idx="11">
                        <c:v>61.245535464266922</c:v>
                      </c:pt>
                      <c:pt idx="12">
                        <c:v>79.588659190140419</c:v>
                      </c:pt>
                      <c:pt idx="13">
                        <c:v>78.800145605502365</c:v>
                      </c:pt>
                      <c:pt idx="14">
                        <c:v>94.777320583999014</c:v>
                      </c:pt>
                      <c:pt idx="15">
                        <c:v>93.929950339973573</c:v>
                      </c:pt>
                      <c:pt idx="16">
                        <c:v>92.887019265595981</c:v>
                      </c:pt>
                      <c:pt idx="17">
                        <c:v>110.04953614506168</c:v>
                      </c:pt>
                      <c:pt idx="18">
                        <c:v>86.793669756553797</c:v>
                      </c:pt>
                      <c:pt idx="19">
                        <c:v>87.429985818836599</c:v>
                      </c:pt>
                      <c:pt idx="20">
                        <c:v>82.874053869010865</c:v>
                      </c:pt>
                      <c:pt idx="21">
                        <c:v>55.899492040942164</c:v>
                      </c:pt>
                      <c:pt idx="22">
                        <c:v>61.390595575895176</c:v>
                      </c:pt>
                      <c:pt idx="23">
                        <c:v>79.081871734934595</c:v>
                      </c:pt>
                      <c:pt idx="24">
                        <c:v>95.099648817953948</c:v>
                      </c:pt>
                      <c:pt idx="25">
                        <c:v>110.39230820922984</c:v>
                      </c:pt>
                      <c:pt idx="26">
                        <c:v>60.741384194596115</c:v>
                      </c:pt>
                      <c:pt idx="27">
                        <c:v>102.02815270137096</c:v>
                      </c:pt>
                      <c:pt idx="28">
                        <c:v>88.221626576680421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61.703006881249415</c:v>
                </c:pt>
                <c:pt idx="2">
                  <c:v>2.4425716879098647</c:v>
                </c:pt>
                <c:pt idx="3">
                  <c:v>3.8326369410207151</c:v>
                </c:pt>
                <c:pt idx="4">
                  <c:v>53.575717307839703</c:v>
                </c:pt>
                <c:pt idx="5">
                  <c:v>62.833753885610072</c:v>
                </c:pt>
                <c:pt idx="7">
                  <c:v>74.438980049626878</c:v>
                </c:pt>
                <c:pt idx="8">
                  <c:v>2.7822476267273095</c:v>
                </c:pt>
                <c:pt idx="9">
                  <c:v>0</c:v>
                </c:pt>
                <c:pt idx="10">
                  <c:v>3.664207091509124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67.978215510179993</c:v>
                </c:pt>
                <c:pt idx="4">
                  <c:v>53.575717307839703</c:v>
                </c:pt>
                <c:pt idx="5">
                  <c:v>62.833753885610072</c:v>
                </c:pt>
                <c:pt idx="6">
                  <c:v>77.221227676354189</c:v>
                </c:pt>
                <c:pt idx="10">
                  <c:v>3.664207091509124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-145868.38410402229</c:v>
                </c:pt>
                <c:pt idx="13">
                  <c:v>0</c:v>
                </c:pt>
                <c:pt idx="14">
                  <c:v>-339684.65589951631</c:v>
                </c:pt>
                <c:pt idx="15">
                  <c:v>0</c:v>
                </c:pt>
                <c:pt idx="16">
                  <c:v>-69340.948007183848</c:v>
                </c:pt>
                <c:pt idx="17">
                  <c:v>0</c:v>
                </c:pt>
                <c:pt idx="18">
                  <c:v>0</c:v>
                </c:pt>
                <c:pt idx="19">
                  <c:v>-60273.282343016821</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再エネ比較シート!$BM$72:$BM$161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0</c:v>
                </c:pt>
                <c:pt idx="13">
                  <c:v>483329.82180423336</c:v>
                </c:pt>
                <c:pt idx="14">
                  <c:v>0</c:v>
                </c:pt>
                <c:pt idx="15">
                  <c:v>1147534.34543959</c:v>
                </c:pt>
                <c:pt idx="16">
                  <c:v>0</c:v>
                </c:pt>
                <c:pt idx="17">
                  <c:v>288092.50710639858</c:v>
                </c:pt>
                <c:pt idx="18">
                  <c:v>627340.74422079045</c:v>
                </c:pt>
                <c:pt idx="19">
                  <c:v>0</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再エネ比較シート!$BK$72:$BK$161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-145868.38410402229</c:v>
                </c:pt>
                <c:pt idx="13">
                  <c:v>483329.82180423336</c:v>
                </c:pt>
                <c:pt idx="14">
                  <c:v>-339684.65589951631</c:v>
                </c:pt>
                <c:pt idx="15">
                  <c:v>1147534.34543959</c:v>
                </c:pt>
                <c:pt idx="16">
                  <c:v>-69340.948007183848</c:v>
                </c:pt>
                <c:pt idx="17">
                  <c:v>288092.50710639858</c:v>
                </c:pt>
                <c:pt idx="18">
                  <c:v>627340.74422079045</c:v>
                </c:pt>
                <c:pt idx="19">
                  <c:v>-60273.282343016821</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再エネ比較シート!$BE$72:$BE$161</c:f>
              <c:numCache>
                <c:formatCode>#,##0_);[Red]\(#,##0\)</c:formatCode>
                <c:ptCount val="90"/>
                <c:pt idx="0">
                  <c:v>229186.84699999998</c:v>
                </c:pt>
                <c:pt idx="1">
                  <c:v>496740.86399999994</c:v>
                </c:pt>
                <c:pt idx="2">
                  <c:v>414539.67300000001</c:v>
                </c:pt>
                <c:pt idx="3">
                  <c:v>521774.11499999999</c:v>
                </c:pt>
                <c:pt idx="4">
                  <c:v>1739766.0100000002</c:v>
                </c:pt>
                <c:pt idx="5">
                  <c:v>733038.61200000008</c:v>
                </c:pt>
                <c:pt idx="6">
                  <c:v>296733.41399999999</c:v>
                </c:pt>
                <c:pt idx="7">
                  <c:v>2147193.61</c:v>
                </c:pt>
                <c:pt idx="8">
                  <c:v>126404.62</c:v>
                </c:pt>
                <c:pt idx="9">
                  <c:v>203230.06900000002</c:v>
                </c:pt>
                <c:pt idx="10">
                  <c:v>331319.63199999998</c:v>
                </c:pt>
                <c:pt idx="11">
                  <c:v>1115639.0009999999</c:v>
                </c:pt>
                <c:pt idx="12">
                  <c:v>832158.7</c:v>
                </c:pt>
                <c:pt idx="13">
                  <c:v>961637.92800000007</c:v>
                </c:pt>
                <c:pt idx="14">
                  <c:v>3944251.1049999995</c:v>
                </c:pt>
                <c:pt idx="15">
                  <c:v>1300202.5419999999</c:v>
                </c:pt>
                <c:pt idx="16">
                  <c:v>135474.54</c:v>
                </c:pt>
                <c:pt idx="17">
                  <c:v>213826.40700000001</c:v>
                </c:pt>
                <c:pt idx="18">
                  <c:v>487037.67900000006</c:v>
                </c:pt>
                <c:pt idx="19">
                  <c:v>233937.38300000003</c:v>
                </c:pt>
                <c:pt idx="20">
                  <c:v>91759.679999999993</c:v>
                </c:pt>
                <c:pt idx="21">
                  <c:v>1247824.031</c:v>
                </c:pt>
                <c:pt idx="22">
                  <c:v>6996818.5689999992</c:v>
                </c:pt>
                <c:pt idx="23">
                  <c:v>154146.84399999998</c:v>
                </c:pt>
                <c:pt idx="24">
                  <c:v>1154077.162</c:v>
                </c:pt>
                <c:pt idx="25">
                  <c:v>1196843.7620000001</c:v>
                </c:pt>
                <c:pt idx="26">
                  <c:v>1980296.5619999999</c:v>
                </c:pt>
                <c:pt idx="27">
                  <c:v>1926482.8169999998</c:v>
                </c:pt>
                <c:pt idx="28">
                  <c:v>1377061.4609999997</c:v>
                </c:pt>
                <c:pt idx="29">
                  <c:v>97228.019</c:v>
                </c:pt>
                <c:pt idx="30">
                  <c:v>612862.73399999994</c:v>
                </c:pt>
                <c:pt idx="31">
                  <c:v>145315.17500000002</c:v>
                </c:pt>
                <c:pt idx="32">
                  <c:v>304831.18299999996</c:v>
                </c:pt>
                <c:pt idx="33">
                  <c:v>990303.46</c:v>
                </c:pt>
                <c:pt idx="34">
                  <c:v>296652.88300000003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再エネ比較シート!$BF$72:$BF$161</c:f>
              <c:numCache>
                <c:formatCode>#,##0_);[Red]\(#,##0\)</c:formatCode>
                <c:ptCount val="90"/>
                <c:pt idx="0">
                  <c:v>138596.40299999996</c:v>
                </c:pt>
                <c:pt idx="1">
                  <c:v>2319579.3220000002</c:v>
                </c:pt>
                <c:pt idx="2">
                  <c:v>162331.00899999999</c:v>
                </c:pt>
                <c:pt idx="3">
                  <c:v>316849.913</c:v>
                </c:pt>
                <c:pt idx="4">
                  <c:v>39278.534</c:v>
                </c:pt>
                <c:pt idx="5">
                  <c:v>6350.4660000000003</c:v>
                </c:pt>
                <c:pt idx="6">
                  <c:v>166425.92800000004</c:v>
                </c:pt>
                <c:pt idx="7">
                  <c:v>249575.598</c:v>
                </c:pt>
                <c:pt idx="8">
                  <c:v>360897.2</c:v>
                </c:pt>
                <c:pt idx="9">
                  <c:v>144880.85200000001</c:v>
                </c:pt>
                <c:pt idx="10">
                  <c:v>141368.033</c:v>
                </c:pt>
                <c:pt idx="11">
                  <c:v>485.387</c:v>
                </c:pt>
                <c:pt idx="12">
                  <c:v>55192.315000000002</c:v>
                </c:pt>
                <c:pt idx="13">
                  <c:v>107022.397</c:v>
                </c:pt>
                <c:pt idx="14">
                  <c:v>292214.34299999999</c:v>
                </c:pt>
                <c:pt idx="15">
                  <c:v>388350.66100000002</c:v>
                </c:pt>
                <c:pt idx="16">
                  <c:v>0</c:v>
                </c:pt>
                <c:pt idx="17">
                  <c:v>189502.34299999999</c:v>
                </c:pt>
                <c:pt idx="18">
                  <c:v>210701.33100000001</c:v>
                </c:pt>
                <c:pt idx="19">
                  <c:v>33456.616999999998</c:v>
                </c:pt>
                <c:pt idx="20">
                  <c:v>249650.46400000001</c:v>
                </c:pt>
                <c:pt idx="21">
                  <c:v>609779.87</c:v>
                </c:pt>
                <c:pt idx="22">
                  <c:v>1358772.3500000003</c:v>
                </c:pt>
                <c:pt idx="23">
                  <c:v>291293.84299999999</c:v>
                </c:pt>
                <c:pt idx="24">
                  <c:v>27434.504000000001</c:v>
                </c:pt>
                <c:pt idx="25">
                  <c:v>197322.47700000004</c:v>
                </c:pt>
                <c:pt idx="26">
                  <c:v>0</c:v>
                </c:pt>
                <c:pt idx="27">
                  <c:v>4353.3900000000003</c:v>
                </c:pt>
                <c:pt idx="28">
                  <c:v>2662.5329999999999</c:v>
                </c:pt>
                <c:pt idx="29">
                  <c:v>405100.96999999991</c:v>
                </c:pt>
                <c:pt idx="30">
                  <c:v>1099.902</c:v>
                </c:pt>
                <c:pt idx="31">
                  <c:v>269506.90500000003</c:v>
                </c:pt>
                <c:pt idx="32">
                  <c:v>113539.171</c:v>
                </c:pt>
                <c:pt idx="33">
                  <c:v>4884.3760000000011</c:v>
                </c:pt>
                <c:pt idx="34">
                  <c:v>2476.5720000000001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再エネ比較シート!$BG$72:$BG$161</c:f>
              <c:numCache>
                <c:formatCode>#,##0_);[Red]\(#,##0\)</c:formatCode>
                <c:ptCount val="90"/>
                <c:pt idx="0">
                  <c:v>16683.906999999999</c:v>
                </c:pt>
                <c:pt idx="1">
                  <c:v>273755.23200000008</c:v>
                </c:pt>
                <c:pt idx="2">
                  <c:v>28648.600999999995</c:v>
                </c:pt>
                <c:pt idx="3">
                  <c:v>8758.848</c:v>
                </c:pt>
                <c:pt idx="4">
                  <c:v>0</c:v>
                </c:pt>
                <c:pt idx="5">
                  <c:v>0</c:v>
                </c:pt>
                <c:pt idx="6">
                  <c:v>43533.455999999998</c:v>
                </c:pt>
                <c:pt idx="7">
                  <c:v>945.96400000000006</c:v>
                </c:pt>
                <c:pt idx="8">
                  <c:v>12828.378000000001</c:v>
                </c:pt>
                <c:pt idx="9">
                  <c:v>40095.152999999991</c:v>
                </c:pt>
                <c:pt idx="10">
                  <c:v>48168.107000000011</c:v>
                </c:pt>
                <c:pt idx="11">
                  <c:v>0</c:v>
                </c:pt>
                <c:pt idx="12">
                  <c:v>0</c:v>
                </c:pt>
                <c:pt idx="13">
                  <c:v>85780.26</c:v>
                </c:pt>
                <c:pt idx="14">
                  <c:v>279212.01</c:v>
                </c:pt>
                <c:pt idx="15">
                  <c:v>32689.228999999999</c:v>
                </c:pt>
                <c:pt idx="16">
                  <c:v>0</c:v>
                </c:pt>
                <c:pt idx="17">
                  <c:v>0</c:v>
                </c:pt>
                <c:pt idx="18">
                  <c:v>299014.89299999998</c:v>
                </c:pt>
                <c:pt idx="19">
                  <c:v>122751.28200000001</c:v>
                </c:pt>
                <c:pt idx="20">
                  <c:v>0</c:v>
                </c:pt>
                <c:pt idx="21">
                  <c:v>23812.462</c:v>
                </c:pt>
                <c:pt idx="22">
                  <c:v>338831.96100000007</c:v>
                </c:pt>
                <c:pt idx="23">
                  <c:v>42471.273999999998</c:v>
                </c:pt>
                <c:pt idx="24">
                  <c:v>0</c:v>
                </c:pt>
                <c:pt idx="25">
                  <c:v>4798.0749999999998</c:v>
                </c:pt>
                <c:pt idx="26">
                  <c:v>68378.191999999995</c:v>
                </c:pt>
                <c:pt idx="27">
                  <c:v>74873.514999999985</c:v>
                </c:pt>
                <c:pt idx="28">
                  <c:v>0</c:v>
                </c:pt>
                <c:pt idx="29">
                  <c:v>0</c:v>
                </c:pt>
                <c:pt idx="30">
                  <c:v>37135.148000000001</c:v>
                </c:pt>
                <c:pt idx="31">
                  <c:v>0</c:v>
                </c:pt>
                <c:pt idx="32">
                  <c:v>8520.1139999999996</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再エネ比較シート!$BH$72:$BH$161</c:f>
              <c:numCache>
                <c:formatCode>#,##0_);[Red]\(#,##0\)</c:formatCode>
                <c:ptCount val="90"/>
                <c:pt idx="0">
                  <c:v>456.71100000000007</c:v>
                </c:pt>
                <c:pt idx="1">
                  <c:v>216206.56800000006</c:v>
                </c:pt>
                <c:pt idx="2">
                  <c:v>3182.5079999999998</c:v>
                </c:pt>
                <c:pt idx="3">
                  <c:v>752903.07999999984</c:v>
                </c:pt>
                <c:pt idx="4">
                  <c:v>48.564999999999998</c:v>
                </c:pt>
                <c:pt idx="5">
                  <c:v>6956.701</c:v>
                </c:pt>
                <c:pt idx="6">
                  <c:v>9831.6979999999985</c:v>
                </c:pt>
                <c:pt idx="7">
                  <c:v>512.14499999999998</c:v>
                </c:pt>
                <c:pt idx="8">
                  <c:v>12661.353000000003</c:v>
                </c:pt>
                <c:pt idx="9">
                  <c:v>0</c:v>
                </c:pt>
                <c:pt idx="10">
                  <c:v>299.48700000000002</c:v>
                </c:pt>
                <c:pt idx="11">
                  <c:v>335.78800000000007</c:v>
                </c:pt>
                <c:pt idx="12">
                  <c:v>0</c:v>
                </c:pt>
                <c:pt idx="13">
                  <c:v>5034.3719999999994</c:v>
                </c:pt>
                <c:pt idx="14">
                  <c:v>1374.3040000000003</c:v>
                </c:pt>
                <c:pt idx="15">
                  <c:v>0</c:v>
                </c:pt>
                <c:pt idx="16">
                  <c:v>0</c:v>
                </c:pt>
                <c:pt idx="17">
                  <c:v>4190.6090000000004</c:v>
                </c:pt>
                <c:pt idx="18">
                  <c:v>8694.1950000000015</c:v>
                </c:pt>
                <c:pt idx="19">
                  <c:v>363.99599999999998</c:v>
                </c:pt>
                <c:pt idx="20">
                  <c:v>1654.414</c:v>
                </c:pt>
                <c:pt idx="21">
                  <c:v>3621.3139999999994</c:v>
                </c:pt>
                <c:pt idx="22">
                  <c:v>0</c:v>
                </c:pt>
                <c:pt idx="23">
                  <c:v>128616.902</c:v>
                </c:pt>
                <c:pt idx="24">
                  <c:v>186.41300000000004</c:v>
                </c:pt>
                <c:pt idx="25">
                  <c:v>0</c:v>
                </c:pt>
                <c:pt idx="26">
                  <c:v>814.08399999999983</c:v>
                </c:pt>
                <c:pt idx="27">
                  <c:v>1147.665</c:v>
                </c:pt>
                <c:pt idx="28">
                  <c:v>1336.2850000000003</c:v>
                </c:pt>
                <c:pt idx="29">
                  <c:v>2923.002</c:v>
                </c:pt>
                <c:pt idx="30">
                  <c:v>3796.6889999999994</c:v>
                </c:pt>
                <c:pt idx="31">
                  <c:v>13430.062</c:v>
                </c:pt>
                <c:pt idx="32">
                  <c:v>0</c:v>
                </c:pt>
                <c:pt idx="33">
                  <c:v>32.868000000000002</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再エネ比較シート!$BI$72:$BI$161</c:f>
              <c:numCache>
                <c:formatCode>#,##0_);[Red]\(#,##0\)</c:formatCode>
                <c:ptCount val="90"/>
                <c:pt idx="0">
                  <c:v>384923.86799999996</c:v>
                </c:pt>
                <c:pt idx="1">
                  <c:v>3306281.9860000005</c:v>
                </c:pt>
                <c:pt idx="2">
                  <c:v>608701.79100000008</c:v>
                </c:pt>
                <c:pt idx="3">
                  <c:v>1600285.9559999998</c:v>
                </c:pt>
                <c:pt idx="4">
                  <c:v>1779093.1090000002</c:v>
                </c:pt>
                <c:pt idx="5">
                  <c:v>746345.7790000001</c:v>
                </c:pt>
                <c:pt idx="6">
                  <c:v>516524.49600000004</c:v>
                </c:pt>
                <c:pt idx="7">
                  <c:v>2398227.3169999998</c:v>
                </c:pt>
                <c:pt idx="8">
                  <c:v>512791.55100000004</c:v>
                </c:pt>
                <c:pt idx="9">
                  <c:v>388206.07400000002</c:v>
                </c:pt>
                <c:pt idx="10">
                  <c:v>521155.25900000002</c:v>
                </c:pt>
                <c:pt idx="11">
                  <c:v>1116460.176</c:v>
                </c:pt>
                <c:pt idx="12">
                  <c:v>887351.0149999999</c:v>
                </c:pt>
                <c:pt idx="13">
                  <c:v>1159474.9570000002</c:v>
                </c:pt>
                <c:pt idx="14">
                  <c:v>4517051.7619999992</c:v>
                </c:pt>
                <c:pt idx="15">
                  <c:v>1721242.432</c:v>
                </c:pt>
                <c:pt idx="16">
                  <c:v>135474.54</c:v>
                </c:pt>
                <c:pt idx="17">
                  <c:v>407519.359</c:v>
                </c:pt>
                <c:pt idx="18">
                  <c:v>1005448.0979999999</c:v>
                </c:pt>
                <c:pt idx="19">
                  <c:v>390509.27799999999</c:v>
                </c:pt>
                <c:pt idx="20">
                  <c:v>343064.55799999996</c:v>
                </c:pt>
                <c:pt idx="21">
                  <c:v>1885037.6770000001</c:v>
                </c:pt>
                <c:pt idx="22">
                  <c:v>8694422.879999999</c:v>
                </c:pt>
                <c:pt idx="23">
                  <c:v>616528.8629999999</c:v>
                </c:pt>
                <c:pt idx="24">
                  <c:v>1181698.0789999999</c:v>
                </c:pt>
                <c:pt idx="25">
                  <c:v>1398964.314</c:v>
                </c:pt>
                <c:pt idx="26">
                  <c:v>2049488.838</c:v>
                </c:pt>
                <c:pt idx="27">
                  <c:v>2006857.3869999996</c:v>
                </c:pt>
                <c:pt idx="28">
                  <c:v>1381060.2789999996</c:v>
                </c:pt>
                <c:pt idx="29">
                  <c:v>505251.99099999992</c:v>
                </c:pt>
                <c:pt idx="30">
                  <c:v>654894.473</c:v>
                </c:pt>
                <c:pt idx="31">
                  <c:v>428252.14200000005</c:v>
                </c:pt>
                <c:pt idx="32">
                  <c:v>426890.46799999994</c:v>
                </c:pt>
                <c:pt idx="33">
                  <c:v>995220.70400000003</c:v>
                </c:pt>
                <c:pt idx="34">
                  <c:v>299129.45500000002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再エネ比較シート!$CO$13:$CO$42</c:f>
              <c:numCache>
                <c:formatCode>0.0%</c:formatCode>
                <c:ptCount val="30"/>
                <c:pt idx="0">
                  <c:v>8.0638577713274984E-2</c:v>
                </c:pt>
                <c:pt idx="1">
                  <c:v>0.10147961368285836</c:v>
                </c:pt>
                <c:pt idx="2">
                  <c:v>6.6384826325411331E-2</c:v>
                </c:pt>
                <c:pt idx="3">
                  <c:v>6.8071236241674146E-2</c:v>
                </c:pt>
                <c:pt idx="4">
                  <c:v>5.4684381593202942E-2</c:v>
                </c:pt>
                <c:pt idx="5">
                  <c:v>0.10161127895266868</c:v>
                </c:pt>
                <c:pt idx="6">
                  <c:v>7.8487739013023222E-2</c:v>
                </c:pt>
                <c:pt idx="7">
                  <c:v>0.12890781563126252</c:v>
                </c:pt>
                <c:pt idx="8">
                  <c:v>8.8964129741400458E-2</c:v>
                </c:pt>
                <c:pt idx="9">
                  <c:v>8.3128107429952136E-2</c:v>
                </c:pt>
                <c:pt idx="10">
                  <c:v>0.11450280514202411</c:v>
                </c:pt>
                <c:pt idx="11">
                  <c:v>7.2597830298333985E-2</c:v>
                </c:pt>
                <c:pt idx="12">
                  <c:v>3.3953709073654241E-2</c:v>
                </c:pt>
                <c:pt idx="13">
                  <c:v>7.4829233218632843E-2</c:v>
                </c:pt>
                <c:pt idx="14">
                  <c:v>9.7276610893556423E-2</c:v>
                </c:pt>
                <c:pt idx="15">
                  <c:v>7.7875847271663329E-2</c:v>
                </c:pt>
                <c:pt idx="16">
                  <c:v>5.7914500288850375E-2</c:v>
                </c:pt>
                <c:pt idx="17">
                  <c:v>0.115125284738041</c:v>
                </c:pt>
                <c:pt idx="18">
                  <c:v>5.7397800373521476E-2</c:v>
                </c:pt>
                <c:pt idx="19">
                  <c:v>5.2379473987670198E-2</c:v>
                </c:pt>
                <c:pt idx="20">
                  <c:v>7.855187977145052E-2</c:v>
                </c:pt>
                <c:pt idx="21">
                  <c:v>6.7390297854827919E-2</c:v>
                </c:pt>
                <c:pt idx="22">
                  <c:v>8.9086751325840513E-2</c:v>
                </c:pt>
                <c:pt idx="23">
                  <c:v>8.1124096221181399E-2</c:v>
                </c:pt>
                <c:pt idx="24">
                  <c:v>0.12995455025895783</c:v>
                </c:pt>
                <c:pt idx="25">
                  <c:v>9.9693174387606262E-2</c:v>
                </c:pt>
                <c:pt idx="26">
                  <c:v>1.6119675120172386E-2</c:v>
                </c:pt>
                <c:pt idx="27">
                  <c:v>7.5830991375133244E-2</c:v>
                </c:pt>
                <c:pt idx="28">
                  <c:v>5.1927280481953407E-2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再エネ比較シート!$CC$13:$CC$42</c:f>
              <c:numCache>
                <c:formatCode>0.0%</c:formatCode>
                <c:ptCount val="30"/>
                <c:pt idx="0">
                  <c:v>2.1971399367011056E-2</c:v>
                </c:pt>
                <c:pt idx="1">
                  <c:v>3.8840908567874567E-2</c:v>
                </c:pt>
                <c:pt idx="2">
                  <c:v>1.5353925986986964E-2</c:v>
                </c:pt>
                <c:pt idx="3">
                  <c:v>3.4763760380646359E-2</c:v>
                </c:pt>
                <c:pt idx="4">
                  <c:v>1.3250778176363331E-2</c:v>
                </c:pt>
                <c:pt idx="5">
                  <c:v>3.0192510890793466E-2</c:v>
                </c:pt>
                <c:pt idx="6">
                  <c:v>3.4716337994352246E-2</c:v>
                </c:pt>
                <c:pt idx="7">
                  <c:v>4.5744061855498196E-2</c:v>
                </c:pt>
                <c:pt idx="8">
                  <c:v>4.1413865214931837E-2</c:v>
                </c:pt>
                <c:pt idx="9">
                  <c:v>3.5398938348390925E-2</c:v>
                </c:pt>
                <c:pt idx="10">
                  <c:v>6.2674221250627452E-2</c:v>
                </c:pt>
                <c:pt idx="11">
                  <c:v>3.2313774600178945E-2</c:v>
                </c:pt>
                <c:pt idx="12">
                  <c:v>1.2927707154305596E-2</c:v>
                </c:pt>
                <c:pt idx="13">
                  <c:v>4.9151302913829742E-2</c:v>
                </c:pt>
                <c:pt idx="14">
                  <c:v>4.0614219176437767E-2</c:v>
                </c:pt>
                <c:pt idx="15">
                  <c:v>2.0798407375392073E-2</c:v>
                </c:pt>
                <c:pt idx="16">
                  <c:v>2.6147573371793111E-2</c:v>
                </c:pt>
                <c:pt idx="17">
                  <c:v>4.163901509697749E-2</c:v>
                </c:pt>
                <c:pt idx="18">
                  <c:v>2.7775952172949335E-2</c:v>
                </c:pt>
                <c:pt idx="19">
                  <c:v>2.9637303506295148E-2</c:v>
                </c:pt>
                <c:pt idx="20">
                  <c:v>3.1446433783227076E-2</c:v>
                </c:pt>
                <c:pt idx="21">
                  <c:v>3.3528877911792952E-2</c:v>
                </c:pt>
                <c:pt idx="22">
                  <c:v>2.5980507453363319E-2</c:v>
                </c:pt>
                <c:pt idx="23">
                  <c:v>2.4683588923162487E-2</c:v>
                </c:pt>
                <c:pt idx="24">
                  <c:v>1.0071327835174558E-2</c:v>
                </c:pt>
                <c:pt idx="25">
                  <c:v>5.4845098134611907E-2</c:v>
                </c:pt>
                <c:pt idx="26">
                  <c:v>1.2379312155688469E-2</c:v>
                </c:pt>
                <c:pt idx="27">
                  <c:v>3.4718670925244693E-2</c:v>
                </c:pt>
                <c:pt idx="28">
                  <c:v>2.4212834800309828E-2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再エネ比較シート!$CD$13:$CD$42</c:f>
              <c:numCache>
                <c:formatCode>0.0%</c:formatCode>
                <c:ptCount val="30"/>
                <c:pt idx="0">
                  <c:v>5.4377766618929492E-2</c:v>
                </c:pt>
                <c:pt idx="1">
                  <c:v>5.6213683766526933E-2</c:v>
                </c:pt>
                <c:pt idx="2">
                  <c:v>3.314265388287569E-2</c:v>
                </c:pt>
                <c:pt idx="3">
                  <c:v>0.78585651027618175</c:v>
                </c:pt>
                <c:pt idx="4">
                  <c:v>2.8861223354105171E-2</c:v>
                </c:pt>
                <c:pt idx="5">
                  <c:v>0.33227619260355984</c:v>
                </c:pt>
                <c:pt idx="6">
                  <c:v>0.31081224090915283</c:v>
                </c:pt>
                <c:pt idx="7">
                  <c:v>0.39829536727190173</c:v>
                </c:pt>
                <c:pt idx="8">
                  <c:v>6.2946693038029036E-2</c:v>
                </c:pt>
                <c:pt idx="9">
                  <c:v>0.10728293173754377</c:v>
                </c:pt>
                <c:pt idx="10">
                  <c:v>0.52390389314862418</c:v>
                </c:pt>
                <c:pt idx="11">
                  <c:v>2.3990677200618607E-2</c:v>
                </c:pt>
                <c:pt idx="12">
                  <c:v>7.6952226633484208E-2</c:v>
                </c:pt>
                <c:pt idx="13">
                  <c:v>9.323577240553621E-2</c:v>
                </c:pt>
                <c:pt idx="14">
                  <c:v>9.385734992562296E-2</c:v>
                </c:pt>
                <c:pt idx="15">
                  <c:v>0.25364169495848204</c:v>
                </c:pt>
                <c:pt idx="16">
                  <c:v>0.32654744020681958</c:v>
                </c:pt>
                <c:pt idx="17">
                  <c:v>0.5892288939597633</c:v>
                </c:pt>
                <c:pt idx="18">
                  <c:v>0.19438028344688232</c:v>
                </c:pt>
                <c:pt idx="19">
                  <c:v>0.77609608105982186</c:v>
                </c:pt>
                <c:pt idx="20">
                  <c:v>0.27784030223313844</c:v>
                </c:pt>
                <c:pt idx="21">
                  <c:v>2.8369235830332983E-2</c:v>
                </c:pt>
                <c:pt idx="22">
                  <c:v>0.21607070115746199</c:v>
                </c:pt>
                <c:pt idx="23">
                  <c:v>0.22689723405424467</c:v>
                </c:pt>
                <c:pt idx="24">
                  <c:v>0.10481033836032815</c:v>
                </c:pt>
                <c:pt idx="25">
                  <c:v>0.50899029956198971</c:v>
                </c:pt>
                <c:pt idx="26">
                  <c:v>0.23806426343063611</c:v>
                </c:pt>
                <c:pt idx="27">
                  <c:v>0.21336274710867206</c:v>
                </c:pt>
                <c:pt idx="28">
                  <c:v>4.0764875753936378E-2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再エネ比較シート!$CE$13:$CE$42</c:f>
              <c:numCache>
                <c:formatCode>0.0%</c:formatCode>
                <c:ptCount val="30"/>
                <c:pt idx="0">
                  <c:v>0</c:v>
                </c:pt>
                <c:pt idx="1">
                  <c:v>0</c:v>
                </c:pt>
                <c:pt idx="2">
                  <c:v>0</c:v>
                </c:pt>
                <c:pt idx="3">
                  <c:v>0</c:v>
                </c:pt>
                <c:pt idx="4">
                  <c:v>0</c:v>
                </c:pt>
                <c:pt idx="5">
                  <c:v>5.042434412116624E-2</c:v>
                </c:pt>
                <c:pt idx="6">
                  <c:v>0</c:v>
                </c:pt>
                <c:pt idx="7">
                  <c:v>0</c:v>
                </c:pt>
                <c:pt idx="8">
                  <c:v>0</c:v>
                </c:pt>
                <c:pt idx="9">
                  <c:v>0</c:v>
                </c:pt>
                <c:pt idx="10">
                  <c:v>0.11666187404880916</c:v>
                </c:pt>
                <c:pt idx="11">
                  <c:v>0</c:v>
                </c:pt>
                <c:pt idx="12">
                  <c:v>0</c:v>
                </c:pt>
                <c:pt idx="13">
                  <c:v>2.254686223427434E-2</c:v>
                </c:pt>
                <c:pt idx="14">
                  <c:v>0</c:v>
                </c:pt>
                <c:pt idx="15">
                  <c:v>0</c:v>
                </c:pt>
                <c:pt idx="16">
                  <c:v>0</c:v>
                </c:pt>
                <c:pt idx="17">
                  <c:v>8.0020686122817886E-5</c:v>
                </c:pt>
                <c:pt idx="18">
                  <c:v>0</c:v>
                </c:pt>
                <c:pt idx="19">
                  <c:v>0</c:v>
                </c:pt>
                <c:pt idx="20">
                  <c:v>0</c:v>
                </c:pt>
                <c:pt idx="21">
                  <c:v>0</c:v>
                </c:pt>
                <c:pt idx="22">
                  <c:v>0</c:v>
                </c:pt>
                <c:pt idx="23">
                  <c:v>0</c:v>
                </c:pt>
                <c:pt idx="24">
                  <c:v>0</c:v>
                </c:pt>
                <c:pt idx="25">
                  <c:v>0.40673745852886828</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再エネ比較シート!$CF$13:$CF$42</c:f>
              <c:numCache>
                <c:formatCode>0.0%</c:formatCode>
                <c:ptCount val="30"/>
                <c:pt idx="0">
                  <c:v>0</c:v>
                </c:pt>
                <c:pt idx="1">
                  <c:v>0</c:v>
                </c:pt>
                <c:pt idx="2">
                  <c:v>3.2285083162131689E-2</c:v>
                </c:pt>
                <c:pt idx="3">
                  <c:v>0</c:v>
                </c:pt>
                <c:pt idx="4">
                  <c:v>4.0904216469060332E-2</c:v>
                </c:pt>
                <c:pt idx="5">
                  <c:v>3.6545273246301065E-3</c:v>
                </c:pt>
                <c:pt idx="6">
                  <c:v>0</c:v>
                </c:pt>
                <c:pt idx="7">
                  <c:v>0.1666291775916619</c:v>
                </c:pt>
                <c:pt idx="8">
                  <c:v>3.0983755786817115E-3</c:v>
                </c:pt>
                <c:pt idx="9">
                  <c:v>0</c:v>
                </c:pt>
                <c:pt idx="10">
                  <c:v>9.707662496750072E-4</c:v>
                </c:pt>
                <c:pt idx="11">
                  <c:v>0</c:v>
                </c:pt>
                <c:pt idx="12">
                  <c:v>0.13314750704539208</c:v>
                </c:pt>
                <c:pt idx="13">
                  <c:v>0</c:v>
                </c:pt>
                <c:pt idx="14">
                  <c:v>0</c:v>
                </c:pt>
                <c:pt idx="15">
                  <c:v>0</c:v>
                </c:pt>
                <c:pt idx="16">
                  <c:v>3.9835105940561029E-3</c:v>
                </c:pt>
                <c:pt idx="17">
                  <c:v>7.3565892496114033E-2</c:v>
                </c:pt>
                <c:pt idx="18">
                  <c:v>0</c:v>
                </c:pt>
                <c:pt idx="19">
                  <c:v>0</c:v>
                </c:pt>
                <c:pt idx="20">
                  <c:v>0</c:v>
                </c:pt>
                <c:pt idx="21">
                  <c:v>0</c:v>
                </c:pt>
                <c:pt idx="22">
                  <c:v>0</c:v>
                </c:pt>
                <c:pt idx="23">
                  <c:v>0</c:v>
                </c:pt>
                <c:pt idx="24">
                  <c:v>4.3766214946813336E-4</c:v>
                </c:pt>
                <c:pt idx="25">
                  <c:v>0</c:v>
                </c:pt>
                <c:pt idx="26">
                  <c:v>0</c:v>
                </c:pt>
                <c:pt idx="27">
                  <c:v>2.0772122989038109E-2</c:v>
                </c:pt>
                <c:pt idx="28">
                  <c:v>0.20476843576870229</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再エネ比較シート!$CH$13:$CH$42</c:f>
              <c:numCache>
                <c:formatCode>0.0%</c:formatCode>
                <c:ptCount val="30"/>
                <c:pt idx="0">
                  <c:v>0</c:v>
                </c:pt>
                <c:pt idx="1">
                  <c:v>2.3337693203253847E-2</c:v>
                </c:pt>
                <c:pt idx="2">
                  <c:v>0</c:v>
                </c:pt>
                <c:pt idx="3">
                  <c:v>0</c:v>
                </c:pt>
                <c:pt idx="4">
                  <c:v>0</c:v>
                </c:pt>
                <c:pt idx="5">
                  <c:v>0</c:v>
                </c:pt>
                <c:pt idx="6">
                  <c:v>0.14227046053876088</c:v>
                </c:pt>
                <c:pt idx="7">
                  <c:v>0.14255378611417574</c:v>
                </c:pt>
                <c:pt idx="8">
                  <c:v>0</c:v>
                </c:pt>
                <c:pt idx="9">
                  <c:v>0</c:v>
                </c:pt>
                <c:pt idx="10">
                  <c:v>0</c:v>
                </c:pt>
                <c:pt idx="11">
                  <c:v>0</c:v>
                </c:pt>
                <c:pt idx="12">
                  <c:v>0</c:v>
                </c:pt>
                <c:pt idx="13">
                  <c:v>0</c:v>
                </c:pt>
                <c:pt idx="14">
                  <c:v>1.8020676710769047E-2</c:v>
                </c:pt>
                <c:pt idx="15">
                  <c:v>0</c:v>
                </c:pt>
                <c:pt idx="16">
                  <c:v>0</c:v>
                </c:pt>
                <c:pt idx="17">
                  <c:v>0</c:v>
                </c:pt>
                <c:pt idx="18">
                  <c:v>0</c:v>
                </c:pt>
                <c:pt idx="19">
                  <c:v>1.4071847088523938E-2</c:v>
                </c:pt>
                <c:pt idx="20">
                  <c:v>0</c:v>
                </c:pt>
                <c:pt idx="21">
                  <c:v>0</c:v>
                </c:pt>
                <c:pt idx="22">
                  <c:v>0.89441919218685839</c:v>
                </c:pt>
                <c:pt idx="23">
                  <c:v>0.20353926959308119</c:v>
                </c:pt>
                <c:pt idx="24">
                  <c:v>0</c:v>
                </c:pt>
                <c:pt idx="25">
                  <c:v>0</c:v>
                </c:pt>
                <c:pt idx="26">
                  <c:v>0</c:v>
                </c:pt>
                <c:pt idx="27">
                  <c:v>2.4797022712887986E-3</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再エネ比較シート!$CI$13:$CI$42</c:f>
              <c:numCache>
                <c:formatCode>0.0%</c:formatCode>
                <c:ptCount val="30"/>
                <c:pt idx="0">
                  <c:v>7.6349165985940548E-2</c:v>
                </c:pt>
                <c:pt idx="1">
                  <c:v>0.11839228553765535</c:v>
                </c:pt>
                <c:pt idx="2">
                  <c:v>8.0781663031994355E-2</c:v>
                </c:pt>
                <c:pt idx="3">
                  <c:v>0.82062027065682808</c:v>
                </c:pt>
                <c:pt idx="4">
                  <c:v>8.3016217999528838E-2</c:v>
                </c:pt>
                <c:pt idx="5">
                  <c:v>0.41654757494014966</c:v>
                </c:pt>
                <c:pt idx="6">
                  <c:v>0.48779903944226599</c:v>
                </c:pt>
                <c:pt idx="7">
                  <c:v>0.75322239283323755</c:v>
                </c:pt>
                <c:pt idx="8">
                  <c:v>0.10745893383164259</c:v>
                </c:pt>
                <c:pt idx="9">
                  <c:v>0.14268187008593469</c:v>
                </c:pt>
                <c:pt idx="10">
                  <c:v>0.70421075469773575</c:v>
                </c:pt>
                <c:pt idx="11">
                  <c:v>5.6304451800797559E-2</c:v>
                </c:pt>
                <c:pt idx="12">
                  <c:v>0.22302744083318191</c:v>
                </c:pt>
                <c:pt idx="13">
                  <c:v>0.1649339375536403</c:v>
                </c:pt>
                <c:pt idx="14">
                  <c:v>0.15249224581282977</c:v>
                </c:pt>
                <c:pt idx="15">
                  <c:v>0.27444010233387411</c:v>
                </c:pt>
                <c:pt idx="16">
                  <c:v>0.35667852417266876</c:v>
                </c:pt>
                <c:pt idx="17">
                  <c:v>0.70451382223897763</c:v>
                </c:pt>
                <c:pt idx="18">
                  <c:v>0.22215623561983164</c:v>
                </c:pt>
                <c:pt idx="19">
                  <c:v>0.81980523165464092</c:v>
                </c:pt>
                <c:pt idx="20">
                  <c:v>0.30928673601636553</c:v>
                </c:pt>
                <c:pt idx="21">
                  <c:v>6.1898113742125942E-2</c:v>
                </c:pt>
                <c:pt idx="22">
                  <c:v>1.1364704007976836</c:v>
                </c:pt>
                <c:pt idx="23">
                  <c:v>0.45512009257048835</c:v>
                </c:pt>
                <c:pt idx="24">
                  <c:v>0.11531932834497083</c:v>
                </c:pt>
                <c:pt idx="25">
                  <c:v>0.97057285622546985</c:v>
                </c:pt>
                <c:pt idx="26">
                  <c:v>0.25044357558632457</c:v>
                </c:pt>
                <c:pt idx="27">
                  <c:v>0.27133324329424363</c:v>
                </c:pt>
                <c:pt idx="28">
                  <c:v>0.26974614632294847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再エネ比較シート!$BE$13:$BE$42</c:f>
              <c:numCache>
                <c:formatCode>#,##0_);[Red]\(#,##0\)</c:formatCode>
                <c:ptCount val="30"/>
                <c:pt idx="0">
                  <c:v>8322.3999999999833</c:v>
                </c:pt>
                <c:pt idx="1">
                  <c:v>9961.49999999998</c:v>
                </c:pt>
                <c:pt idx="2">
                  <c:v>5445.6970000000065</c:v>
                </c:pt>
                <c:pt idx="3">
                  <c:v>7095.3999999999896</c:v>
                </c:pt>
                <c:pt idx="4">
                  <c:v>4750.3800000000028</c:v>
                </c:pt>
                <c:pt idx="5">
                  <c:v>9971.8999999999814</c:v>
                </c:pt>
                <c:pt idx="6">
                  <c:v>8264.4999999999854</c:v>
                </c:pt>
                <c:pt idx="7">
                  <c:v>13225.345999999958</c:v>
                </c:pt>
                <c:pt idx="8">
                  <c:v>9249.0999999999767</c:v>
                </c:pt>
                <c:pt idx="9">
                  <c:v>8597.7999999999829</c:v>
                </c:pt>
                <c:pt idx="10">
                  <c:v>12582.442999999963</c:v>
                </c:pt>
                <c:pt idx="11">
                  <c:v>5749.9740000000056</c:v>
                </c:pt>
                <c:pt idx="12">
                  <c:v>3019.1000000000013</c:v>
                </c:pt>
                <c:pt idx="13">
                  <c:v>7813.4929999999949</c:v>
                </c:pt>
                <c:pt idx="14">
                  <c:v>10678.765999999981</c:v>
                </c:pt>
                <c:pt idx="15">
                  <c:v>7554.0999999999885</c:v>
                </c:pt>
                <c:pt idx="16">
                  <c:v>5720.7000000000053</c:v>
                </c:pt>
                <c:pt idx="17">
                  <c:v>12056.999999999971</c:v>
                </c:pt>
                <c:pt idx="18">
                  <c:v>6937.8979999999992</c:v>
                </c:pt>
                <c:pt idx="19">
                  <c:v>5506.1000000000031</c:v>
                </c:pt>
                <c:pt idx="20">
                  <c:v>8039.7919999999904</c:v>
                </c:pt>
                <c:pt idx="21">
                  <c:v>5844.5999999999949</c:v>
                </c:pt>
                <c:pt idx="22">
                  <c:v>8354.8659999999836</c:v>
                </c:pt>
                <c:pt idx="23">
                  <c:v>8514.8789999999935</c:v>
                </c:pt>
                <c:pt idx="24">
                  <c:v>13434.099999999864</c:v>
                </c:pt>
                <c:pt idx="25">
                  <c:v>10007.800000000007</c:v>
                </c:pt>
                <c:pt idx="26">
                  <c:v>2054.1700000000019</c:v>
                </c:pt>
                <c:pt idx="27">
                  <c:v>7685.2999999999884</c:v>
                </c:pt>
                <c:pt idx="28">
                  <c:v>4878.2000000000025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再エネ比較シート!$BF$13:$BF$42</c:f>
              <c:numCache>
                <c:formatCode>#,##0_);[Red]\(#,##0\)</c:formatCode>
                <c:ptCount val="30"/>
                <c:pt idx="0">
                  <c:v>18687.7</c:v>
                </c:pt>
                <c:pt idx="1">
                  <c:v>13080.400000000001</c:v>
                </c:pt>
                <c:pt idx="2">
                  <c:v>10665.1</c:v>
                </c:pt>
                <c:pt idx="3">
                  <c:v>145524.8000000001</c:v>
                </c:pt>
                <c:pt idx="4">
                  <c:v>9387.4</c:v>
                </c:pt>
                <c:pt idx="5">
                  <c:v>99568.399999999849</c:v>
                </c:pt>
                <c:pt idx="6">
                  <c:v>67131.199999999997</c:v>
                </c:pt>
                <c:pt idx="7">
                  <c:v>104477.12000000002</c:v>
                </c:pt>
                <c:pt idx="8">
                  <c:v>12754.699999999995</c:v>
                </c:pt>
                <c:pt idx="9">
                  <c:v>23641.300000000028</c:v>
                </c:pt>
                <c:pt idx="10">
                  <c:v>95426.999999999956</c:v>
                </c:pt>
                <c:pt idx="11">
                  <c:v>3873.1499999999987</c:v>
                </c:pt>
                <c:pt idx="12">
                  <c:v>16305</c:v>
                </c:pt>
                <c:pt idx="13">
                  <c:v>13447.340000000015</c:v>
                </c:pt>
                <c:pt idx="14">
                  <c:v>22390.040000000005</c:v>
                </c:pt>
                <c:pt idx="15">
                  <c:v>83582.799999999901</c:v>
                </c:pt>
                <c:pt idx="16">
                  <c:v>64819.799999999981</c:v>
                </c:pt>
                <c:pt idx="17">
                  <c:v>154798.3999999997</c:v>
                </c:pt>
                <c:pt idx="18">
                  <c:v>44050.899999999987</c:v>
                </c:pt>
                <c:pt idx="19">
                  <c:v>130817.09999999998</c:v>
                </c:pt>
                <c:pt idx="20">
                  <c:v>64448.419999999962</c:v>
                </c:pt>
                <c:pt idx="21">
                  <c:v>4486.7000000000025</c:v>
                </c:pt>
                <c:pt idx="22">
                  <c:v>63042.199999999895</c:v>
                </c:pt>
                <c:pt idx="23">
                  <c:v>71013.840000000011</c:v>
                </c:pt>
                <c:pt idx="24">
                  <c:v>126843.89999999967</c:v>
                </c:pt>
                <c:pt idx="25">
                  <c:v>84266.300000000076</c:v>
                </c:pt>
                <c:pt idx="26">
                  <c:v>35840.800000000003</c:v>
                </c:pt>
                <c:pt idx="27">
                  <c:v>42850.899999999987</c:v>
                </c:pt>
                <c:pt idx="28">
                  <c:v>7451.4999999999964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再エネ比較シート!$BG$13:$BG$42</c:f>
              <c:numCache>
                <c:formatCode>#,##0_);[Red]\(#,##0\)</c:formatCode>
                <c:ptCount val="30"/>
                <c:pt idx="0">
                  <c:v>0</c:v>
                </c:pt>
                <c:pt idx="1">
                  <c:v>0</c:v>
                </c:pt>
                <c:pt idx="2">
                  <c:v>0</c:v>
                </c:pt>
                <c:pt idx="3">
                  <c:v>0</c:v>
                </c:pt>
                <c:pt idx="4">
                  <c:v>0</c:v>
                </c:pt>
                <c:pt idx="5">
                  <c:v>9200</c:v>
                </c:pt>
                <c:pt idx="6">
                  <c:v>0</c:v>
                </c:pt>
                <c:pt idx="7">
                  <c:v>0</c:v>
                </c:pt>
                <c:pt idx="8">
                  <c:v>0</c:v>
                </c:pt>
                <c:pt idx="9">
                  <c:v>0</c:v>
                </c:pt>
                <c:pt idx="10">
                  <c:v>12938.2</c:v>
                </c:pt>
                <c:pt idx="11">
                  <c:v>0</c:v>
                </c:pt>
                <c:pt idx="12">
                  <c:v>0</c:v>
                </c:pt>
                <c:pt idx="13">
                  <c:v>1980</c:v>
                </c:pt>
                <c:pt idx="14">
                  <c:v>0</c:v>
                </c:pt>
                <c:pt idx="15">
                  <c:v>0</c:v>
                </c:pt>
                <c:pt idx="16">
                  <c:v>0</c:v>
                </c:pt>
                <c:pt idx="17">
                  <c:v>12.8</c:v>
                </c:pt>
                <c:pt idx="18">
                  <c:v>0</c:v>
                </c:pt>
                <c:pt idx="19">
                  <c:v>0</c:v>
                </c:pt>
                <c:pt idx="20">
                  <c:v>0</c:v>
                </c:pt>
                <c:pt idx="21">
                  <c:v>0</c:v>
                </c:pt>
                <c:pt idx="22">
                  <c:v>0</c:v>
                </c:pt>
                <c:pt idx="23">
                  <c:v>0</c:v>
                </c:pt>
                <c:pt idx="24">
                  <c:v>0</c:v>
                </c:pt>
                <c:pt idx="25">
                  <c:v>41000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再エネ比較シート!$BH$13:$BH$42</c:f>
              <c:numCache>
                <c:formatCode>#,##0_);[Red]\(#,##0\)</c:formatCode>
                <c:ptCount val="30"/>
                <c:pt idx="0">
                  <c:v>0</c:v>
                </c:pt>
                <c:pt idx="1">
                  <c:v>0</c:v>
                </c:pt>
                <c:pt idx="2">
                  <c:v>2614.6</c:v>
                </c:pt>
                <c:pt idx="3">
                  <c:v>0</c:v>
                </c:pt>
                <c:pt idx="4">
                  <c:v>3348.2999999999997</c:v>
                </c:pt>
                <c:pt idx="5">
                  <c:v>275.60000000000002</c:v>
                </c:pt>
                <c:pt idx="6">
                  <c:v>0</c:v>
                </c:pt>
                <c:pt idx="7">
                  <c:v>11000</c:v>
                </c:pt>
                <c:pt idx="8">
                  <c:v>158</c:v>
                </c:pt>
                <c:pt idx="9">
                  <c:v>0</c:v>
                </c:pt>
                <c:pt idx="10">
                  <c:v>44.5</c:v>
                </c:pt>
                <c:pt idx="11">
                  <c:v>0</c:v>
                </c:pt>
                <c:pt idx="12">
                  <c:v>7100</c:v>
                </c:pt>
                <c:pt idx="13">
                  <c:v>0</c:v>
                </c:pt>
                <c:pt idx="14">
                  <c:v>0</c:v>
                </c:pt>
                <c:pt idx="15">
                  <c:v>0</c:v>
                </c:pt>
                <c:pt idx="16">
                  <c:v>199</c:v>
                </c:pt>
                <c:pt idx="17">
                  <c:v>4863.8999999999996</c:v>
                </c:pt>
                <c:pt idx="18">
                  <c:v>0</c:v>
                </c:pt>
                <c:pt idx="19">
                  <c:v>0</c:v>
                </c:pt>
                <c:pt idx="20">
                  <c:v>0</c:v>
                </c:pt>
                <c:pt idx="21">
                  <c:v>0</c:v>
                </c:pt>
                <c:pt idx="22">
                  <c:v>0</c:v>
                </c:pt>
                <c:pt idx="23">
                  <c:v>0</c:v>
                </c:pt>
                <c:pt idx="24">
                  <c:v>133.30000000000001</c:v>
                </c:pt>
                <c:pt idx="25">
                  <c:v>0</c:v>
                </c:pt>
                <c:pt idx="26">
                  <c:v>0</c:v>
                </c:pt>
                <c:pt idx="27">
                  <c:v>1049.9000000000001</c:v>
                </c:pt>
                <c:pt idx="28">
                  <c:v>9419.9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再エネ比較シート!$BJ$13:$BJ$42</c:f>
              <c:numCache>
                <c:formatCode>#,##0_);[Red]\(#,##0\)</c:formatCode>
                <c:ptCount val="30"/>
                <c:pt idx="0">
                  <c:v>0</c:v>
                </c:pt>
                <c:pt idx="1">
                  <c:v>1025</c:v>
                </c:pt>
                <c:pt idx="2">
                  <c:v>0</c:v>
                </c:pt>
                <c:pt idx="3">
                  <c:v>0</c:v>
                </c:pt>
                <c:pt idx="4">
                  <c:v>0</c:v>
                </c:pt>
                <c:pt idx="5">
                  <c:v>0</c:v>
                </c:pt>
                <c:pt idx="6">
                  <c:v>5800</c:v>
                </c:pt>
                <c:pt idx="7">
                  <c:v>7058</c:v>
                </c:pt>
                <c:pt idx="8">
                  <c:v>0</c:v>
                </c:pt>
                <c:pt idx="9">
                  <c:v>0</c:v>
                </c:pt>
                <c:pt idx="10">
                  <c:v>0</c:v>
                </c:pt>
                <c:pt idx="11">
                  <c:v>0</c:v>
                </c:pt>
                <c:pt idx="12">
                  <c:v>0</c:v>
                </c:pt>
                <c:pt idx="13">
                  <c:v>0</c:v>
                </c:pt>
                <c:pt idx="14">
                  <c:v>811.41800000000001</c:v>
                </c:pt>
                <c:pt idx="15">
                  <c:v>0</c:v>
                </c:pt>
                <c:pt idx="16">
                  <c:v>0</c:v>
                </c:pt>
                <c:pt idx="17">
                  <c:v>0</c:v>
                </c:pt>
                <c:pt idx="18">
                  <c:v>0</c:v>
                </c:pt>
                <c:pt idx="19">
                  <c:v>447.7</c:v>
                </c:pt>
                <c:pt idx="20">
                  <c:v>0</c:v>
                </c:pt>
                <c:pt idx="21">
                  <c:v>0</c:v>
                </c:pt>
                <c:pt idx="22">
                  <c:v>49256.5</c:v>
                </c:pt>
                <c:pt idx="23">
                  <c:v>12024</c:v>
                </c:pt>
                <c:pt idx="24">
                  <c:v>0</c:v>
                </c:pt>
                <c:pt idx="25">
                  <c:v>0</c:v>
                </c:pt>
                <c:pt idx="26">
                  <c:v>0</c:v>
                </c:pt>
                <c:pt idx="27">
                  <c:v>94</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再エネ比較シート!$BK$13:$BK$42</c:f>
              <c:numCache>
                <c:formatCode>#,##0_);[Red]\(#,##0\)</c:formatCode>
                <c:ptCount val="30"/>
                <c:pt idx="0">
                  <c:v>27010.099999999984</c:v>
                </c:pt>
                <c:pt idx="1">
                  <c:v>24066.89999999998</c:v>
                </c:pt>
                <c:pt idx="2">
                  <c:v>18725.397000000004</c:v>
                </c:pt>
                <c:pt idx="3">
                  <c:v>152620.2000000001</c:v>
                </c:pt>
                <c:pt idx="4">
                  <c:v>17486.080000000002</c:v>
                </c:pt>
                <c:pt idx="5">
                  <c:v>119015.89999999983</c:v>
                </c:pt>
                <c:pt idx="6">
                  <c:v>81195.699999999983</c:v>
                </c:pt>
                <c:pt idx="7">
                  <c:v>135760.46599999999</c:v>
                </c:pt>
                <c:pt idx="8">
                  <c:v>22161.799999999974</c:v>
                </c:pt>
                <c:pt idx="9">
                  <c:v>32239.100000000013</c:v>
                </c:pt>
                <c:pt idx="10">
                  <c:v>120992.14299999991</c:v>
                </c:pt>
                <c:pt idx="11">
                  <c:v>9623.1240000000034</c:v>
                </c:pt>
                <c:pt idx="12">
                  <c:v>26424.100000000002</c:v>
                </c:pt>
                <c:pt idx="13">
                  <c:v>23240.83300000001</c:v>
                </c:pt>
                <c:pt idx="14">
                  <c:v>33880.22399999998</c:v>
                </c:pt>
                <c:pt idx="15">
                  <c:v>91136.899999999892</c:v>
                </c:pt>
                <c:pt idx="16">
                  <c:v>70739.499999999985</c:v>
                </c:pt>
                <c:pt idx="17">
                  <c:v>171732.09999999966</c:v>
                </c:pt>
                <c:pt idx="18">
                  <c:v>50988.797999999988</c:v>
                </c:pt>
                <c:pt idx="19">
                  <c:v>136770.9</c:v>
                </c:pt>
                <c:pt idx="20">
                  <c:v>72488.211999999956</c:v>
                </c:pt>
                <c:pt idx="21">
                  <c:v>10331.299999999997</c:v>
                </c:pt>
                <c:pt idx="22">
                  <c:v>120653.56599999988</c:v>
                </c:pt>
                <c:pt idx="23">
                  <c:v>91552.719000000012</c:v>
                </c:pt>
                <c:pt idx="24">
                  <c:v>140411.29999999952</c:v>
                </c:pt>
                <c:pt idx="25">
                  <c:v>135274.10000000009</c:v>
                </c:pt>
                <c:pt idx="26">
                  <c:v>37894.97</c:v>
                </c:pt>
                <c:pt idx="27">
                  <c:v>51680.099999999977</c:v>
                </c:pt>
                <c:pt idx="28">
                  <c:v>21749.599999999999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再エネ比較シート!$BO$13:$BO$42</c:f>
              <c:numCache>
                <c:formatCode>#,##0_);[Red]\(#,##0\)</c:formatCode>
                <c:ptCount val="30"/>
                <c:pt idx="0">
                  <c:v>9987.8786879999789</c:v>
                </c:pt>
                <c:pt idx="1">
                  <c:v>11954.995379999977</c:v>
                </c:pt>
                <c:pt idx="2">
                  <c:v>6535.489883640008</c:v>
                </c:pt>
                <c:pt idx="3">
                  <c:v>8515.3314479999881</c:v>
                </c:pt>
                <c:pt idx="4">
                  <c:v>5701.0260456000024</c:v>
                </c:pt>
                <c:pt idx="5">
                  <c:v>11967.476627999977</c:v>
                </c:pt>
                <c:pt idx="6">
                  <c:v>9918.3917399999809</c:v>
                </c:pt>
                <c:pt idx="7">
                  <c:v>15872.002241519951</c:v>
                </c:pt>
                <c:pt idx="8">
                  <c:v>11100.029891999973</c:v>
                </c:pt>
                <c:pt idx="9">
                  <c:v>10318.391735999978</c:v>
                </c:pt>
                <c:pt idx="10">
                  <c:v>15100.441493159955</c:v>
                </c:pt>
                <c:pt idx="11">
                  <c:v>6900.6587968800068</c:v>
                </c:pt>
                <c:pt idx="12">
                  <c:v>3623.2822920000012</c:v>
                </c:pt>
                <c:pt idx="13">
                  <c:v>9377.129219159995</c:v>
                </c:pt>
                <c:pt idx="14">
                  <c:v>12815.800651919977</c:v>
                </c:pt>
                <c:pt idx="15">
                  <c:v>9065.8264919999856</c:v>
                </c:pt>
                <c:pt idx="16">
                  <c:v>6865.5264840000054</c:v>
                </c:pt>
                <c:pt idx="17">
                  <c:v>14469.846839999964</c:v>
                </c:pt>
                <c:pt idx="18">
                  <c:v>8326.3101477599994</c:v>
                </c:pt>
                <c:pt idx="19">
                  <c:v>6607.9807320000027</c:v>
                </c:pt>
                <c:pt idx="20">
                  <c:v>9648.7151750399898</c:v>
                </c:pt>
                <c:pt idx="21">
                  <c:v>7014.2213519999941</c:v>
                </c:pt>
                <c:pt idx="22">
                  <c:v>10026.841783919979</c:v>
                </c:pt>
                <c:pt idx="23">
                  <c:v>10218.876585479991</c:v>
                </c:pt>
                <c:pt idx="24">
                  <c:v>16122.532091999834</c:v>
                </c:pt>
                <c:pt idx="25">
                  <c:v>12010.560936000007</c:v>
                </c:pt>
                <c:pt idx="26">
                  <c:v>2465.2505004000022</c:v>
                </c:pt>
                <c:pt idx="27">
                  <c:v>9223.2822359999846</c:v>
                </c:pt>
                <c:pt idx="28">
                  <c:v>5854.4253840000029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再エネ比較シート!$BP$13:$BP$42</c:f>
              <c:numCache>
                <c:formatCode>#,##0_);[Red]\(#,##0\)</c:formatCode>
                <c:ptCount val="30"/>
                <c:pt idx="0">
                  <c:v>24719.342052</c:v>
                </c:pt>
                <c:pt idx="1">
                  <c:v>17302.229904</c:v>
                </c:pt>
                <c:pt idx="2">
                  <c:v>14107.367676000002</c:v>
                </c:pt>
                <c:pt idx="3">
                  <c:v>192494.38444800014</c:v>
                </c:pt>
                <c:pt idx="4">
                  <c:v>12417.277223999999</c:v>
                </c:pt>
                <c:pt idx="5">
                  <c:v>131705.09678399979</c:v>
                </c:pt>
                <c:pt idx="6">
                  <c:v>88798.466111999995</c:v>
                </c:pt>
                <c:pt idx="7">
                  <c:v>138198.15525120002</c:v>
                </c:pt>
                <c:pt idx="8">
                  <c:v>16871.406971999993</c:v>
                </c:pt>
                <c:pt idx="9">
                  <c:v>31271.765988000036</c:v>
                </c:pt>
                <c:pt idx="10">
                  <c:v>126227.01851999993</c:v>
                </c:pt>
                <c:pt idx="11">
                  <c:v>5123.2478939999974</c:v>
                </c:pt>
                <c:pt idx="12">
                  <c:v>21567.601799999997</c:v>
                </c:pt>
                <c:pt idx="13">
                  <c:v>17787.603458400019</c:v>
                </c:pt>
                <c:pt idx="14">
                  <c:v>29616.649310400004</c:v>
                </c:pt>
                <c:pt idx="15">
                  <c:v>110559.98452799987</c:v>
                </c:pt>
                <c:pt idx="16">
                  <c:v>85741.038647999972</c:v>
                </c:pt>
                <c:pt idx="17">
                  <c:v>204761.13158399964</c:v>
                </c:pt>
                <c:pt idx="18">
                  <c:v>58268.768483999986</c:v>
                </c:pt>
                <c:pt idx="19">
                  <c:v>173039.62719599996</c:v>
                </c:pt>
                <c:pt idx="20">
                  <c:v>85249.792039199951</c:v>
                </c:pt>
                <c:pt idx="21">
                  <c:v>5934.8272920000036</c:v>
                </c:pt>
                <c:pt idx="22">
                  <c:v>83389.700471999851</c:v>
                </c:pt>
                <c:pt idx="23">
                  <c:v>93934.266998400024</c:v>
                </c:pt>
                <c:pt idx="24">
                  <c:v>167784.0371639996</c:v>
                </c:pt>
                <c:pt idx="25">
                  <c:v>111464.09098800008</c:v>
                </c:pt>
                <c:pt idx="26">
                  <c:v>47408.776608000007</c:v>
                </c:pt>
                <c:pt idx="27">
                  <c:v>56681.456483999973</c:v>
                </c:pt>
                <c:pt idx="28">
                  <c:v>9856.5461399999949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再エネ比較シート!$BQ$13:$BQ$42</c:f>
              <c:numCache>
                <c:formatCode>#,##0_);[Red]\(#,##0\)</c:formatCode>
                <c:ptCount val="30"/>
                <c:pt idx="0">
                  <c:v>0</c:v>
                </c:pt>
                <c:pt idx="1">
                  <c:v>0</c:v>
                </c:pt>
                <c:pt idx="2">
                  <c:v>0</c:v>
                </c:pt>
                <c:pt idx="3">
                  <c:v>0</c:v>
                </c:pt>
                <c:pt idx="4">
                  <c:v>0</c:v>
                </c:pt>
                <c:pt idx="5">
                  <c:v>19986.815999999999</c:v>
                </c:pt>
                <c:pt idx="6">
                  <c:v>0</c:v>
                </c:pt>
                <c:pt idx="7">
                  <c:v>0</c:v>
                </c:pt>
                <c:pt idx="8">
                  <c:v>0</c:v>
                </c:pt>
                <c:pt idx="9">
                  <c:v>0</c:v>
                </c:pt>
                <c:pt idx="10">
                  <c:v>28107.980736000005</c:v>
                </c:pt>
                <c:pt idx="11">
                  <c:v>0</c:v>
                </c:pt>
                <c:pt idx="12">
                  <c:v>0</c:v>
                </c:pt>
                <c:pt idx="13">
                  <c:v>4301.5104000000001</c:v>
                </c:pt>
                <c:pt idx="14">
                  <c:v>0</c:v>
                </c:pt>
                <c:pt idx="15">
                  <c:v>0</c:v>
                </c:pt>
                <c:pt idx="16">
                  <c:v>0</c:v>
                </c:pt>
                <c:pt idx="17">
                  <c:v>27.807744000000003</c:v>
                </c:pt>
                <c:pt idx="18">
                  <c:v>0</c:v>
                </c:pt>
                <c:pt idx="19">
                  <c:v>0</c:v>
                </c:pt>
                <c:pt idx="20">
                  <c:v>0</c:v>
                </c:pt>
                <c:pt idx="21">
                  <c:v>0</c:v>
                </c:pt>
                <c:pt idx="22">
                  <c:v>0</c:v>
                </c:pt>
                <c:pt idx="23">
                  <c:v>0</c:v>
                </c:pt>
                <c:pt idx="24">
                  <c:v>0</c:v>
                </c:pt>
                <c:pt idx="25">
                  <c:v>89071.679999999993</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再エネ比較シート!$BR$13:$BR$42</c:f>
              <c:numCache>
                <c:formatCode>#,##0_);[Red]\(#,##0\)</c:formatCode>
                <c:ptCount val="30"/>
                <c:pt idx="0">
                  <c:v>0</c:v>
                </c:pt>
                <c:pt idx="1">
                  <c:v>0</c:v>
                </c:pt>
                <c:pt idx="2">
                  <c:v>13742.337599999999</c:v>
                </c:pt>
                <c:pt idx="3">
                  <c:v>0</c:v>
                </c:pt>
                <c:pt idx="4">
                  <c:v>17598.664799999999</c:v>
                </c:pt>
                <c:pt idx="5">
                  <c:v>1448.5536000000002</c:v>
                </c:pt>
                <c:pt idx="6">
                  <c:v>0</c:v>
                </c:pt>
                <c:pt idx="7">
                  <c:v>57816</c:v>
                </c:pt>
                <c:pt idx="8">
                  <c:v>830.44799999999998</c:v>
                </c:pt>
                <c:pt idx="9">
                  <c:v>0</c:v>
                </c:pt>
                <c:pt idx="10">
                  <c:v>233.892</c:v>
                </c:pt>
                <c:pt idx="11">
                  <c:v>0</c:v>
                </c:pt>
                <c:pt idx="12">
                  <c:v>37317.599999999999</c:v>
                </c:pt>
                <c:pt idx="13">
                  <c:v>0</c:v>
                </c:pt>
                <c:pt idx="14">
                  <c:v>0</c:v>
                </c:pt>
                <c:pt idx="15">
                  <c:v>0</c:v>
                </c:pt>
                <c:pt idx="16">
                  <c:v>1045.944</c:v>
                </c:pt>
                <c:pt idx="17">
                  <c:v>25564.658400000004</c:v>
                </c:pt>
                <c:pt idx="18">
                  <c:v>0</c:v>
                </c:pt>
                <c:pt idx="19">
                  <c:v>0</c:v>
                </c:pt>
                <c:pt idx="20">
                  <c:v>0</c:v>
                </c:pt>
                <c:pt idx="21">
                  <c:v>0</c:v>
                </c:pt>
                <c:pt idx="22">
                  <c:v>0</c:v>
                </c:pt>
                <c:pt idx="23">
                  <c:v>0</c:v>
                </c:pt>
                <c:pt idx="24">
                  <c:v>700.62480000000005</c:v>
                </c:pt>
                <c:pt idx="25">
                  <c:v>0</c:v>
                </c:pt>
                <c:pt idx="26">
                  <c:v>0</c:v>
                </c:pt>
                <c:pt idx="27">
                  <c:v>5518.2744000000002</c:v>
                </c:pt>
                <c:pt idx="28">
                  <c:v>49510.994399999996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再エネ比較シート!$BT$13:$BT$42</c:f>
              <c:numCache>
                <c:formatCode>#,##0_);[Red]\(#,##0\)</c:formatCode>
                <c:ptCount val="30"/>
                <c:pt idx="0">
                  <c:v>0</c:v>
                </c:pt>
                <c:pt idx="1">
                  <c:v>7183.2</c:v>
                </c:pt>
                <c:pt idx="2">
                  <c:v>0</c:v>
                </c:pt>
                <c:pt idx="3">
                  <c:v>0</c:v>
                </c:pt>
                <c:pt idx="4">
                  <c:v>0</c:v>
                </c:pt>
                <c:pt idx="5">
                  <c:v>0</c:v>
                </c:pt>
                <c:pt idx="6">
                  <c:v>40646.400000000001</c:v>
                </c:pt>
                <c:pt idx="7">
                  <c:v>49462.464</c:v>
                </c:pt>
                <c:pt idx="8">
                  <c:v>0</c:v>
                </c:pt>
                <c:pt idx="9">
                  <c:v>0</c:v>
                </c:pt>
                <c:pt idx="10">
                  <c:v>0</c:v>
                </c:pt>
                <c:pt idx="11">
                  <c:v>0</c:v>
                </c:pt>
                <c:pt idx="12">
                  <c:v>0</c:v>
                </c:pt>
                <c:pt idx="13">
                  <c:v>0</c:v>
                </c:pt>
                <c:pt idx="14">
                  <c:v>5686.4173440000004</c:v>
                </c:pt>
                <c:pt idx="15">
                  <c:v>0</c:v>
                </c:pt>
                <c:pt idx="16">
                  <c:v>0</c:v>
                </c:pt>
                <c:pt idx="17">
                  <c:v>0</c:v>
                </c:pt>
                <c:pt idx="18">
                  <c:v>0</c:v>
                </c:pt>
                <c:pt idx="19">
                  <c:v>3137.4816000000001</c:v>
                </c:pt>
                <c:pt idx="20">
                  <c:v>0</c:v>
                </c:pt>
                <c:pt idx="21">
                  <c:v>0</c:v>
                </c:pt>
                <c:pt idx="22">
                  <c:v>345189.55200000003</c:v>
                </c:pt>
                <c:pt idx="23">
                  <c:v>84264.191999999995</c:v>
                </c:pt>
                <c:pt idx="24">
                  <c:v>0</c:v>
                </c:pt>
                <c:pt idx="25">
                  <c:v>0</c:v>
                </c:pt>
                <c:pt idx="26">
                  <c:v>0</c:v>
                </c:pt>
                <c:pt idx="27">
                  <c:v>658.75199999999995</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再エネ比較シート!$BU$13:$BU$42</c:f>
              <c:numCache>
                <c:formatCode>#,##0_);[Red]\(#,##0\)</c:formatCode>
                <c:ptCount val="30"/>
                <c:pt idx="0">
                  <c:v>34707.220739999975</c:v>
                </c:pt>
                <c:pt idx="1">
                  <c:v>36440.425283999975</c:v>
                </c:pt>
                <c:pt idx="2">
                  <c:v>34385.19515964001</c:v>
                </c:pt>
                <c:pt idx="3">
                  <c:v>201009.71589600013</c:v>
                </c:pt>
                <c:pt idx="4">
                  <c:v>35716.9680696</c:v>
                </c:pt>
                <c:pt idx="5">
                  <c:v>165107.94301199977</c:v>
                </c:pt>
                <c:pt idx="6">
                  <c:v>139363.25785199998</c:v>
                </c:pt>
                <c:pt idx="7">
                  <c:v>261348.62149271998</c:v>
                </c:pt>
                <c:pt idx="8">
                  <c:v>28801.884863999967</c:v>
                </c:pt>
                <c:pt idx="9">
                  <c:v>41590.157724000012</c:v>
                </c:pt>
                <c:pt idx="10">
                  <c:v>169669.33274915986</c:v>
                </c:pt>
                <c:pt idx="11">
                  <c:v>12023.906690880005</c:v>
                </c:pt>
                <c:pt idx="12">
                  <c:v>62508.484091999999</c:v>
                </c:pt>
                <c:pt idx="13">
                  <c:v>31466.243077560015</c:v>
                </c:pt>
                <c:pt idx="14">
                  <c:v>48118.867306319982</c:v>
                </c:pt>
                <c:pt idx="15">
                  <c:v>119625.81101999985</c:v>
                </c:pt>
                <c:pt idx="16">
                  <c:v>93652.509131999977</c:v>
                </c:pt>
                <c:pt idx="17">
                  <c:v>244823.4445679996</c:v>
                </c:pt>
                <c:pt idx="18">
                  <c:v>66595.078631759985</c:v>
                </c:pt>
                <c:pt idx="19">
                  <c:v>182785.08952799995</c:v>
                </c:pt>
                <c:pt idx="20">
                  <c:v>94898.507214239944</c:v>
                </c:pt>
                <c:pt idx="21">
                  <c:v>12949.048643999999</c:v>
                </c:pt>
                <c:pt idx="22">
                  <c:v>438606.09425591986</c:v>
                </c:pt>
                <c:pt idx="23">
                  <c:v>188417.33558388002</c:v>
                </c:pt>
                <c:pt idx="24">
                  <c:v>184607.19405599943</c:v>
                </c:pt>
                <c:pt idx="25">
                  <c:v>212546.33192400009</c:v>
                </c:pt>
                <c:pt idx="26">
                  <c:v>49874.027108400012</c:v>
                </c:pt>
                <c:pt idx="27">
                  <c:v>72081.765119999953</c:v>
                </c:pt>
                <c:pt idx="28">
                  <c:v>65221.965923999989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伊豆の国市</c:v>
                </c:pt>
              </c:strCache>
            </c:strRef>
          </c:cat>
          <c:val>
            <c:numRef>
              <c:f>①CO2排出量の現状把握!$AX$43:$AX$45</c:f>
              <c:numCache>
                <c:formatCode>0%</c:formatCode>
                <c:ptCount val="3"/>
                <c:pt idx="0">
                  <c:v>0.42072759503743129</c:v>
                </c:pt>
                <c:pt idx="1">
                  <c:v>0.33809906825000813</c:v>
                </c:pt>
                <c:pt idx="2">
                  <c:v>0.25625745696774299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伊豆の国市</c:v>
                </c:pt>
              </c:strCache>
            </c:strRef>
          </c:cat>
          <c:val>
            <c:numRef>
              <c:f>①CO2排出量の現状把握!$AY$43:$AY$45</c:f>
              <c:numCache>
                <c:formatCode>0%</c:formatCode>
                <c:ptCount val="3"/>
                <c:pt idx="0">
                  <c:v>0.19118662390594171</c:v>
                </c:pt>
                <c:pt idx="1">
                  <c:v>0.19480300481457341</c:v>
                </c:pt>
                <c:pt idx="2">
                  <c:v>0.20196436416418873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伊豆の国市</c:v>
                </c:pt>
              </c:strCache>
            </c:strRef>
          </c:cat>
          <c:val>
            <c:numRef>
              <c:f>①CO2排出量の現状把握!$AZ$43:$AZ$45</c:f>
              <c:numCache>
                <c:formatCode>0%</c:formatCode>
                <c:ptCount val="3"/>
                <c:pt idx="0">
                  <c:v>0.18034974026133399</c:v>
                </c:pt>
                <c:pt idx="1">
                  <c:v>0.19813052951343768</c:v>
                </c:pt>
                <c:pt idx="2">
                  <c:v>0.23686438164962123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伊豆の国市</c:v>
                </c:pt>
              </c:strCache>
            </c:strRef>
          </c:cat>
          <c:val>
            <c:numRef>
              <c:f>①CO2排出量の現状把握!$BA$43:$BA$45</c:f>
              <c:numCache>
                <c:formatCode>0%</c:formatCode>
                <c:ptCount val="3"/>
                <c:pt idx="0">
                  <c:v>0.19226168778726088</c:v>
                </c:pt>
                <c:pt idx="1">
                  <c:v>0.25071159594172598</c:v>
                </c:pt>
                <c:pt idx="2">
                  <c:v>0.29110083693365285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伊豆の国市</c:v>
                </c:pt>
              </c:strCache>
            </c:strRef>
          </c:cat>
          <c:val>
            <c:numRef>
              <c:f>①CO2排出量の現状把握!$BB$43:$BB$45</c:f>
              <c:numCache>
                <c:formatCode>0%</c:formatCode>
                <c:ptCount val="3"/>
                <c:pt idx="0">
                  <c:v>1.5474353008032191E-2</c:v>
                </c:pt>
                <c:pt idx="1">
                  <c:v>1.8255801480254692E-2</c:v>
                </c:pt>
                <c:pt idx="2">
                  <c:v>1.381296028479421E-2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16132</c:v>
                </c:pt>
                <c:pt idx="1">
                  <c:v>16132</c:v>
                </c:pt>
                <c:pt idx="2">
                  <c:v>16132</c:v>
                </c:pt>
                <c:pt idx="3">
                  <c:v>16132</c:v>
                </c:pt>
                <c:pt idx="4">
                  <c:v>16132</c:v>
                </c:pt>
                <c:pt idx="5">
                  <c:v>15209</c:v>
                </c:pt>
                <c:pt idx="6">
                  <c:v>15209</c:v>
                </c:pt>
                <c:pt idx="7">
                  <c:v>15209</c:v>
                </c:pt>
                <c:pt idx="8">
                  <c:v>15209</c:v>
                </c:pt>
                <c:pt idx="9">
                  <c:v>15209</c:v>
                </c:pt>
                <c:pt idx="10">
                  <c:v>15209</c:v>
                </c:pt>
                <c:pt idx="11">
                  <c:v>14835</c:v>
                </c:pt>
                <c:pt idx="12">
                  <c:v>14835</c:v>
                </c:pt>
                <c:pt idx="13">
                  <c:v>14835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3.099361878479999</c:v>
                </c:pt>
                <c:pt idx="1">
                  <c:v>2.809301112</c:v>
                </c:pt>
                <c:pt idx="2">
                  <c:v>3.058838595050001</c:v>
                </c:pt>
                <c:pt idx="3">
                  <c:v>3.5224302678599999</c:v>
                </c:pt>
                <c:pt idx="4">
                  <c:v>3.1876174904000001</c:v>
                </c:pt>
                <c:pt idx="5">
                  <c:v>3.3587976557500001</c:v>
                </c:pt>
                <c:pt idx="6">
                  <c:v>4.6325728985600003</c:v>
                </c:pt>
                <c:pt idx="7">
                  <c:v>3.5439723994499999</c:v>
                </c:pt>
                <c:pt idx="8">
                  <c:v>5.1696197959999992</c:v>
                </c:pt>
                <c:pt idx="9">
                  <c:v>3.7390296201600002</c:v>
                </c:pt>
                <c:pt idx="10">
                  <c:v>3.66501804422</c:v>
                </c:pt>
                <c:pt idx="11">
                  <c:v>3.0349761504799999</c:v>
                </c:pt>
                <c:pt idx="12">
                  <c:v>2.786376002152199</c:v>
                </c:pt>
                <c:pt idx="13">
                  <c:v>3.664207091509124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50130</c:v>
                </c:pt>
                <c:pt idx="1">
                  <c:v>49805</c:v>
                </c:pt>
                <c:pt idx="2">
                  <c:v>49665</c:v>
                </c:pt>
                <c:pt idx="3">
                  <c:v>50052</c:v>
                </c:pt>
                <c:pt idx="4">
                  <c:v>50044</c:v>
                </c:pt>
                <c:pt idx="5">
                  <c:v>49904</c:v>
                </c:pt>
                <c:pt idx="6">
                  <c:v>49829</c:v>
                </c:pt>
                <c:pt idx="7">
                  <c:v>49498</c:v>
                </c:pt>
                <c:pt idx="8">
                  <c:v>49200</c:v>
                </c:pt>
                <c:pt idx="9">
                  <c:v>48860</c:v>
                </c:pt>
                <c:pt idx="10">
                  <c:v>48476</c:v>
                </c:pt>
                <c:pt idx="11">
                  <c:v>48016</c:v>
                </c:pt>
                <c:pt idx="12">
                  <c:v>47583</c:v>
                </c:pt>
                <c:pt idx="13">
                  <c:v>47261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伊豆の国市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1704</v>
      </c>
      <c r="B9" s="70">
        <v>171</v>
      </c>
      <c r="C9" s="70">
        <v>1</v>
      </c>
      <c r="D9" s="70">
        <v>11</v>
      </c>
      <c r="E9" s="70">
        <v>1990</v>
      </c>
      <c r="F9" s="70" t="s">
        <v>787</v>
      </c>
      <c r="G9" s="70" t="s">
        <v>1705</v>
      </c>
      <c r="H9" s="70" t="s">
        <v>1706</v>
      </c>
      <c r="I9" s="148"/>
      <c r="J9" s="71">
        <v>1138.6479004897419</v>
      </c>
      <c r="K9" s="71">
        <v>5.7883391613261388</v>
      </c>
      <c r="L9" s="71">
        <v>8.3504350394816704</v>
      </c>
      <c r="M9" s="71">
        <v>42.020085015389789</v>
      </c>
      <c r="N9" s="71">
        <v>52.984283744324443</v>
      </c>
      <c r="O9" s="71">
        <v>42.826402137383312</v>
      </c>
      <c r="P9" s="71">
        <v>64.601661231037042</v>
      </c>
      <c r="Q9" s="71">
        <v>3.9657297831680598</v>
      </c>
      <c r="R9" s="71">
        <v>42.91816061430265</v>
      </c>
      <c r="S9" s="71">
        <v>4.7703284975217004</v>
      </c>
      <c r="T9" s="72"/>
      <c r="U9" s="71">
        <v>23934665</v>
      </c>
      <c r="V9" s="71">
        <v>2349</v>
      </c>
      <c r="W9" s="71">
        <v>88</v>
      </c>
      <c r="X9" s="71">
        <v>17004</v>
      </c>
      <c r="Y9" s="71">
        <v>19808</v>
      </c>
      <c r="Z9" s="71">
        <v>17615</v>
      </c>
      <c r="AA9" s="71">
        <v>15686</v>
      </c>
      <c r="AB9" s="71">
        <v>64390</v>
      </c>
      <c r="AC9" s="71">
        <v>7433502.666666667</v>
      </c>
      <c r="AD9" s="71">
        <v>4.7703284975217004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1707</v>
      </c>
      <c r="B10" s="70">
        <v>172</v>
      </c>
      <c r="C10" s="70">
        <v>2</v>
      </c>
      <c r="D10" s="70">
        <v>11</v>
      </c>
      <c r="E10" s="70">
        <v>2005</v>
      </c>
      <c r="F10" s="70" t="s">
        <v>789</v>
      </c>
      <c r="G10" s="70" t="s">
        <v>1705</v>
      </c>
      <c r="H10" s="70" t="s">
        <v>1706</v>
      </c>
      <c r="I10" s="148"/>
      <c r="J10" s="71">
        <v>880.57058663747296</v>
      </c>
      <c r="K10" s="71">
        <v>2.6118448408904902</v>
      </c>
      <c r="L10" s="71">
        <v>4.8275359815270349</v>
      </c>
      <c r="M10" s="71">
        <v>67.552464564036114</v>
      </c>
      <c r="N10" s="71">
        <v>78.644946389623371</v>
      </c>
      <c r="O10" s="71">
        <v>59.556768238860549</v>
      </c>
      <c r="P10" s="71">
        <v>59.031480920813721</v>
      </c>
      <c r="Q10" s="71">
        <v>3.5187754079038598</v>
      </c>
      <c r="R10" s="71">
        <v>36.515335495367673</v>
      </c>
      <c r="S10" s="71">
        <v>5.6929056700000009</v>
      </c>
      <c r="T10" s="72"/>
      <c r="U10" s="71">
        <v>23913675</v>
      </c>
      <c r="V10" s="71">
        <v>1309</v>
      </c>
      <c r="W10" s="71">
        <v>47</v>
      </c>
      <c r="X10" s="71">
        <v>13357</v>
      </c>
      <c r="Y10" s="71">
        <v>22160</v>
      </c>
      <c r="Z10" s="71">
        <v>28347</v>
      </c>
      <c r="AA10" s="71">
        <v>11739</v>
      </c>
      <c r="AB10" s="71">
        <v>59727</v>
      </c>
      <c r="AC10" s="71">
        <v>6456981</v>
      </c>
      <c r="AD10" s="71">
        <v>5.6929056700000009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1708</v>
      </c>
      <c r="B11" s="70">
        <v>173</v>
      </c>
      <c r="C11" s="70">
        <v>3</v>
      </c>
      <c r="D11" s="70">
        <v>11</v>
      </c>
      <c r="E11" s="70">
        <v>2006</v>
      </c>
      <c r="F11" s="70" t="s">
        <v>790</v>
      </c>
      <c r="G11" s="70" t="s">
        <v>1705</v>
      </c>
      <c r="H11" s="70" t="s">
        <v>1706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1709</v>
      </c>
      <c r="B12" s="70">
        <v>174</v>
      </c>
      <c r="C12" s="70">
        <v>4</v>
      </c>
      <c r="D12" s="70">
        <v>11</v>
      </c>
      <c r="E12" s="70">
        <v>2007</v>
      </c>
      <c r="F12" s="70" t="s">
        <v>791</v>
      </c>
      <c r="G12" s="70" t="s">
        <v>1705</v>
      </c>
      <c r="H12" s="70" t="s">
        <v>1706</v>
      </c>
      <c r="I12" s="148"/>
      <c r="J12" s="71">
        <v>1059.7992635172091</v>
      </c>
      <c r="K12" s="71">
        <v>2.8149373043594319</v>
      </c>
      <c r="L12" s="71">
        <v>3.245961890626067</v>
      </c>
      <c r="M12" s="71">
        <v>60.851664361642918</v>
      </c>
      <c r="N12" s="71">
        <v>85.832293449005817</v>
      </c>
      <c r="O12" s="71">
        <v>57.781939900757962</v>
      </c>
      <c r="P12" s="71">
        <v>56.952810230054958</v>
      </c>
      <c r="Q12" s="71">
        <v>3.6193801612893401</v>
      </c>
      <c r="R12" s="71">
        <v>32.826297216149698</v>
      </c>
      <c r="S12" s="71">
        <v>8.3196786305999986</v>
      </c>
      <c r="T12" s="72"/>
      <c r="U12" s="71">
        <v>33438739</v>
      </c>
      <c r="V12" s="71">
        <v>1371</v>
      </c>
      <c r="W12" s="71">
        <v>33</v>
      </c>
      <c r="X12" s="71">
        <v>16180</v>
      </c>
      <c r="Y12" s="71">
        <v>22257</v>
      </c>
      <c r="Z12" s="71">
        <v>28590</v>
      </c>
      <c r="AA12" s="71">
        <v>11153</v>
      </c>
      <c r="AB12" s="71">
        <v>58186</v>
      </c>
      <c r="AC12" s="71">
        <v>5971201.333333333</v>
      </c>
      <c r="AD12" s="71">
        <v>8.3196786305999986</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1710</v>
      </c>
      <c r="B13" s="70">
        <v>175</v>
      </c>
      <c r="C13" s="70">
        <v>5</v>
      </c>
      <c r="D13" s="70">
        <v>11</v>
      </c>
      <c r="E13" s="70">
        <v>2008</v>
      </c>
      <c r="F13" s="70" t="s">
        <v>792</v>
      </c>
      <c r="G13" s="70" t="s">
        <v>1705</v>
      </c>
      <c r="H13" s="70" t="s">
        <v>1706</v>
      </c>
      <c r="I13" s="148"/>
      <c r="J13" s="71">
        <v>1050.4419293040639</v>
      </c>
      <c r="K13" s="71">
        <v>2.046192535837827</v>
      </c>
      <c r="L13" s="71">
        <v>2.859631346713909</v>
      </c>
      <c r="M13" s="71">
        <v>66.691651323932774</v>
      </c>
      <c r="N13" s="71">
        <v>78.723950388749145</v>
      </c>
      <c r="O13" s="71">
        <v>55.830472379025487</v>
      </c>
      <c r="P13" s="71">
        <v>54.53138908276361</v>
      </c>
      <c r="Q13" s="71">
        <v>3.5235433788230099</v>
      </c>
      <c r="R13" s="71">
        <v>29.885981310506711</v>
      </c>
      <c r="S13" s="71">
        <v>5.9942205621375004</v>
      </c>
      <c r="T13" s="72"/>
      <c r="U13" s="71">
        <v>36189436</v>
      </c>
      <c r="V13" s="71">
        <v>1371</v>
      </c>
      <c r="W13" s="71">
        <v>33</v>
      </c>
      <c r="X13" s="71">
        <v>16180</v>
      </c>
      <c r="Y13" s="71">
        <v>22340</v>
      </c>
      <c r="Z13" s="71">
        <v>28594</v>
      </c>
      <c r="AA13" s="71">
        <v>10691</v>
      </c>
      <c r="AB13" s="71">
        <v>57577</v>
      </c>
      <c r="AC13" s="71">
        <v>5645050.666666667</v>
      </c>
      <c r="AD13" s="71">
        <v>5.9942205621375004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1711</v>
      </c>
      <c r="B14" s="70">
        <v>176</v>
      </c>
      <c r="C14" s="70">
        <v>6</v>
      </c>
      <c r="D14" s="70">
        <v>11</v>
      </c>
      <c r="E14" s="70">
        <v>2009</v>
      </c>
      <c r="F14" s="70" t="s">
        <v>176</v>
      </c>
      <c r="G14" s="70" t="s">
        <v>1705</v>
      </c>
      <c r="H14" s="70" t="s">
        <v>1706</v>
      </c>
      <c r="I14" s="148"/>
      <c r="J14" s="71">
        <v>955.59027034990356</v>
      </c>
      <c r="K14" s="71">
        <v>1.849698266632479</v>
      </c>
      <c r="L14" s="71">
        <v>2.65237932467917</v>
      </c>
      <c r="M14" s="71">
        <v>59.826340016394226</v>
      </c>
      <c r="N14" s="71">
        <v>65.680316411063146</v>
      </c>
      <c r="O14" s="71">
        <v>56.758879754956943</v>
      </c>
      <c r="P14" s="71">
        <v>51.587487768208867</v>
      </c>
      <c r="Q14" s="71">
        <v>3.3192183953910601</v>
      </c>
      <c r="R14" s="71">
        <v>26.4895578816773</v>
      </c>
      <c r="S14" s="71">
        <v>4.7170773209000014</v>
      </c>
      <c r="T14" s="72"/>
      <c r="U14" s="71">
        <v>24958720</v>
      </c>
      <c r="V14" s="71">
        <v>1353</v>
      </c>
      <c r="W14" s="71">
        <v>34</v>
      </c>
      <c r="X14" s="71">
        <v>16510</v>
      </c>
      <c r="Y14" s="71">
        <v>22402</v>
      </c>
      <c r="Z14" s="71">
        <v>28693</v>
      </c>
      <c r="AA14" s="71">
        <v>10383</v>
      </c>
      <c r="AB14" s="71">
        <v>56936</v>
      </c>
      <c r="AC14" s="71">
        <v>4881328</v>
      </c>
      <c r="AD14" s="71">
        <v>4.7170773209000014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236.893</v>
      </c>
      <c r="BK14" s="71">
        <v>263.39999999999998</v>
      </c>
      <c r="BL14" s="71">
        <v>0</v>
      </c>
      <c r="BM14" s="71">
        <v>0</v>
      </c>
      <c r="BN14" s="72"/>
      <c r="BO14" s="71">
        <v>0</v>
      </c>
      <c r="BP14" s="71">
        <v>0</v>
      </c>
      <c r="BQ14" s="71">
        <v>5</v>
      </c>
      <c r="BR14" s="71">
        <v>2</v>
      </c>
      <c r="BS14" s="71">
        <v>0</v>
      </c>
      <c r="BT14" s="71">
        <v>0</v>
      </c>
      <c r="BU14"/>
      <c r="BV14" s="70">
        <v>500.29300000000001</v>
      </c>
      <c r="BW14" s="70">
        <v>0</v>
      </c>
      <c r="BX14" s="70">
        <v>0</v>
      </c>
      <c r="BY14" s="70">
        <v>0</v>
      </c>
      <c r="BZ14" s="70">
        <v>0</v>
      </c>
      <c r="CA14" s="70">
        <v>0</v>
      </c>
      <c r="CB14" s="70">
        <v>0</v>
      </c>
      <c r="CC14" s="70">
        <v>0</v>
      </c>
      <c r="CD14" s="70">
        <v>0</v>
      </c>
    </row>
    <row r="15" spans="1:82">
      <c r="A15" s="70" t="s">
        <v>1712</v>
      </c>
      <c r="B15" s="70">
        <v>177</v>
      </c>
      <c r="C15" s="70">
        <v>7</v>
      </c>
      <c r="D15" s="70">
        <v>11</v>
      </c>
      <c r="E15" s="70">
        <v>2010</v>
      </c>
      <c r="F15" s="70" t="s">
        <v>177</v>
      </c>
      <c r="G15" s="70" t="s">
        <v>1705</v>
      </c>
      <c r="H15" s="70" t="s">
        <v>1706</v>
      </c>
      <c r="I15" s="148"/>
      <c r="J15" s="71">
        <v>1030.613918892818</v>
      </c>
      <c r="K15" s="71">
        <v>2.0538085390945171</v>
      </c>
      <c r="L15" s="71">
        <v>2.5877878873393518</v>
      </c>
      <c r="M15" s="71">
        <v>65.356362622366532</v>
      </c>
      <c r="N15" s="71">
        <v>70.315971992389763</v>
      </c>
      <c r="O15" s="71">
        <v>56.797608653402023</v>
      </c>
      <c r="P15" s="71">
        <v>51.828524385540739</v>
      </c>
      <c r="Q15" s="71">
        <v>3.4209142305182101</v>
      </c>
      <c r="R15" s="71">
        <v>29.943127040038782</v>
      </c>
      <c r="S15" s="71">
        <v>5.2988414182399994</v>
      </c>
      <c r="T15" s="72"/>
      <c r="U15" s="71">
        <v>26182436</v>
      </c>
      <c r="V15" s="71">
        <v>1353</v>
      </c>
      <c r="W15" s="71">
        <v>34</v>
      </c>
      <c r="X15" s="71">
        <v>16510</v>
      </c>
      <c r="Y15" s="71">
        <v>22433</v>
      </c>
      <c r="Z15" s="71">
        <v>28846</v>
      </c>
      <c r="AA15" s="71">
        <v>10171</v>
      </c>
      <c r="AB15" s="71">
        <v>56229</v>
      </c>
      <c r="AC15" s="71">
        <v>5228925.333333333</v>
      </c>
      <c r="AD15" s="71">
        <v>5.2988414182399994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269.11399999999998</v>
      </c>
      <c r="BK15" s="71">
        <v>307.39999999999998</v>
      </c>
      <c r="BL15" s="71">
        <v>0</v>
      </c>
      <c r="BM15" s="71">
        <v>0</v>
      </c>
      <c r="BN15" s="72"/>
      <c r="BO15" s="71">
        <v>0</v>
      </c>
      <c r="BP15" s="71">
        <v>0</v>
      </c>
      <c r="BQ15" s="71">
        <v>5</v>
      </c>
      <c r="BR15" s="71">
        <v>2</v>
      </c>
      <c r="BS15" s="71">
        <v>0</v>
      </c>
      <c r="BT15" s="71">
        <v>0</v>
      </c>
      <c r="BU15"/>
      <c r="BV15" s="70">
        <v>576.51400000000001</v>
      </c>
      <c r="BW15" s="70">
        <v>0</v>
      </c>
      <c r="BX15" s="70">
        <v>0</v>
      </c>
      <c r="BY15" s="70">
        <v>0</v>
      </c>
      <c r="BZ15" s="70">
        <v>0</v>
      </c>
      <c r="CA15" s="70">
        <v>0</v>
      </c>
      <c r="CB15" s="70">
        <v>0</v>
      </c>
      <c r="CC15" s="70">
        <v>0</v>
      </c>
      <c r="CD15" s="70">
        <v>0</v>
      </c>
    </row>
    <row r="16" spans="1:82">
      <c r="A16" s="70" t="s">
        <v>1713</v>
      </c>
      <c r="B16" s="70">
        <v>178</v>
      </c>
      <c r="C16" s="70">
        <v>8</v>
      </c>
      <c r="D16" s="70">
        <v>11</v>
      </c>
      <c r="E16" s="70">
        <v>2011</v>
      </c>
      <c r="F16" s="70" t="s">
        <v>178</v>
      </c>
      <c r="G16" s="70" t="s">
        <v>1705</v>
      </c>
      <c r="H16" s="70" t="s">
        <v>1706</v>
      </c>
      <c r="I16" s="148"/>
      <c r="J16" s="71">
        <v>1019.504768964062</v>
      </c>
      <c r="K16" s="71">
        <v>2.9584723800691002</v>
      </c>
      <c r="L16" s="71">
        <v>1.4109751572711029</v>
      </c>
      <c r="M16" s="71">
        <v>85.783591385894482</v>
      </c>
      <c r="N16" s="71">
        <v>90.104342233788941</v>
      </c>
      <c r="O16" s="71">
        <v>56.071699632085036</v>
      </c>
      <c r="P16" s="71">
        <v>50.291175993257376</v>
      </c>
      <c r="Q16" s="71">
        <v>3.9002294523211898</v>
      </c>
      <c r="R16" s="71">
        <v>29.952818803999769</v>
      </c>
      <c r="S16" s="71">
        <v>4.0391369891600002</v>
      </c>
      <c r="T16" s="72"/>
      <c r="U16" s="71">
        <v>27194608</v>
      </c>
      <c r="V16" s="71">
        <v>1353</v>
      </c>
      <c r="W16" s="71">
        <v>34</v>
      </c>
      <c r="X16" s="71">
        <v>16510</v>
      </c>
      <c r="Y16" s="71">
        <v>22469</v>
      </c>
      <c r="Z16" s="71">
        <v>29096</v>
      </c>
      <c r="AA16" s="71">
        <v>10163</v>
      </c>
      <c r="AB16" s="71">
        <v>55577</v>
      </c>
      <c r="AC16" s="71">
        <v>5221967</v>
      </c>
      <c r="AD16" s="71">
        <v>4.0391369891600002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265.74900000000002</v>
      </c>
      <c r="BK16" s="71">
        <v>387</v>
      </c>
      <c r="BL16" s="71">
        <v>0</v>
      </c>
      <c r="BM16" s="71">
        <v>0</v>
      </c>
      <c r="BN16" s="72"/>
      <c r="BO16" s="71">
        <v>0</v>
      </c>
      <c r="BP16" s="71">
        <v>0</v>
      </c>
      <c r="BQ16" s="71">
        <v>3</v>
      </c>
      <c r="BR16" s="71">
        <v>2</v>
      </c>
      <c r="BS16" s="71">
        <v>0</v>
      </c>
      <c r="BT16" s="71">
        <v>0</v>
      </c>
      <c r="BU16"/>
      <c r="BV16" s="70">
        <v>652.74900000000002</v>
      </c>
      <c r="BW16" s="70">
        <v>0</v>
      </c>
      <c r="BX16" s="70">
        <v>0</v>
      </c>
      <c r="BY16" s="70">
        <v>0</v>
      </c>
      <c r="BZ16" s="70">
        <v>0</v>
      </c>
      <c r="CA16" s="70">
        <v>0</v>
      </c>
      <c r="CB16" s="70">
        <v>0</v>
      </c>
      <c r="CC16" s="70">
        <v>0</v>
      </c>
      <c r="CD16" s="70">
        <v>0</v>
      </c>
    </row>
    <row r="17" spans="1:82">
      <c r="A17" s="70" t="s">
        <v>1714</v>
      </c>
      <c r="B17" s="70">
        <v>179</v>
      </c>
      <c r="C17" s="70">
        <v>9</v>
      </c>
      <c r="D17" s="70">
        <v>11</v>
      </c>
      <c r="E17" s="70">
        <v>2012</v>
      </c>
      <c r="F17" s="70" t="s">
        <v>179</v>
      </c>
      <c r="G17" s="70" t="s">
        <v>1705</v>
      </c>
      <c r="H17" s="70" t="s">
        <v>1706</v>
      </c>
      <c r="I17" s="148"/>
      <c r="J17" s="71">
        <v>1033.9219156943441</v>
      </c>
      <c r="K17" s="71">
        <v>2.8653105257290199</v>
      </c>
      <c r="L17" s="71">
        <v>1.453071166168759</v>
      </c>
      <c r="M17" s="71">
        <v>89.67538822009611</v>
      </c>
      <c r="N17" s="71">
        <v>98.276202084831468</v>
      </c>
      <c r="O17" s="71">
        <v>56.08742189126572</v>
      </c>
      <c r="P17" s="71">
        <v>49.661611245238127</v>
      </c>
      <c r="Q17" s="71">
        <v>4.2118258279602401</v>
      </c>
      <c r="R17" s="71">
        <v>32.289728442078172</v>
      </c>
      <c r="S17" s="71">
        <v>6.0518755407199976</v>
      </c>
      <c r="T17" s="72"/>
      <c r="U17" s="71">
        <v>28115945</v>
      </c>
      <c r="V17" s="71">
        <v>1353</v>
      </c>
      <c r="W17" s="71">
        <v>34</v>
      </c>
      <c r="X17" s="71">
        <v>16510</v>
      </c>
      <c r="Y17" s="71">
        <v>22608</v>
      </c>
      <c r="Z17" s="71">
        <v>29335</v>
      </c>
      <c r="AA17" s="71">
        <v>9979</v>
      </c>
      <c r="AB17" s="71">
        <v>55240</v>
      </c>
      <c r="AC17" s="71">
        <v>5483577.666666667</v>
      </c>
      <c r="AD17" s="71">
        <v>6.0518755407199976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166.45099999999999</v>
      </c>
      <c r="BK17" s="71">
        <v>452</v>
      </c>
      <c r="BL17" s="71">
        <v>0</v>
      </c>
      <c r="BM17" s="71">
        <v>0</v>
      </c>
      <c r="BN17" s="72"/>
      <c r="BO17" s="71">
        <v>0</v>
      </c>
      <c r="BP17" s="71">
        <v>0</v>
      </c>
      <c r="BQ17" s="71">
        <v>4</v>
      </c>
      <c r="BR17" s="71">
        <v>2</v>
      </c>
      <c r="BS17" s="71">
        <v>0</v>
      </c>
      <c r="BT17" s="71">
        <v>0</v>
      </c>
      <c r="BU17"/>
      <c r="BV17" s="70">
        <v>618.45100000000002</v>
      </c>
      <c r="BW17" s="70">
        <v>0</v>
      </c>
      <c r="BX17" s="70">
        <v>0</v>
      </c>
      <c r="BY17" s="70">
        <v>0</v>
      </c>
      <c r="BZ17" s="70">
        <v>0</v>
      </c>
      <c r="CA17" s="70">
        <v>0</v>
      </c>
      <c r="CB17" s="70">
        <v>0</v>
      </c>
      <c r="CC17" s="70">
        <v>0</v>
      </c>
      <c r="CD17" s="70">
        <v>0</v>
      </c>
    </row>
    <row r="18" spans="1:82">
      <c r="A18" s="70" t="s">
        <v>1715</v>
      </c>
      <c r="B18" s="70">
        <v>180</v>
      </c>
      <c r="C18" s="70">
        <v>10</v>
      </c>
      <c r="D18" s="70">
        <v>11</v>
      </c>
      <c r="E18" s="70">
        <v>2013</v>
      </c>
      <c r="F18" s="70" t="s">
        <v>180</v>
      </c>
      <c r="G18" s="70" t="s">
        <v>1705</v>
      </c>
      <c r="H18" s="70" t="s">
        <v>1706</v>
      </c>
      <c r="I18" s="148"/>
      <c r="J18" s="71">
        <v>1159.027480421091</v>
      </c>
      <c r="K18" s="71">
        <v>2.7377492345066279</v>
      </c>
      <c r="L18" s="71">
        <v>1.2984310467199121</v>
      </c>
      <c r="M18" s="71">
        <v>92.227267871410987</v>
      </c>
      <c r="N18" s="71">
        <v>92.673018379676648</v>
      </c>
      <c r="O18" s="71">
        <v>53.990411389439558</v>
      </c>
      <c r="P18" s="71">
        <v>48.964557142735622</v>
      </c>
      <c r="Q18" s="71">
        <v>4.2419876660947997</v>
      </c>
      <c r="R18" s="71">
        <v>32.789057091591893</v>
      </c>
      <c r="S18" s="71">
        <v>3.9735932955800002</v>
      </c>
      <c r="T18" s="72"/>
      <c r="U18" s="71">
        <v>29806228</v>
      </c>
      <c r="V18" s="71">
        <v>1353</v>
      </c>
      <c r="W18" s="71">
        <v>34</v>
      </c>
      <c r="X18" s="71">
        <v>16510</v>
      </c>
      <c r="Y18" s="71">
        <v>22623</v>
      </c>
      <c r="Z18" s="71">
        <v>29499</v>
      </c>
      <c r="AA18" s="71">
        <v>9802</v>
      </c>
      <c r="AB18" s="71">
        <v>54838</v>
      </c>
      <c r="AC18" s="71">
        <v>5435501.333333333</v>
      </c>
      <c r="AD18" s="71">
        <v>3.9735932955800002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316.07299999999998</v>
      </c>
      <c r="BK18" s="71">
        <v>498.7</v>
      </c>
      <c r="BL18" s="71">
        <v>0</v>
      </c>
      <c r="BM18" s="71">
        <v>0</v>
      </c>
      <c r="BN18" s="72"/>
      <c r="BO18" s="71">
        <v>0</v>
      </c>
      <c r="BP18" s="71">
        <v>0</v>
      </c>
      <c r="BQ18" s="71">
        <v>4</v>
      </c>
      <c r="BR18" s="71">
        <v>2</v>
      </c>
      <c r="BS18" s="71">
        <v>0</v>
      </c>
      <c r="BT18" s="71">
        <v>0</v>
      </c>
      <c r="BU18"/>
      <c r="BV18" s="70">
        <v>814.77300000000002</v>
      </c>
      <c r="BW18" s="70">
        <v>0</v>
      </c>
      <c r="BX18" s="70">
        <v>0</v>
      </c>
      <c r="BY18" s="70">
        <v>0</v>
      </c>
      <c r="BZ18" s="70">
        <v>0</v>
      </c>
      <c r="CA18" s="70">
        <v>0</v>
      </c>
      <c r="CB18" s="70">
        <v>0</v>
      </c>
      <c r="CC18" s="70">
        <v>0</v>
      </c>
      <c r="CD18" s="70">
        <v>0</v>
      </c>
    </row>
    <row r="19" spans="1:82">
      <c r="A19" s="70" t="s">
        <v>1716</v>
      </c>
      <c r="B19" s="70">
        <v>181</v>
      </c>
      <c r="C19" s="70">
        <v>11</v>
      </c>
      <c r="D19" s="70">
        <v>11</v>
      </c>
      <c r="E19" s="70">
        <v>2014</v>
      </c>
      <c r="F19" s="70" t="s">
        <v>181</v>
      </c>
      <c r="G19" s="70" t="s">
        <v>1705</v>
      </c>
      <c r="H19" s="70" t="s">
        <v>1706</v>
      </c>
      <c r="I19" s="148"/>
      <c r="J19" s="71">
        <v>1253.4554433088731</v>
      </c>
      <c r="K19" s="71">
        <v>2.805338545131931</v>
      </c>
      <c r="L19" s="71">
        <v>1.22359294410108</v>
      </c>
      <c r="M19" s="71">
        <v>93.716105926075102</v>
      </c>
      <c r="N19" s="71">
        <v>94.388593750588228</v>
      </c>
      <c r="O19" s="71">
        <v>51.215191779637365</v>
      </c>
      <c r="P19" s="71">
        <v>48.400590795900449</v>
      </c>
      <c r="Q19" s="71">
        <v>4.0151620479573804</v>
      </c>
      <c r="R19" s="71">
        <v>31.95427828738206</v>
      </c>
      <c r="S19" s="71">
        <v>5.3383013990399997</v>
      </c>
      <c r="T19" s="72"/>
      <c r="U19" s="71">
        <v>32991900</v>
      </c>
      <c r="V19" s="71">
        <v>1228</v>
      </c>
      <c r="W19" s="71">
        <v>25</v>
      </c>
      <c r="X19" s="71">
        <v>16243</v>
      </c>
      <c r="Y19" s="71">
        <v>22553</v>
      </c>
      <c r="Z19" s="71">
        <v>29472</v>
      </c>
      <c r="AA19" s="71">
        <v>9639</v>
      </c>
      <c r="AB19" s="71">
        <v>54100</v>
      </c>
      <c r="AC19" s="71">
        <v>5313774.666666667</v>
      </c>
      <c r="AD19" s="71">
        <v>5.3383013990399997</v>
      </c>
      <c r="AE19" s="72"/>
      <c r="AF19" s="71"/>
      <c r="AG19" s="71"/>
      <c r="AH19" s="71"/>
      <c r="AI19" s="71"/>
      <c r="AJ19" s="71"/>
      <c r="AK19" s="71"/>
      <c r="AL19" s="71"/>
      <c r="AM19" s="71"/>
      <c r="AN19" s="71"/>
      <c r="AO19" s="71"/>
      <c r="AP19" s="71"/>
      <c r="AQ19" s="72"/>
      <c r="AR19" s="71">
        <v>1007</v>
      </c>
      <c r="AS19" s="71">
        <v>179</v>
      </c>
      <c r="AT19" s="71">
        <v>0</v>
      </c>
      <c r="AU19" s="71">
        <v>0</v>
      </c>
      <c r="AV19" s="71">
        <v>0</v>
      </c>
      <c r="AW19" s="71">
        <v>0</v>
      </c>
      <c r="AX19" s="71"/>
      <c r="AY19" s="72"/>
      <c r="AZ19" s="71">
        <v>4233.8999999999996</v>
      </c>
      <c r="BA19" s="71">
        <v>6835.8</v>
      </c>
      <c r="BB19" s="71">
        <v>0</v>
      </c>
      <c r="BC19" s="71">
        <v>0</v>
      </c>
      <c r="BD19" s="71">
        <v>0</v>
      </c>
      <c r="BE19" s="71">
        <v>0</v>
      </c>
      <c r="BF19" s="71"/>
      <c r="BG19" s="72"/>
      <c r="BH19" s="71">
        <v>0</v>
      </c>
      <c r="BI19" s="71">
        <v>0</v>
      </c>
      <c r="BJ19" s="71">
        <v>312.81900000000002</v>
      </c>
      <c r="BK19" s="71">
        <v>411.2</v>
      </c>
      <c r="BL19" s="71">
        <v>0</v>
      </c>
      <c r="BM19" s="71">
        <v>0</v>
      </c>
      <c r="BN19" s="72"/>
      <c r="BO19" s="71">
        <v>0</v>
      </c>
      <c r="BP19" s="71">
        <v>0</v>
      </c>
      <c r="BQ19" s="71">
        <v>4</v>
      </c>
      <c r="BR19" s="71">
        <v>2</v>
      </c>
      <c r="BS19" s="71">
        <v>0</v>
      </c>
      <c r="BT19" s="71">
        <v>0</v>
      </c>
      <c r="BU19"/>
      <c r="BV19" s="70">
        <v>724.01900000000001</v>
      </c>
      <c r="BW19" s="70">
        <v>0</v>
      </c>
      <c r="BX19" s="70">
        <v>0</v>
      </c>
      <c r="BY19" s="70">
        <v>0</v>
      </c>
      <c r="BZ19" s="70">
        <v>0</v>
      </c>
      <c r="CA19" s="70">
        <v>0</v>
      </c>
      <c r="CB19" s="70">
        <v>0</v>
      </c>
      <c r="CC19" s="70">
        <v>0</v>
      </c>
      <c r="CD19" s="70">
        <v>0</v>
      </c>
    </row>
    <row r="20" spans="1:82">
      <c r="A20" s="70" t="s">
        <v>1717</v>
      </c>
      <c r="B20" s="70">
        <v>182</v>
      </c>
      <c r="C20" s="70">
        <v>12</v>
      </c>
      <c r="D20" s="70">
        <v>11</v>
      </c>
      <c r="E20" s="70">
        <v>2015</v>
      </c>
      <c r="F20" s="70" t="s">
        <v>182</v>
      </c>
      <c r="G20" s="70" t="s">
        <v>1705</v>
      </c>
      <c r="H20" s="70" t="s">
        <v>1706</v>
      </c>
      <c r="I20" s="148"/>
      <c r="J20" s="71">
        <v>1013.4543095281271</v>
      </c>
      <c r="K20" s="71">
        <v>2.5381008292375502</v>
      </c>
      <c r="L20" s="71">
        <v>1.4071841460165351</v>
      </c>
      <c r="M20" s="71">
        <v>77.947737219151577</v>
      </c>
      <c r="N20" s="71">
        <v>80.355622379708294</v>
      </c>
      <c r="O20" s="71">
        <v>50.780356358078869</v>
      </c>
      <c r="P20" s="71">
        <v>47.323214334133176</v>
      </c>
      <c r="Q20" s="71">
        <v>3.8741326645999901</v>
      </c>
      <c r="R20" s="71">
        <v>30.194733448814421</v>
      </c>
      <c r="S20" s="71">
        <v>4.655136177167309</v>
      </c>
      <c r="T20" s="72"/>
      <c r="U20" s="71">
        <v>26104358</v>
      </c>
      <c r="V20" s="71">
        <v>1228</v>
      </c>
      <c r="W20" s="71">
        <v>25</v>
      </c>
      <c r="X20" s="71">
        <v>16243</v>
      </c>
      <c r="Y20" s="71">
        <v>22514</v>
      </c>
      <c r="Z20" s="71">
        <v>29503</v>
      </c>
      <c r="AA20" s="71">
        <v>9417</v>
      </c>
      <c r="AB20" s="71">
        <v>53323</v>
      </c>
      <c r="AC20" s="71">
        <v>5161297</v>
      </c>
      <c r="AD20" s="71">
        <v>4.655136177167309</v>
      </c>
      <c r="AE20" s="72"/>
      <c r="AF20" s="71">
        <v>243902393.98775259</v>
      </c>
      <c r="AG20" s="71">
        <v>1944825.527018378</v>
      </c>
      <c r="AH20" s="71">
        <v>254643.0758062425</v>
      </c>
      <c r="AI20" s="71">
        <v>102292701.0093302</v>
      </c>
      <c r="AJ20" s="71">
        <v>134229028.2683253</v>
      </c>
      <c r="AK20" s="71">
        <v>0</v>
      </c>
      <c r="AL20" s="71">
        <v>0</v>
      </c>
      <c r="AM20" s="71">
        <v>7307693.4684278248</v>
      </c>
      <c r="AN20" s="71">
        <v>0</v>
      </c>
      <c r="AO20" s="71">
        <v>0</v>
      </c>
      <c r="AP20" s="71">
        <v>489931285.33666056</v>
      </c>
      <c r="AQ20" s="72"/>
      <c r="AR20" s="71">
        <v>1114</v>
      </c>
      <c r="AS20" s="71">
        <v>242</v>
      </c>
      <c r="AT20" s="71">
        <v>0</v>
      </c>
      <c r="AU20" s="71">
        <v>0</v>
      </c>
      <c r="AV20" s="71">
        <v>0</v>
      </c>
      <c r="AW20" s="71">
        <v>0</v>
      </c>
      <c r="AX20" s="71"/>
      <c r="AY20" s="72"/>
      <c r="AZ20" s="71">
        <v>4755.5</v>
      </c>
      <c r="BA20" s="71">
        <v>8456.9</v>
      </c>
      <c r="BB20" s="71">
        <v>0</v>
      </c>
      <c r="BC20" s="71">
        <v>0</v>
      </c>
      <c r="BD20" s="71">
        <v>0</v>
      </c>
      <c r="BE20" s="71">
        <v>0</v>
      </c>
      <c r="BF20" s="71"/>
      <c r="BG20" s="72"/>
      <c r="BH20" s="71">
        <v>0</v>
      </c>
      <c r="BI20" s="71">
        <v>0</v>
      </c>
      <c r="BJ20" s="71">
        <v>274.363</v>
      </c>
      <c r="BK20" s="71">
        <v>405.47300000000001</v>
      </c>
      <c r="BL20" s="71">
        <v>0</v>
      </c>
      <c r="BM20" s="71">
        <v>0</v>
      </c>
      <c r="BN20" s="72"/>
      <c r="BO20" s="71">
        <v>0</v>
      </c>
      <c r="BP20" s="71">
        <v>0</v>
      </c>
      <c r="BQ20" s="71">
        <v>4</v>
      </c>
      <c r="BR20" s="71">
        <v>2</v>
      </c>
      <c r="BS20" s="71">
        <v>0</v>
      </c>
      <c r="BT20" s="71">
        <v>0</v>
      </c>
      <c r="BU20"/>
      <c r="BV20" s="70">
        <v>679.83600000000001</v>
      </c>
      <c r="BW20" s="70">
        <v>0</v>
      </c>
      <c r="BX20" s="70">
        <v>0</v>
      </c>
      <c r="BY20" s="70">
        <v>0</v>
      </c>
      <c r="BZ20" s="70">
        <v>0</v>
      </c>
      <c r="CA20" s="70">
        <v>0</v>
      </c>
      <c r="CB20" s="70">
        <v>0</v>
      </c>
      <c r="CC20" s="70">
        <v>0</v>
      </c>
      <c r="CD20" s="70">
        <v>0</v>
      </c>
    </row>
    <row r="21" spans="1:82">
      <c r="A21" s="70" t="s">
        <v>1718</v>
      </c>
      <c r="B21" s="70">
        <v>183</v>
      </c>
      <c r="C21" s="70">
        <v>13</v>
      </c>
      <c r="D21" s="70">
        <v>11</v>
      </c>
      <c r="E21" s="70">
        <v>2016</v>
      </c>
      <c r="F21" s="70" t="s">
        <v>155</v>
      </c>
      <c r="G21" s="70" t="s">
        <v>1705</v>
      </c>
      <c r="H21" s="70" t="s">
        <v>1706</v>
      </c>
      <c r="I21" s="148"/>
      <c r="J21" s="71">
        <v>988.17133703603395</v>
      </c>
      <c r="K21" s="71">
        <v>2.5761620844867172</v>
      </c>
      <c r="L21" s="71">
        <v>1.9608393164419846</v>
      </c>
      <c r="M21" s="71">
        <v>80.066559325922967</v>
      </c>
      <c r="N21" s="71">
        <v>81.301576624598255</v>
      </c>
      <c r="O21" s="71">
        <v>50.25552180994729</v>
      </c>
      <c r="P21" s="71">
        <v>45.302723313182135</v>
      </c>
      <c r="Q21" s="71">
        <v>3.7126312799482011</v>
      </c>
      <c r="R21" s="71">
        <v>29.830822988194097</v>
      </c>
      <c r="S21" s="71">
        <v>5.9891117761290662</v>
      </c>
      <c r="T21" s="72"/>
      <c r="U21" s="71">
        <v>23552796</v>
      </c>
      <c r="V21" s="71">
        <v>1228</v>
      </c>
      <c r="W21" s="71">
        <v>25</v>
      </c>
      <c r="X21" s="71">
        <v>16243</v>
      </c>
      <c r="Y21" s="71">
        <v>22442</v>
      </c>
      <c r="Z21" s="71">
        <v>29557</v>
      </c>
      <c r="AA21" s="71">
        <v>9324</v>
      </c>
      <c r="AB21" s="71">
        <v>52563</v>
      </c>
      <c r="AC21" s="71">
        <v>5094810.92727267</v>
      </c>
      <c r="AD21" s="71">
        <v>5.9891117761290662</v>
      </c>
      <c r="AE21" s="72"/>
      <c r="AF21" s="71">
        <v>221708439.5785183</v>
      </c>
      <c r="AG21" s="71">
        <v>1884339.6609011281</v>
      </c>
      <c r="AH21" s="71">
        <v>300896.16892495868</v>
      </c>
      <c r="AI21" s="71">
        <v>121316311.34450661</v>
      </c>
      <c r="AJ21" s="71">
        <v>121261007.83261929</v>
      </c>
      <c r="AK21" s="71">
        <v>0</v>
      </c>
      <c r="AL21" s="71">
        <v>0</v>
      </c>
      <c r="AM21" s="71">
        <v>7209135.0992391482</v>
      </c>
      <c r="AN21" s="71">
        <v>0</v>
      </c>
      <c r="AO21" s="71">
        <v>0</v>
      </c>
      <c r="AP21" s="71">
        <v>473680129.68470949</v>
      </c>
      <c r="AQ21" s="72"/>
      <c r="AR21" s="71">
        <v>1206</v>
      </c>
      <c r="AS21" s="71">
        <v>300</v>
      </c>
      <c r="AT21" s="71">
        <v>0</v>
      </c>
      <c r="AU21" s="71">
        <v>0</v>
      </c>
      <c r="AV21" s="71">
        <v>0</v>
      </c>
      <c r="AW21" s="71">
        <v>0</v>
      </c>
      <c r="AX21" s="71"/>
      <c r="AY21" s="72"/>
      <c r="AZ21" s="71">
        <v>5234.2999999999993</v>
      </c>
      <c r="BA21" s="71">
        <v>11082.7</v>
      </c>
      <c r="BB21" s="71">
        <v>0</v>
      </c>
      <c r="BC21" s="71">
        <v>0</v>
      </c>
      <c r="BD21" s="71">
        <v>0</v>
      </c>
      <c r="BE21" s="71">
        <v>0</v>
      </c>
      <c r="BF21" s="71"/>
      <c r="BG21" s="72"/>
      <c r="BH21" s="71">
        <v>0</v>
      </c>
      <c r="BI21" s="71">
        <v>0</v>
      </c>
      <c r="BJ21" s="71">
        <v>276.93400000000003</v>
      </c>
      <c r="BK21" s="71">
        <v>333.49900000000002</v>
      </c>
      <c r="BL21" s="71">
        <v>0</v>
      </c>
      <c r="BM21" s="71">
        <v>0</v>
      </c>
      <c r="BN21" s="72"/>
      <c r="BO21" s="71">
        <v>0</v>
      </c>
      <c r="BP21" s="71">
        <v>0</v>
      </c>
      <c r="BQ21" s="71">
        <v>4</v>
      </c>
      <c r="BR21" s="71">
        <v>2</v>
      </c>
      <c r="BS21" s="71">
        <v>0</v>
      </c>
      <c r="BT21" s="71">
        <v>0</v>
      </c>
      <c r="BU21"/>
      <c r="BV21" s="70">
        <v>610.43299999999999</v>
      </c>
      <c r="BW21" s="70">
        <v>0</v>
      </c>
      <c r="BX21" s="70">
        <v>0</v>
      </c>
      <c r="BY21" s="70">
        <v>0</v>
      </c>
      <c r="BZ21" s="70">
        <v>0</v>
      </c>
      <c r="CA21" s="70">
        <v>0</v>
      </c>
      <c r="CB21" s="70">
        <v>0</v>
      </c>
      <c r="CC21" s="70">
        <v>0</v>
      </c>
      <c r="CD21" s="70">
        <v>0</v>
      </c>
    </row>
    <row r="22" spans="1:82">
      <c r="A22" s="70" t="s">
        <v>1719</v>
      </c>
      <c r="B22" s="70">
        <v>184</v>
      </c>
      <c r="C22" s="70">
        <v>14</v>
      </c>
      <c r="D22" s="70">
        <v>11</v>
      </c>
      <c r="E22" s="70">
        <v>2017</v>
      </c>
      <c r="F22" s="70" t="s">
        <v>156</v>
      </c>
      <c r="G22" s="70" t="s">
        <v>1705</v>
      </c>
      <c r="H22" s="70" t="s">
        <v>1706</v>
      </c>
      <c r="I22" s="148"/>
      <c r="J22" s="71">
        <v>892.80455356160633</v>
      </c>
      <c r="K22" s="71">
        <v>2.4440790664126992</v>
      </c>
      <c r="L22" s="71">
        <v>1.8167641324440582</v>
      </c>
      <c r="M22" s="71">
        <v>58.464605345592879</v>
      </c>
      <c r="N22" s="71">
        <v>71.440263954874652</v>
      </c>
      <c r="O22" s="71">
        <v>49.525788977606538</v>
      </c>
      <c r="P22" s="71">
        <v>44.658478906756955</v>
      </c>
      <c r="Q22" s="71">
        <v>3.5382186996318499</v>
      </c>
      <c r="R22" s="71">
        <v>28.315294320242415</v>
      </c>
      <c r="S22" s="71">
        <v>5.5309844245519022</v>
      </c>
      <c r="T22" s="72"/>
      <c r="U22" s="71">
        <v>22322742</v>
      </c>
      <c r="V22" s="71">
        <v>1228</v>
      </c>
      <c r="W22" s="71">
        <v>25</v>
      </c>
      <c r="X22" s="71">
        <v>16243</v>
      </c>
      <c r="Y22" s="71">
        <v>22342</v>
      </c>
      <c r="Z22" s="71">
        <v>29611</v>
      </c>
      <c r="AA22" s="71">
        <v>9250</v>
      </c>
      <c r="AB22" s="71">
        <v>51802</v>
      </c>
      <c r="AC22" s="71">
        <v>4931929.3333333312</v>
      </c>
      <c r="AD22" s="71">
        <v>5.5309844245519022</v>
      </c>
      <c r="AE22" s="72"/>
      <c r="AF22" s="71">
        <v>203268501.17308459</v>
      </c>
      <c r="AG22" s="71">
        <v>1883883.311856946</v>
      </c>
      <c r="AH22" s="71">
        <v>372513.38399470021</v>
      </c>
      <c r="AI22" s="71">
        <v>99407755.189641878</v>
      </c>
      <c r="AJ22" s="71">
        <v>129428378.3837609</v>
      </c>
      <c r="AK22" s="71">
        <v>0</v>
      </c>
      <c r="AL22" s="71">
        <v>0</v>
      </c>
      <c r="AM22" s="71">
        <v>7115879.2304515773</v>
      </c>
      <c r="AN22" s="71">
        <v>0</v>
      </c>
      <c r="AO22" s="71">
        <v>0</v>
      </c>
      <c r="AP22" s="71">
        <v>441476910.67279065</v>
      </c>
      <c r="AQ22" s="72"/>
      <c r="AR22" s="71">
        <v>1290</v>
      </c>
      <c r="AS22" s="71">
        <v>336</v>
      </c>
      <c r="AT22" s="71">
        <v>0</v>
      </c>
      <c r="AU22" s="71">
        <v>0</v>
      </c>
      <c r="AV22" s="71">
        <v>0</v>
      </c>
      <c r="AW22" s="71">
        <v>0</v>
      </c>
      <c r="AX22" s="71"/>
      <c r="AY22" s="72"/>
      <c r="AZ22" s="71">
        <v>5667.3</v>
      </c>
      <c r="BA22" s="71">
        <v>12358.8</v>
      </c>
      <c r="BB22" s="71">
        <v>0</v>
      </c>
      <c r="BC22" s="71">
        <v>0</v>
      </c>
      <c r="BD22" s="71">
        <v>0</v>
      </c>
      <c r="BE22" s="71">
        <v>0</v>
      </c>
      <c r="BF22" s="71"/>
      <c r="BG22" s="72"/>
      <c r="BH22" s="71">
        <v>0</v>
      </c>
      <c r="BI22" s="71">
        <v>0</v>
      </c>
      <c r="BJ22" s="71">
        <v>280.18799999999999</v>
      </c>
      <c r="BK22" s="71">
        <v>258.81099999999998</v>
      </c>
      <c r="BL22" s="71">
        <v>0</v>
      </c>
      <c r="BM22" s="71">
        <v>0</v>
      </c>
      <c r="BN22" s="72"/>
      <c r="BO22" s="71">
        <v>0</v>
      </c>
      <c r="BP22" s="71">
        <v>0</v>
      </c>
      <c r="BQ22" s="71">
        <v>3</v>
      </c>
      <c r="BR22" s="71">
        <v>2</v>
      </c>
      <c r="BS22" s="71">
        <v>0</v>
      </c>
      <c r="BT22" s="71">
        <v>0</v>
      </c>
      <c r="BU22"/>
      <c r="BV22" s="70">
        <v>538.99900000000002</v>
      </c>
      <c r="BW22" s="70">
        <v>0</v>
      </c>
      <c r="BX22" s="70">
        <v>0</v>
      </c>
      <c r="BY22" s="70">
        <v>0</v>
      </c>
      <c r="BZ22" s="70">
        <v>0</v>
      </c>
      <c r="CA22" s="70">
        <v>0</v>
      </c>
      <c r="CB22" s="70">
        <v>0</v>
      </c>
      <c r="CC22" s="70">
        <v>0</v>
      </c>
      <c r="CD22" s="70">
        <v>0</v>
      </c>
    </row>
    <row r="23" spans="1:82">
      <c r="A23" s="70" t="s">
        <v>1720</v>
      </c>
      <c r="B23" s="70">
        <v>185</v>
      </c>
      <c r="C23" s="70">
        <v>15</v>
      </c>
      <c r="D23" s="70">
        <v>11</v>
      </c>
      <c r="E23" s="70">
        <v>2018</v>
      </c>
      <c r="F23" s="70" t="s">
        <v>183</v>
      </c>
      <c r="G23" s="70" t="s">
        <v>1705</v>
      </c>
      <c r="H23" s="70" t="s">
        <v>1706</v>
      </c>
      <c r="I23" s="148"/>
      <c r="J23" s="71">
        <v>924.3057687373954</v>
      </c>
      <c r="K23" s="71">
        <v>2.1955638192689064</v>
      </c>
      <c r="L23" s="71">
        <v>1.6481308258322687</v>
      </c>
      <c r="M23" s="71">
        <v>51.091605980428355</v>
      </c>
      <c r="N23" s="71">
        <v>53.95939939658146</v>
      </c>
      <c r="O23" s="71">
        <v>48.573972884657529</v>
      </c>
      <c r="P23" s="71">
        <v>43.664251013354843</v>
      </c>
      <c r="Q23" s="71">
        <v>3.2374295882271902</v>
      </c>
      <c r="R23" s="71">
        <v>28.077346472878233</v>
      </c>
      <c r="S23" s="71">
        <v>5.3056156902708613</v>
      </c>
      <c r="T23" s="72"/>
      <c r="U23" s="71">
        <v>24801384</v>
      </c>
      <c r="V23" s="71">
        <v>1228</v>
      </c>
      <c r="W23" s="71">
        <v>25</v>
      </c>
      <c r="X23" s="71">
        <v>16243</v>
      </c>
      <c r="Y23" s="71">
        <v>22304</v>
      </c>
      <c r="Z23" s="71">
        <v>29598</v>
      </c>
      <c r="AA23" s="71">
        <v>9135</v>
      </c>
      <c r="AB23" s="71">
        <v>51079</v>
      </c>
      <c r="AC23" s="71">
        <v>4871317.333333333</v>
      </c>
      <c r="AD23" s="71">
        <v>5.3056156902708613</v>
      </c>
      <c r="AE23" s="72"/>
      <c r="AF23" s="71">
        <v>219537341.37463221</v>
      </c>
      <c r="AG23" s="71">
        <v>1676799.0781315181</v>
      </c>
      <c r="AH23" s="71">
        <v>345694.58602475002</v>
      </c>
      <c r="AI23" s="71">
        <v>97082953.052929521</v>
      </c>
      <c r="AJ23" s="71">
        <v>110625568.14755151</v>
      </c>
      <c r="AK23" s="71">
        <v>0</v>
      </c>
      <c r="AL23" s="71">
        <v>0</v>
      </c>
      <c r="AM23" s="71">
        <v>7031081.0840403121</v>
      </c>
      <c r="AN23" s="71">
        <v>0</v>
      </c>
      <c r="AO23" s="71">
        <v>0</v>
      </c>
      <c r="AP23" s="71">
        <v>436299437.32330978</v>
      </c>
      <c r="AQ23" s="72"/>
      <c r="AR23" s="71">
        <v>1365</v>
      </c>
      <c r="AS23" s="71">
        <v>366</v>
      </c>
      <c r="AT23" s="71">
        <v>0</v>
      </c>
      <c r="AU23" s="71">
        <v>0</v>
      </c>
      <c r="AV23" s="71">
        <v>0</v>
      </c>
      <c r="AW23" s="71">
        <v>0</v>
      </c>
      <c r="AX23" s="71"/>
      <c r="AY23" s="72"/>
      <c r="AZ23" s="71">
        <v>6006.9</v>
      </c>
      <c r="BA23" s="71">
        <v>14171</v>
      </c>
      <c r="BB23" s="71">
        <v>0</v>
      </c>
      <c r="BC23" s="71">
        <v>0</v>
      </c>
      <c r="BD23" s="71">
        <v>0</v>
      </c>
      <c r="BE23" s="71">
        <v>0</v>
      </c>
      <c r="BF23" s="71"/>
      <c r="BG23" s="72"/>
      <c r="BH23" s="71">
        <v>0</v>
      </c>
      <c r="BI23" s="71">
        <v>0</v>
      </c>
      <c r="BJ23" s="71">
        <v>282.22899999999998</v>
      </c>
      <c r="BK23" s="71">
        <v>227.83099999999999</v>
      </c>
      <c r="BL23" s="71">
        <v>0</v>
      </c>
      <c r="BM23" s="71">
        <v>0</v>
      </c>
      <c r="BN23" s="72"/>
      <c r="BO23" s="71">
        <v>0</v>
      </c>
      <c r="BP23" s="71">
        <v>0</v>
      </c>
      <c r="BQ23" s="71">
        <v>4</v>
      </c>
      <c r="BR23" s="71">
        <v>1</v>
      </c>
      <c r="BS23" s="71">
        <v>0</v>
      </c>
      <c r="BT23" s="71">
        <v>0</v>
      </c>
      <c r="BU23"/>
      <c r="BV23" s="70">
        <v>510.06</v>
      </c>
      <c r="BW23" s="70">
        <v>0</v>
      </c>
      <c r="BX23" s="70">
        <v>0</v>
      </c>
      <c r="BY23" s="70">
        <v>0</v>
      </c>
      <c r="BZ23" s="70">
        <v>0</v>
      </c>
      <c r="CA23" s="70">
        <v>0</v>
      </c>
      <c r="CB23" s="70">
        <v>0</v>
      </c>
      <c r="CC23" s="70">
        <v>0</v>
      </c>
      <c r="CD23" s="70">
        <v>0</v>
      </c>
    </row>
    <row r="24" spans="1:82">
      <c r="A24" s="70" t="s">
        <v>1721</v>
      </c>
      <c r="B24" s="70">
        <v>186</v>
      </c>
      <c r="C24" s="70">
        <v>16</v>
      </c>
      <c r="D24" s="70">
        <v>11</v>
      </c>
      <c r="E24" s="70">
        <v>2019</v>
      </c>
      <c r="F24" s="70" t="s">
        <v>158</v>
      </c>
      <c r="G24" s="70" t="s">
        <v>1705</v>
      </c>
      <c r="H24" s="70" t="s">
        <v>1706</v>
      </c>
      <c r="I24" s="148"/>
      <c r="J24" s="71">
        <v>996.32321048582969</v>
      </c>
      <c r="K24" s="71">
        <v>2.0116660162237836</v>
      </c>
      <c r="L24" s="71">
        <v>1.6634992367101693</v>
      </c>
      <c r="M24" s="71">
        <v>49.312646100231653</v>
      </c>
      <c r="N24" s="71">
        <v>53.4401085656147</v>
      </c>
      <c r="O24" s="71">
        <v>47.108375494253814</v>
      </c>
      <c r="P24" s="71">
        <v>43.348210796593094</v>
      </c>
      <c r="Q24" s="71">
        <v>3.1044560145987199</v>
      </c>
      <c r="R24" s="71">
        <v>29.896806435969186</v>
      </c>
      <c r="S24" s="71">
        <v>5.1024420454432402</v>
      </c>
      <c r="T24" s="72"/>
      <c r="U24" s="71">
        <v>24197938</v>
      </c>
      <c r="V24" s="71">
        <v>1228</v>
      </c>
      <c r="W24" s="71">
        <v>25</v>
      </c>
      <c r="X24" s="71">
        <v>16243</v>
      </c>
      <c r="Y24" s="71">
        <v>22241</v>
      </c>
      <c r="Z24" s="71">
        <v>29493</v>
      </c>
      <c r="AA24" s="71">
        <v>9001</v>
      </c>
      <c r="AB24" s="71">
        <v>50307</v>
      </c>
      <c r="AC24" s="71">
        <v>5271943.666666666</v>
      </c>
      <c r="AD24" s="71">
        <v>5.1024420454432402</v>
      </c>
      <c r="AE24" s="72"/>
      <c r="AF24" s="71">
        <v>222311002.83136991</v>
      </c>
      <c r="AG24" s="71">
        <v>1626926.645501313</v>
      </c>
      <c r="AH24" s="71">
        <v>380596.52671229042</v>
      </c>
      <c r="AI24" s="71">
        <v>95258055.755746752</v>
      </c>
      <c r="AJ24" s="71">
        <v>106179501.3530807</v>
      </c>
      <c r="AK24" s="71">
        <v>0</v>
      </c>
      <c r="AL24" s="71">
        <v>0</v>
      </c>
      <c r="AM24" s="71">
        <v>6851434.6891067605</v>
      </c>
      <c r="AN24" s="71">
        <v>0</v>
      </c>
      <c r="AO24" s="71">
        <v>0</v>
      </c>
      <c r="AP24" s="71">
        <v>432607517.80151772</v>
      </c>
      <c r="AQ24" s="72"/>
      <c r="AR24" s="71">
        <v>1446</v>
      </c>
      <c r="AS24" s="71">
        <v>406</v>
      </c>
      <c r="AT24" s="71">
        <v>0</v>
      </c>
      <c r="AU24" s="71">
        <v>0</v>
      </c>
      <c r="AV24" s="71">
        <v>0</v>
      </c>
      <c r="AW24" s="71">
        <v>0</v>
      </c>
      <c r="AX24" s="71"/>
      <c r="AY24" s="72"/>
      <c r="AZ24" s="71">
        <v>6427.9000000000033</v>
      </c>
      <c r="BA24" s="71">
        <v>15482</v>
      </c>
      <c r="BB24" s="71">
        <v>0</v>
      </c>
      <c r="BC24" s="71">
        <v>0</v>
      </c>
      <c r="BD24" s="71">
        <v>0</v>
      </c>
      <c r="BE24" s="71">
        <v>0</v>
      </c>
      <c r="BF24" s="71"/>
      <c r="BG24" s="72"/>
      <c r="BH24" s="71">
        <v>0</v>
      </c>
      <c r="BI24" s="71">
        <v>0</v>
      </c>
      <c r="BJ24" s="71">
        <v>260.10199999999998</v>
      </c>
      <c r="BK24" s="71">
        <v>219.64699999999999</v>
      </c>
      <c r="BL24" s="71">
        <v>0</v>
      </c>
      <c r="BM24" s="71">
        <v>0</v>
      </c>
      <c r="BN24" s="72"/>
      <c r="BO24" s="71">
        <v>0</v>
      </c>
      <c r="BP24" s="71">
        <v>0</v>
      </c>
      <c r="BQ24" s="71">
        <v>4</v>
      </c>
      <c r="BR24" s="71">
        <v>1</v>
      </c>
      <c r="BS24" s="71">
        <v>0</v>
      </c>
      <c r="BT24" s="71">
        <v>0</v>
      </c>
      <c r="BU24"/>
      <c r="BV24" s="70">
        <v>479.74900000000002</v>
      </c>
      <c r="BW24" s="70">
        <v>0</v>
      </c>
      <c r="BX24" s="70">
        <v>0</v>
      </c>
      <c r="BY24" s="70">
        <v>0</v>
      </c>
      <c r="BZ24" s="70">
        <v>0</v>
      </c>
      <c r="CA24" s="70">
        <v>0</v>
      </c>
      <c r="CB24" s="70">
        <v>0</v>
      </c>
      <c r="CC24" s="70">
        <v>0</v>
      </c>
      <c r="CD24" s="70">
        <v>0</v>
      </c>
    </row>
    <row r="25" spans="1:82">
      <c r="A25" s="70" t="s">
        <v>1722</v>
      </c>
      <c r="B25" s="70">
        <v>187</v>
      </c>
      <c r="C25" s="70">
        <v>17</v>
      </c>
      <c r="D25" s="70">
        <v>11</v>
      </c>
      <c r="E25" s="70">
        <v>2020</v>
      </c>
      <c r="F25" s="70" t="s">
        <v>159</v>
      </c>
      <c r="G25" s="70" t="s">
        <v>1705</v>
      </c>
      <c r="H25" s="70" t="s">
        <v>1706</v>
      </c>
      <c r="I25" s="148"/>
      <c r="J25" s="71">
        <v>671.5565061027429</v>
      </c>
      <c r="K25" s="71">
        <v>1.9727653650116646</v>
      </c>
      <c r="L25" s="71">
        <v>3.473655569515306</v>
      </c>
      <c r="M25" s="71">
        <v>46.610766403651212</v>
      </c>
      <c r="N25" s="71">
        <v>47.435071867751667</v>
      </c>
      <c r="O25" s="71">
        <v>41.308583182309391</v>
      </c>
      <c r="P25" s="71">
        <v>40.524902308513028</v>
      </c>
      <c r="Q25" s="71">
        <v>2.91902749403372</v>
      </c>
      <c r="R25" s="71">
        <v>29.680552794476171</v>
      </c>
      <c r="S25" s="71">
        <v>4.7284928285993209</v>
      </c>
      <c r="T25" s="72"/>
      <c r="U25" s="71">
        <v>20545848</v>
      </c>
      <c r="V25" s="71">
        <v>994</v>
      </c>
      <c r="W25" s="71">
        <v>55</v>
      </c>
      <c r="X25" s="71">
        <v>16236</v>
      </c>
      <c r="Y25" s="71">
        <v>22159</v>
      </c>
      <c r="Z25" s="71">
        <v>29518</v>
      </c>
      <c r="AA25" s="71">
        <v>8944</v>
      </c>
      <c r="AB25" s="71">
        <v>49508</v>
      </c>
      <c r="AC25" s="71">
        <v>5261464.666666666</v>
      </c>
      <c r="AD25" s="71">
        <v>4.7284928285993209</v>
      </c>
      <c r="AE25" s="72"/>
      <c r="AF25" s="71">
        <v>185089558.21568531</v>
      </c>
      <c r="AG25" s="71">
        <v>1456732.8088960615</v>
      </c>
      <c r="AH25" s="71">
        <v>854345.81782199175</v>
      </c>
      <c r="AI25" s="71">
        <v>87730129.002357885</v>
      </c>
      <c r="AJ25" s="71">
        <v>94281642.038354993</v>
      </c>
      <c r="AK25" s="71"/>
      <c r="AL25" s="71"/>
      <c r="AM25" s="71">
        <v>6461344.0453523211</v>
      </c>
      <c r="AN25" s="71"/>
      <c r="AO25" s="71"/>
      <c r="AP25" s="71">
        <v>375873751.92846859</v>
      </c>
      <c r="AQ25" s="72"/>
      <c r="AR25" s="71">
        <v>1527</v>
      </c>
      <c r="AS25" s="71">
        <v>436</v>
      </c>
      <c r="AT25" s="71">
        <v>0</v>
      </c>
      <c r="AU25" s="71">
        <v>0</v>
      </c>
      <c r="AV25" s="71">
        <v>0</v>
      </c>
      <c r="AW25" s="71">
        <v>0</v>
      </c>
      <c r="AX25" s="71"/>
      <c r="AY25" s="72"/>
      <c r="AZ25" s="71">
        <v>6834.800000000002</v>
      </c>
      <c r="BA25" s="71">
        <v>17569.099999999999</v>
      </c>
      <c r="BB25" s="71">
        <v>0</v>
      </c>
      <c r="BC25" s="71">
        <v>0</v>
      </c>
      <c r="BD25" s="71">
        <v>0</v>
      </c>
      <c r="BE25" s="71">
        <v>0</v>
      </c>
      <c r="BF25" s="71"/>
      <c r="BG25" s="72"/>
      <c r="BH25" s="71">
        <v>0</v>
      </c>
      <c r="BI25" s="71">
        <v>0</v>
      </c>
      <c r="BJ25" s="71">
        <v>213.416</v>
      </c>
      <c r="BK25" s="71">
        <v>222.727</v>
      </c>
      <c r="BL25" s="71">
        <v>0</v>
      </c>
      <c r="BM25" s="71">
        <v>0</v>
      </c>
      <c r="BN25" s="72"/>
      <c r="BO25" s="71">
        <v>0</v>
      </c>
      <c r="BP25" s="71">
        <v>0</v>
      </c>
      <c r="BQ25" s="71">
        <v>4</v>
      </c>
      <c r="BR25" s="71">
        <v>1</v>
      </c>
      <c r="BS25" s="71">
        <v>0</v>
      </c>
      <c r="BT25" s="71">
        <v>0</v>
      </c>
      <c r="BU25"/>
      <c r="BV25" s="70">
        <v>436.14299999999997</v>
      </c>
      <c r="BW25" s="70">
        <v>0</v>
      </c>
      <c r="BX25" s="70">
        <v>0</v>
      </c>
      <c r="BY25" s="70">
        <v>0</v>
      </c>
      <c r="BZ25" s="70">
        <v>0</v>
      </c>
      <c r="CA25" s="70">
        <v>0</v>
      </c>
      <c r="CB25" s="70">
        <v>0</v>
      </c>
      <c r="CC25" s="70">
        <v>0</v>
      </c>
      <c r="CD25" s="70">
        <v>0</v>
      </c>
    </row>
    <row r="26" spans="1:82">
      <c r="A26" s="70" t="s">
        <v>1723</v>
      </c>
      <c r="B26" s="70">
        <v>187</v>
      </c>
      <c r="C26" s="70">
        <v>18</v>
      </c>
      <c r="D26" s="70">
        <v>11</v>
      </c>
      <c r="E26" s="70">
        <v>2021</v>
      </c>
      <c r="F26" s="70" t="s">
        <v>160</v>
      </c>
      <c r="G26" s="1064" t="s">
        <v>1705</v>
      </c>
      <c r="H26" s="70" t="s">
        <v>1706</v>
      </c>
      <c r="I26" s="148"/>
      <c r="J26" s="71">
        <v>650.90086608328841</v>
      </c>
      <c r="K26" s="71">
        <v>2.025174881735742</v>
      </c>
      <c r="L26" s="71">
        <v>2.7908882181566459</v>
      </c>
      <c r="M26" s="71">
        <v>45.467547202653357</v>
      </c>
      <c r="N26" s="71">
        <v>46.692617579884477</v>
      </c>
      <c r="O26" s="71">
        <v>40.06731947046066</v>
      </c>
      <c r="P26" s="71">
        <v>41.45240693242291</v>
      </c>
      <c r="Q26" s="71">
        <v>2.8444447110808899</v>
      </c>
      <c r="R26" s="71">
        <v>29.065680197511256</v>
      </c>
      <c r="S26" s="71">
        <v>5.4814611615516284</v>
      </c>
      <c r="T26" s="72"/>
      <c r="U26" s="71">
        <v>21579978</v>
      </c>
      <c r="V26" s="71">
        <v>994</v>
      </c>
      <c r="W26" s="71">
        <v>55</v>
      </c>
      <c r="X26" s="71">
        <v>16236</v>
      </c>
      <c r="Y26" s="71">
        <v>22110</v>
      </c>
      <c r="Z26" s="71">
        <v>29480</v>
      </c>
      <c r="AA26" s="71">
        <v>8921</v>
      </c>
      <c r="AB26" s="71">
        <v>48717</v>
      </c>
      <c r="AC26" s="71">
        <v>4998496.666666666</v>
      </c>
      <c r="AD26" s="71">
        <v>5.4814611615516284</v>
      </c>
      <c r="AE26" s="72"/>
      <c r="AF26" s="71">
        <v>171014621.75613958</v>
      </c>
      <c r="AG26" s="71">
        <v>1556937.4420621907</v>
      </c>
      <c r="AH26" s="71">
        <v>663656.45399317506</v>
      </c>
      <c r="AI26" s="71">
        <v>99350886.147741586</v>
      </c>
      <c r="AJ26" s="71">
        <v>106842548.62229</v>
      </c>
      <c r="AK26" s="71">
        <v>0</v>
      </c>
      <c r="AL26" s="71">
        <v>0</v>
      </c>
      <c r="AM26" s="71">
        <v>6394782.8223327342</v>
      </c>
      <c r="AN26" s="71">
        <v>0</v>
      </c>
      <c r="AO26" s="71">
        <v>0</v>
      </c>
      <c r="AP26" s="71">
        <v>385823433.24455929</v>
      </c>
      <c r="AQ26" s="72"/>
      <c r="AR26" s="71">
        <v>1604</v>
      </c>
      <c r="AS26" s="71">
        <v>459</v>
      </c>
      <c r="AT26" s="71">
        <v>0</v>
      </c>
      <c r="AU26" s="71">
        <v>0</v>
      </c>
      <c r="AV26" s="71">
        <v>0</v>
      </c>
      <c r="AW26" s="71">
        <v>0</v>
      </c>
      <c r="AX26" s="71"/>
      <c r="AY26" s="72"/>
      <c r="AZ26" s="71">
        <v>7343.9999999999982</v>
      </c>
      <c r="BA26" s="71">
        <v>18499.099999999999</v>
      </c>
      <c r="BB26" s="71">
        <v>0</v>
      </c>
      <c r="BC26" s="71">
        <v>0</v>
      </c>
      <c r="BD26" s="71">
        <v>0</v>
      </c>
      <c r="BE26" s="71">
        <v>0</v>
      </c>
      <c r="BF26" s="71"/>
      <c r="BG26" s="72"/>
      <c r="BH26" s="71">
        <v>0</v>
      </c>
      <c r="BI26" s="71">
        <v>0</v>
      </c>
      <c r="BJ26" s="71">
        <v>242.417</v>
      </c>
      <c r="BK26" s="71">
        <v>211.55600000000001</v>
      </c>
      <c r="BL26" s="71">
        <v>0</v>
      </c>
      <c r="BM26" s="71">
        <v>0</v>
      </c>
      <c r="BN26" s="72"/>
      <c r="BO26" s="71">
        <v>0</v>
      </c>
      <c r="BP26" s="71">
        <v>0</v>
      </c>
      <c r="BQ26" s="71">
        <v>4</v>
      </c>
      <c r="BR26" s="71">
        <v>1</v>
      </c>
      <c r="BS26" s="71">
        <v>0</v>
      </c>
      <c r="BT26" s="71">
        <v>0</v>
      </c>
      <c r="BU26"/>
      <c r="BV26" s="70">
        <v>453.97300000000001</v>
      </c>
      <c r="BW26" s="70">
        <v>0</v>
      </c>
      <c r="BX26" s="70">
        <v>0</v>
      </c>
      <c r="BY26" s="70">
        <v>0</v>
      </c>
      <c r="BZ26" s="70">
        <v>0</v>
      </c>
      <c r="CA26" s="70">
        <v>0</v>
      </c>
      <c r="CB26" s="70">
        <v>0</v>
      </c>
      <c r="CC26" s="70">
        <v>0</v>
      </c>
      <c r="CD26" s="70">
        <v>0</v>
      </c>
    </row>
    <row r="27" spans="1:82">
      <c r="A27" s="70" t="s">
        <v>1724</v>
      </c>
      <c r="B27" s="70">
        <v>187</v>
      </c>
      <c r="C27" s="70">
        <v>19</v>
      </c>
      <c r="D27" s="70">
        <v>11</v>
      </c>
      <c r="E27" s="70">
        <v>2022</v>
      </c>
      <c r="F27" s="70" t="s">
        <v>161</v>
      </c>
      <c r="G27" s="1064" t="s">
        <v>1705</v>
      </c>
      <c r="H27" s="70" t="s">
        <v>1706</v>
      </c>
      <c r="I27" s="148"/>
      <c r="J27" s="71">
        <v>735.50658448800073</v>
      </c>
      <c r="K27" s="71">
        <v>1.8924770054905773</v>
      </c>
      <c r="L27" s="71">
        <v>2.5073959684598859</v>
      </c>
      <c r="M27" s="71">
        <v>51.675658700085634</v>
      </c>
      <c r="N27" s="71">
        <v>59.810774565433263</v>
      </c>
      <c r="O27" s="71">
        <v>41.933873571883851</v>
      </c>
      <c r="P27" s="71">
        <v>40.706402912071638</v>
      </c>
      <c r="Q27" s="71">
        <v>2.8204541545144068</v>
      </c>
      <c r="R27" s="71">
        <v>29.016522130789753</v>
      </c>
      <c r="S27" s="71">
        <v>5.0380044825647357</v>
      </c>
      <c r="T27" s="72"/>
      <c r="U27" s="71">
        <v>29074045</v>
      </c>
      <c r="V27" s="71">
        <v>994</v>
      </c>
      <c r="W27" s="71">
        <v>55</v>
      </c>
      <c r="X27" s="71">
        <v>16236</v>
      </c>
      <c r="Y27" s="71">
        <v>22049</v>
      </c>
      <c r="Z27" s="71">
        <v>29314</v>
      </c>
      <c r="AA27" s="71">
        <v>8894</v>
      </c>
      <c r="AB27" s="71">
        <v>47910</v>
      </c>
      <c r="AC27" s="71">
        <v>5052714.9999999991</v>
      </c>
      <c r="AD27" s="71">
        <v>5.0380044825647357</v>
      </c>
      <c r="AE27" s="72"/>
      <c r="AF27" s="71">
        <v>226958763.33116114</v>
      </c>
      <c r="AG27" s="71">
        <v>1521491.1575228407</v>
      </c>
      <c r="AH27" s="71">
        <v>718473.17633442348</v>
      </c>
      <c r="AI27" s="71">
        <v>96381624.830392018</v>
      </c>
      <c r="AJ27" s="71">
        <v>122818618.8251549</v>
      </c>
      <c r="AK27" s="71">
        <v>0</v>
      </c>
      <c r="AL27" s="71">
        <v>0</v>
      </c>
      <c r="AM27" s="71">
        <v>6186488.6750449073</v>
      </c>
      <c r="AN27" s="71">
        <v>0</v>
      </c>
      <c r="AO27" s="71">
        <v>0</v>
      </c>
      <c r="AP27" s="71">
        <v>454585459.99561024</v>
      </c>
      <c r="AQ27" s="72"/>
      <c r="AR27" s="71">
        <v>1690</v>
      </c>
      <c r="AS27" s="71">
        <v>462</v>
      </c>
      <c r="AT27" s="71">
        <v>0</v>
      </c>
      <c r="AU27" s="71">
        <v>0</v>
      </c>
      <c r="AV27" s="71">
        <v>0</v>
      </c>
      <c r="AW27" s="71">
        <v>0</v>
      </c>
      <c r="AX27" s="71"/>
      <c r="AY27" s="72"/>
      <c r="AZ27" s="71">
        <v>7860.8999999999905</v>
      </c>
      <c r="BA27" s="71">
        <v>18638.7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1725</v>
      </c>
      <c r="B28" s="70">
        <v>187</v>
      </c>
      <c r="C28" s="70">
        <v>20</v>
      </c>
      <c r="D28" s="70">
        <v>11</v>
      </c>
      <c r="E28" s="70">
        <v>2023</v>
      </c>
      <c r="F28" s="70" t="s">
        <v>1539</v>
      </c>
      <c r="G28" s="70" t="s">
        <v>1705</v>
      </c>
      <c r="H28" s="70" t="s">
        <v>1706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1778</v>
      </c>
      <c r="AS28" s="71">
        <v>463</v>
      </c>
      <c r="AT28" s="71">
        <v>0</v>
      </c>
      <c r="AU28" s="71">
        <v>0</v>
      </c>
      <c r="AV28" s="71">
        <v>0</v>
      </c>
      <c r="AW28" s="71">
        <v>0</v>
      </c>
      <c r="AX28" s="71"/>
      <c r="AY28" s="72"/>
      <c r="AZ28" s="71">
        <v>8322.3999999999833</v>
      </c>
      <c r="BA28" s="71">
        <v>18687.7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1726</v>
      </c>
      <c r="B29" s="70">
        <v>187</v>
      </c>
      <c r="C29" s="70">
        <v>21</v>
      </c>
      <c r="D29" s="70">
        <v>11</v>
      </c>
      <c r="E29" s="70">
        <v>2024</v>
      </c>
      <c r="F29" s="70" t="s">
        <v>1554</v>
      </c>
      <c r="G29" s="70" t="s">
        <v>1705</v>
      </c>
      <c r="H29" s="70" t="s">
        <v>1706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1727</v>
      </c>
      <c r="B30" s="70">
        <v>358</v>
      </c>
      <c r="C30" s="70">
        <v>1</v>
      </c>
      <c r="D30" s="70">
        <v>22</v>
      </c>
      <c r="E30" s="70">
        <v>1990</v>
      </c>
      <c r="F30" s="70" t="s">
        <v>787</v>
      </c>
      <c r="G30" s="70" t="s">
        <v>1728</v>
      </c>
      <c r="H30" s="70" t="s">
        <v>1729</v>
      </c>
      <c r="I30" s="148"/>
      <c r="J30" s="71">
        <v>190.65805954811881</v>
      </c>
      <c r="K30" s="71">
        <v>8.8166499752170413</v>
      </c>
      <c r="L30" s="71">
        <v>4.5664404584020613</v>
      </c>
      <c r="M30" s="71">
        <v>42.723858021181982</v>
      </c>
      <c r="N30" s="71">
        <v>75.17541395983433</v>
      </c>
      <c r="O30" s="71">
        <v>54.058759666461427</v>
      </c>
      <c r="P30" s="71">
        <v>54.861579067872263</v>
      </c>
      <c r="Q30" s="71">
        <v>3.6860531416807798</v>
      </c>
      <c r="R30" s="71">
        <v>0</v>
      </c>
      <c r="S30" s="71">
        <v>3.3229299074340961</v>
      </c>
      <c r="T30" s="72"/>
      <c r="U30" s="71">
        <v>28384630</v>
      </c>
      <c r="V30" s="71">
        <v>2571</v>
      </c>
      <c r="W30" s="71">
        <v>65</v>
      </c>
      <c r="X30" s="71">
        <v>14703</v>
      </c>
      <c r="Y30" s="71">
        <v>18684</v>
      </c>
      <c r="Z30" s="71">
        <v>22235</v>
      </c>
      <c r="AA30" s="71">
        <v>13321</v>
      </c>
      <c r="AB30" s="71">
        <v>59849</v>
      </c>
      <c r="AC30" s="71">
        <v>0</v>
      </c>
      <c r="AD30" s="71">
        <v>3.3229299074340961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1730</v>
      </c>
      <c r="B31" s="70">
        <v>359</v>
      </c>
      <c r="C31" s="70">
        <v>2</v>
      </c>
      <c r="D31" s="70">
        <v>22</v>
      </c>
      <c r="E31" s="70">
        <v>2005</v>
      </c>
      <c r="F31" s="70" t="s">
        <v>789</v>
      </c>
      <c r="G31" s="70" t="s">
        <v>1728</v>
      </c>
      <c r="H31" s="70" t="s">
        <v>1729</v>
      </c>
      <c r="I31" s="148"/>
      <c r="J31" s="71">
        <v>125.5817792690999</v>
      </c>
      <c r="K31" s="71">
        <v>5.2584866156330889</v>
      </c>
      <c r="L31" s="71">
        <v>0.29913568785183819</v>
      </c>
      <c r="M31" s="71">
        <v>61.980311446999821</v>
      </c>
      <c r="N31" s="71">
        <v>108.5306065594902</v>
      </c>
      <c r="O31" s="71">
        <v>71.286596336280326</v>
      </c>
      <c r="P31" s="71">
        <v>45.609978017870382</v>
      </c>
      <c r="Q31" s="71">
        <v>3.2242627375184201</v>
      </c>
      <c r="R31" s="71">
        <v>0</v>
      </c>
      <c r="S31" s="71">
        <v>7.0889821440000009</v>
      </c>
      <c r="T31" s="72"/>
      <c r="U31" s="71">
        <v>22628173</v>
      </c>
      <c r="V31" s="71">
        <v>2020</v>
      </c>
      <c r="W31" s="71">
        <v>4</v>
      </c>
      <c r="X31" s="71">
        <v>11375</v>
      </c>
      <c r="Y31" s="71">
        <v>20280</v>
      </c>
      <c r="Z31" s="71">
        <v>33930</v>
      </c>
      <c r="AA31" s="71">
        <v>9070</v>
      </c>
      <c r="AB31" s="71">
        <v>54728</v>
      </c>
      <c r="AC31" s="71">
        <v>0</v>
      </c>
      <c r="AD31" s="71">
        <v>7.0889821440000009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1731</v>
      </c>
      <c r="B32" s="70">
        <v>360</v>
      </c>
      <c r="C32" s="70">
        <v>3</v>
      </c>
      <c r="D32" s="70">
        <v>22</v>
      </c>
      <c r="E32" s="70">
        <v>2006</v>
      </c>
      <c r="F32" s="70" t="s">
        <v>790</v>
      </c>
      <c r="G32" s="70" t="s">
        <v>1728</v>
      </c>
      <c r="H32" s="70" t="s">
        <v>1729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1732</v>
      </c>
      <c r="B33" s="70">
        <v>361</v>
      </c>
      <c r="C33" s="70">
        <v>4</v>
      </c>
      <c r="D33" s="70">
        <v>22</v>
      </c>
      <c r="E33" s="70">
        <v>2007</v>
      </c>
      <c r="F33" s="70" t="s">
        <v>791</v>
      </c>
      <c r="G33" s="70" t="s">
        <v>1728</v>
      </c>
      <c r="H33" s="70" t="s">
        <v>1729</v>
      </c>
      <c r="I33" s="148"/>
      <c r="J33" s="71">
        <v>112.9665020649422</v>
      </c>
      <c r="K33" s="71">
        <v>4.4312627795756114</v>
      </c>
      <c r="L33" s="71">
        <v>0.55265983509525396</v>
      </c>
      <c r="M33" s="71">
        <v>63.187968803817817</v>
      </c>
      <c r="N33" s="71">
        <v>95.563988188019934</v>
      </c>
      <c r="O33" s="71">
        <v>68.200474359953745</v>
      </c>
      <c r="P33" s="71">
        <v>44.298899735114027</v>
      </c>
      <c r="Q33" s="71">
        <v>3.35240220005719</v>
      </c>
      <c r="R33" s="71">
        <v>0</v>
      </c>
      <c r="S33" s="71">
        <v>5.7219815280000006</v>
      </c>
      <c r="T33" s="72"/>
      <c r="U33" s="71">
        <v>20823783</v>
      </c>
      <c r="V33" s="71">
        <v>1656</v>
      </c>
      <c r="W33" s="71">
        <v>9</v>
      </c>
      <c r="X33" s="71">
        <v>13531</v>
      </c>
      <c r="Y33" s="71">
        <v>20342</v>
      </c>
      <c r="Z33" s="71">
        <v>33745</v>
      </c>
      <c r="AA33" s="71">
        <v>8675</v>
      </c>
      <c r="AB33" s="71">
        <v>53894</v>
      </c>
      <c r="AC33" s="71">
        <v>0</v>
      </c>
      <c r="AD33" s="71">
        <v>5.7219815280000006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1733</v>
      </c>
      <c r="B34" s="70">
        <v>362</v>
      </c>
      <c r="C34" s="70">
        <v>5</v>
      </c>
      <c r="D34" s="70">
        <v>22</v>
      </c>
      <c r="E34" s="70">
        <v>2008</v>
      </c>
      <c r="F34" s="70" t="s">
        <v>792</v>
      </c>
      <c r="G34" s="70" t="s">
        <v>1728</v>
      </c>
      <c r="H34" s="70" t="s">
        <v>1729</v>
      </c>
      <c r="I34" s="148"/>
      <c r="J34" s="71">
        <v>92.493754537020436</v>
      </c>
      <c r="K34" s="71">
        <v>3.284831505802531</v>
      </c>
      <c r="L34" s="71">
        <v>0.50210428011096964</v>
      </c>
      <c r="M34" s="71">
        <v>68.356992152124604</v>
      </c>
      <c r="N34" s="71">
        <v>87.442224836928375</v>
      </c>
      <c r="O34" s="71">
        <v>65.520849185946659</v>
      </c>
      <c r="P34" s="71">
        <v>42.932438678292137</v>
      </c>
      <c r="Q34" s="71">
        <v>3.2857315864387902</v>
      </c>
      <c r="R34" s="71">
        <v>0</v>
      </c>
      <c r="S34" s="71">
        <v>7.9798954480000024</v>
      </c>
      <c r="T34" s="72"/>
      <c r="U34" s="71">
        <v>19785013</v>
      </c>
      <c r="V34" s="71">
        <v>1656</v>
      </c>
      <c r="W34" s="71">
        <v>9</v>
      </c>
      <c r="X34" s="71">
        <v>13531</v>
      </c>
      <c r="Y34" s="71">
        <v>20480</v>
      </c>
      <c r="Z34" s="71">
        <v>33557</v>
      </c>
      <c r="AA34" s="71">
        <v>8417</v>
      </c>
      <c r="AB34" s="71">
        <v>53691</v>
      </c>
      <c r="AC34" s="71">
        <v>0</v>
      </c>
      <c r="AD34" s="71">
        <v>7.9798954480000024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1734</v>
      </c>
      <c r="B35" s="70">
        <v>363</v>
      </c>
      <c r="C35" s="70">
        <v>6</v>
      </c>
      <c r="D35" s="70">
        <v>22</v>
      </c>
      <c r="E35" s="70">
        <v>2009</v>
      </c>
      <c r="F35" s="70" t="s">
        <v>176</v>
      </c>
      <c r="G35" s="70" t="s">
        <v>1728</v>
      </c>
      <c r="H35" s="70" t="s">
        <v>1729</v>
      </c>
      <c r="I35" s="148"/>
      <c r="J35" s="71">
        <v>87.064111213919091</v>
      </c>
      <c r="K35" s="71">
        <v>3.4406291538866438</v>
      </c>
      <c r="L35" s="71">
        <v>2.1626182056143461</v>
      </c>
      <c r="M35" s="71">
        <v>80.918928599329931</v>
      </c>
      <c r="N35" s="71">
        <v>88.253829498662881</v>
      </c>
      <c r="O35" s="71">
        <v>66.453762467780422</v>
      </c>
      <c r="P35" s="71">
        <v>40.641977265139992</v>
      </c>
      <c r="Q35" s="71">
        <v>3.1089398237988202</v>
      </c>
      <c r="R35" s="71">
        <v>0</v>
      </c>
      <c r="S35" s="71">
        <v>7.0215426400000007</v>
      </c>
      <c r="T35" s="72"/>
      <c r="U35" s="71">
        <v>13834678</v>
      </c>
      <c r="V35" s="71">
        <v>1662</v>
      </c>
      <c r="W35" s="71">
        <v>54</v>
      </c>
      <c r="X35" s="71">
        <v>16332</v>
      </c>
      <c r="Y35" s="71">
        <v>20511</v>
      </c>
      <c r="Z35" s="71">
        <v>33594</v>
      </c>
      <c r="AA35" s="71">
        <v>8180</v>
      </c>
      <c r="AB35" s="71">
        <v>53329</v>
      </c>
      <c r="AC35" s="71">
        <v>0</v>
      </c>
      <c r="AD35" s="71">
        <v>7.0215426400000007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43</v>
      </c>
      <c r="BK35" s="71">
        <v>0</v>
      </c>
      <c r="BL35" s="71">
        <v>0</v>
      </c>
      <c r="BM35" s="71">
        <v>0</v>
      </c>
      <c r="BN35" s="72"/>
      <c r="BO35" s="71">
        <v>0</v>
      </c>
      <c r="BP35" s="71">
        <v>0</v>
      </c>
      <c r="BQ35" s="71">
        <v>4</v>
      </c>
      <c r="BR35" s="71">
        <v>0</v>
      </c>
      <c r="BS35" s="71">
        <v>0</v>
      </c>
      <c r="BT35" s="71">
        <v>0</v>
      </c>
      <c r="BU35"/>
      <c r="BV35" s="70">
        <v>43</v>
      </c>
      <c r="BW35" s="70">
        <v>0</v>
      </c>
      <c r="BX35" s="70">
        <v>0</v>
      </c>
      <c r="BY35" s="70">
        <v>0</v>
      </c>
      <c r="BZ35" s="70">
        <v>0</v>
      </c>
      <c r="CA35" s="70">
        <v>0</v>
      </c>
      <c r="CB35" s="70">
        <v>0</v>
      </c>
      <c r="CC35" s="70">
        <v>0</v>
      </c>
      <c r="CD35" s="70">
        <v>0</v>
      </c>
    </row>
    <row r="36" spans="1:82">
      <c r="A36" s="70" t="s">
        <v>1735</v>
      </c>
      <c r="B36" s="70">
        <v>364</v>
      </c>
      <c r="C36" s="70">
        <v>7</v>
      </c>
      <c r="D36" s="70">
        <v>22</v>
      </c>
      <c r="E36" s="70">
        <v>2010</v>
      </c>
      <c r="F36" s="70" t="s">
        <v>177</v>
      </c>
      <c r="G36" s="70" t="s">
        <v>1728</v>
      </c>
      <c r="H36" s="70" t="s">
        <v>1729</v>
      </c>
      <c r="I36" s="148"/>
      <c r="J36" s="71">
        <v>82.389868032765847</v>
      </c>
      <c r="K36" s="71">
        <v>3.685907199094006</v>
      </c>
      <c r="L36" s="71">
        <v>2.2022897610330161</v>
      </c>
      <c r="M36" s="71">
        <v>83.605219303130283</v>
      </c>
      <c r="N36" s="71">
        <v>93.76980797257005</v>
      </c>
      <c r="O36" s="71">
        <v>66.06172668412573</v>
      </c>
      <c r="P36" s="71">
        <v>40.521131247057312</v>
      </c>
      <c r="Q36" s="71">
        <v>3.2159477533869101</v>
      </c>
      <c r="R36" s="71">
        <v>0</v>
      </c>
      <c r="S36" s="71">
        <v>4.1050140053999993</v>
      </c>
      <c r="T36" s="72"/>
      <c r="U36" s="71">
        <v>15288093</v>
      </c>
      <c r="V36" s="71">
        <v>1662</v>
      </c>
      <c r="W36" s="71">
        <v>54</v>
      </c>
      <c r="X36" s="71">
        <v>16332</v>
      </c>
      <c r="Y36" s="71">
        <v>20477</v>
      </c>
      <c r="Z36" s="71">
        <v>33551</v>
      </c>
      <c r="AA36" s="71">
        <v>7952</v>
      </c>
      <c r="AB36" s="71">
        <v>52860</v>
      </c>
      <c r="AC36" s="71">
        <v>0</v>
      </c>
      <c r="AD36" s="71">
        <v>4.1050140053999993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56.067999999999998</v>
      </c>
      <c r="BK36" s="71">
        <v>0</v>
      </c>
      <c r="BL36" s="71">
        <v>0</v>
      </c>
      <c r="BM36" s="71">
        <v>0</v>
      </c>
      <c r="BN36" s="72"/>
      <c r="BO36" s="71">
        <v>0</v>
      </c>
      <c r="BP36" s="71">
        <v>0</v>
      </c>
      <c r="BQ36" s="71">
        <v>4</v>
      </c>
      <c r="BR36" s="71">
        <v>0</v>
      </c>
      <c r="BS36" s="71">
        <v>0</v>
      </c>
      <c r="BT36" s="71">
        <v>0</v>
      </c>
      <c r="BU36"/>
      <c r="BV36" s="70">
        <v>56.067999999999998</v>
      </c>
      <c r="BW36" s="70">
        <v>0</v>
      </c>
      <c r="BX36" s="70">
        <v>0</v>
      </c>
      <c r="BY36" s="70">
        <v>0</v>
      </c>
      <c r="BZ36" s="70">
        <v>0</v>
      </c>
      <c r="CA36" s="70">
        <v>0</v>
      </c>
      <c r="CB36" s="70">
        <v>0</v>
      </c>
      <c r="CC36" s="70">
        <v>0</v>
      </c>
      <c r="CD36" s="70">
        <v>0</v>
      </c>
    </row>
    <row r="37" spans="1:82">
      <c r="A37" s="70" t="s">
        <v>1736</v>
      </c>
      <c r="B37" s="70">
        <v>365</v>
      </c>
      <c r="C37" s="70">
        <v>8</v>
      </c>
      <c r="D37" s="70">
        <v>22</v>
      </c>
      <c r="E37" s="70">
        <v>2011</v>
      </c>
      <c r="F37" s="70" t="s">
        <v>178</v>
      </c>
      <c r="G37" s="70" t="s">
        <v>1728</v>
      </c>
      <c r="H37" s="70" t="s">
        <v>1729</v>
      </c>
      <c r="I37" s="148"/>
      <c r="J37" s="71">
        <v>106.5117683379526</v>
      </c>
      <c r="K37" s="71">
        <v>4.6262929001520483</v>
      </c>
      <c r="L37" s="71">
        <v>1.965018141114929</v>
      </c>
      <c r="M37" s="71">
        <v>92.008550674159096</v>
      </c>
      <c r="N37" s="71">
        <v>87.96564032692703</v>
      </c>
      <c r="O37" s="71">
        <v>64.722574654370916</v>
      </c>
      <c r="P37" s="71">
        <v>38.682094139456147</v>
      </c>
      <c r="Q37" s="71">
        <v>3.6753120333405098</v>
      </c>
      <c r="R37" s="71">
        <v>0</v>
      </c>
      <c r="S37" s="71">
        <v>6.2368075761899986</v>
      </c>
      <c r="T37" s="72"/>
      <c r="U37" s="71">
        <v>18741357</v>
      </c>
      <c r="V37" s="71">
        <v>1662</v>
      </c>
      <c r="W37" s="71">
        <v>54</v>
      </c>
      <c r="X37" s="71">
        <v>16332</v>
      </c>
      <c r="Y37" s="71">
        <v>20456</v>
      </c>
      <c r="Z37" s="71">
        <v>33585</v>
      </c>
      <c r="AA37" s="71">
        <v>7817</v>
      </c>
      <c r="AB37" s="71">
        <v>52372</v>
      </c>
      <c r="AC37" s="71">
        <v>0</v>
      </c>
      <c r="AD37" s="71">
        <v>6.2368075761899986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62.302</v>
      </c>
      <c r="BK37" s="71">
        <v>0</v>
      </c>
      <c r="BL37" s="71">
        <v>0</v>
      </c>
      <c r="BM37" s="71">
        <v>0</v>
      </c>
      <c r="BN37" s="72"/>
      <c r="BO37" s="71">
        <v>0</v>
      </c>
      <c r="BP37" s="71">
        <v>0</v>
      </c>
      <c r="BQ37" s="71">
        <v>5</v>
      </c>
      <c r="BR37" s="71">
        <v>0</v>
      </c>
      <c r="BS37" s="71">
        <v>0</v>
      </c>
      <c r="BT37" s="71">
        <v>0</v>
      </c>
      <c r="BU37"/>
      <c r="BV37" s="70">
        <v>62.302</v>
      </c>
      <c r="BW37" s="70">
        <v>0</v>
      </c>
      <c r="BX37" s="70">
        <v>0</v>
      </c>
      <c r="BY37" s="70">
        <v>0</v>
      </c>
      <c r="BZ37" s="70">
        <v>0</v>
      </c>
      <c r="CA37" s="70">
        <v>0</v>
      </c>
      <c r="CB37" s="70">
        <v>0</v>
      </c>
      <c r="CC37" s="70">
        <v>0</v>
      </c>
      <c r="CD37" s="70">
        <v>0</v>
      </c>
    </row>
    <row r="38" spans="1:82">
      <c r="A38" s="70" t="s">
        <v>1737</v>
      </c>
      <c r="B38" s="70">
        <v>366</v>
      </c>
      <c r="C38" s="70">
        <v>9</v>
      </c>
      <c r="D38" s="70">
        <v>22</v>
      </c>
      <c r="E38" s="70">
        <v>2012</v>
      </c>
      <c r="F38" s="70" t="s">
        <v>179</v>
      </c>
      <c r="G38" s="70" t="s">
        <v>1728</v>
      </c>
      <c r="H38" s="70" t="s">
        <v>1729</v>
      </c>
      <c r="I38" s="148"/>
      <c r="J38" s="71">
        <v>121.4327832777104</v>
      </c>
      <c r="K38" s="71">
        <v>4.1758146504222449</v>
      </c>
      <c r="L38" s="71">
        <v>1.9979572672938359</v>
      </c>
      <c r="M38" s="71">
        <v>82.836112993226507</v>
      </c>
      <c r="N38" s="71">
        <v>86.632093810091988</v>
      </c>
      <c r="O38" s="71">
        <v>64.523000735113158</v>
      </c>
      <c r="P38" s="71">
        <v>38.215403622826287</v>
      </c>
      <c r="Q38" s="71">
        <v>4.0084779010382601</v>
      </c>
      <c r="R38" s="71">
        <v>0</v>
      </c>
      <c r="S38" s="71">
        <v>6.327169744559999</v>
      </c>
      <c r="T38" s="72"/>
      <c r="U38" s="71">
        <v>21924083</v>
      </c>
      <c r="V38" s="71">
        <v>1662</v>
      </c>
      <c r="W38" s="71">
        <v>54</v>
      </c>
      <c r="X38" s="71">
        <v>16332</v>
      </c>
      <c r="Y38" s="71">
        <v>20799</v>
      </c>
      <c r="Z38" s="71">
        <v>33747</v>
      </c>
      <c r="AA38" s="71">
        <v>7679</v>
      </c>
      <c r="AB38" s="71">
        <v>52573</v>
      </c>
      <c r="AC38" s="71">
        <v>0</v>
      </c>
      <c r="AD38" s="71">
        <v>6.327169744559999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60.061</v>
      </c>
      <c r="BK38" s="71">
        <v>0</v>
      </c>
      <c r="BL38" s="71">
        <v>0</v>
      </c>
      <c r="BM38" s="71">
        <v>0</v>
      </c>
      <c r="BN38" s="72"/>
      <c r="BO38" s="71">
        <v>0</v>
      </c>
      <c r="BP38" s="71">
        <v>0</v>
      </c>
      <c r="BQ38" s="71">
        <v>5</v>
      </c>
      <c r="BR38" s="71">
        <v>0</v>
      </c>
      <c r="BS38" s="71">
        <v>0</v>
      </c>
      <c r="BT38" s="71">
        <v>0</v>
      </c>
      <c r="BU38"/>
      <c r="BV38" s="70">
        <v>60.061</v>
      </c>
      <c r="BW38" s="70">
        <v>0</v>
      </c>
      <c r="BX38" s="70">
        <v>0</v>
      </c>
      <c r="BY38" s="70">
        <v>0</v>
      </c>
      <c r="BZ38" s="70">
        <v>0</v>
      </c>
      <c r="CA38" s="70">
        <v>0</v>
      </c>
      <c r="CB38" s="70">
        <v>0</v>
      </c>
      <c r="CC38" s="70">
        <v>0</v>
      </c>
      <c r="CD38" s="70">
        <v>0</v>
      </c>
    </row>
    <row r="39" spans="1:82">
      <c r="A39" s="70" t="s">
        <v>1738</v>
      </c>
      <c r="B39" s="70">
        <v>367</v>
      </c>
      <c r="C39" s="70">
        <v>10</v>
      </c>
      <c r="D39" s="70">
        <v>22</v>
      </c>
      <c r="E39" s="70">
        <v>2013</v>
      </c>
      <c r="F39" s="70" t="s">
        <v>180</v>
      </c>
      <c r="G39" s="70" t="s">
        <v>1728</v>
      </c>
      <c r="H39" s="70" t="s">
        <v>1729</v>
      </c>
      <c r="I39" s="148"/>
      <c r="J39" s="71">
        <v>120.0604851345238</v>
      </c>
      <c r="K39" s="71">
        <v>3.4349630882944369</v>
      </c>
      <c r="L39" s="71">
        <v>2.0309961279629172</v>
      </c>
      <c r="M39" s="71">
        <v>79.85556008554677</v>
      </c>
      <c r="N39" s="71">
        <v>92.683492028821277</v>
      </c>
      <c r="O39" s="71">
        <v>61.919034805116432</v>
      </c>
      <c r="P39" s="71">
        <v>37.749965142588565</v>
      </c>
      <c r="Q39" s="71">
        <v>4.0468212690424403</v>
      </c>
      <c r="R39" s="71">
        <v>0</v>
      </c>
      <c r="S39" s="71">
        <v>2.3928166883599999</v>
      </c>
      <c r="T39" s="72"/>
      <c r="U39" s="71">
        <v>21525443</v>
      </c>
      <c r="V39" s="71">
        <v>1662</v>
      </c>
      <c r="W39" s="71">
        <v>54</v>
      </c>
      <c r="X39" s="71">
        <v>16332</v>
      </c>
      <c r="Y39" s="71">
        <v>20791</v>
      </c>
      <c r="Z39" s="71">
        <v>33831</v>
      </c>
      <c r="AA39" s="71">
        <v>7557</v>
      </c>
      <c r="AB39" s="71">
        <v>52315</v>
      </c>
      <c r="AC39" s="71">
        <v>0</v>
      </c>
      <c r="AD39" s="71">
        <v>2.3928166883599999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60.006999999999998</v>
      </c>
      <c r="BK39" s="71">
        <v>0</v>
      </c>
      <c r="BL39" s="71">
        <v>0</v>
      </c>
      <c r="BM39" s="71">
        <v>0</v>
      </c>
      <c r="BN39" s="72"/>
      <c r="BO39" s="71">
        <v>0</v>
      </c>
      <c r="BP39" s="71">
        <v>0</v>
      </c>
      <c r="BQ39" s="71">
        <v>5</v>
      </c>
      <c r="BR39" s="71">
        <v>0</v>
      </c>
      <c r="BS39" s="71">
        <v>0</v>
      </c>
      <c r="BT39" s="71">
        <v>0</v>
      </c>
      <c r="BU39"/>
      <c r="BV39" s="70">
        <v>60.006999999999998</v>
      </c>
      <c r="BW39" s="70">
        <v>0</v>
      </c>
      <c r="BX39" s="70">
        <v>0</v>
      </c>
      <c r="BY39" s="70">
        <v>0</v>
      </c>
      <c r="BZ39" s="70">
        <v>0</v>
      </c>
      <c r="CA39" s="70">
        <v>0</v>
      </c>
      <c r="CB39" s="70">
        <v>0</v>
      </c>
      <c r="CC39" s="70">
        <v>0</v>
      </c>
      <c r="CD39" s="70">
        <v>0</v>
      </c>
    </row>
    <row r="40" spans="1:82">
      <c r="A40" s="70" t="s">
        <v>1739</v>
      </c>
      <c r="B40" s="70">
        <v>368</v>
      </c>
      <c r="C40" s="70">
        <v>11</v>
      </c>
      <c r="D40" s="70">
        <v>22</v>
      </c>
      <c r="E40" s="70">
        <v>2014</v>
      </c>
      <c r="F40" s="70" t="s">
        <v>181</v>
      </c>
      <c r="G40" s="70" t="s">
        <v>1728</v>
      </c>
      <c r="H40" s="70" t="s">
        <v>1729</v>
      </c>
      <c r="I40" s="148"/>
      <c r="J40" s="71">
        <v>95.023209018824474</v>
      </c>
      <c r="K40" s="71">
        <v>3.1745410434831518</v>
      </c>
      <c r="L40" s="71">
        <v>1.435552490254979</v>
      </c>
      <c r="M40" s="71">
        <v>70.605222429549059</v>
      </c>
      <c r="N40" s="71">
        <v>91.761518615513367</v>
      </c>
      <c r="O40" s="71">
        <v>58.764010763443842</v>
      </c>
      <c r="P40" s="71">
        <v>37.574605345546537</v>
      </c>
      <c r="Q40" s="71">
        <v>3.8385246048124899</v>
      </c>
      <c r="R40" s="71">
        <v>0</v>
      </c>
      <c r="S40" s="71">
        <v>0</v>
      </c>
      <c r="T40" s="72"/>
      <c r="U40" s="71">
        <v>18649248</v>
      </c>
      <c r="V40" s="71">
        <v>1308</v>
      </c>
      <c r="W40" s="71">
        <v>53</v>
      </c>
      <c r="X40" s="71">
        <v>14505</v>
      </c>
      <c r="Y40" s="71">
        <v>20763</v>
      </c>
      <c r="Z40" s="71">
        <v>33816</v>
      </c>
      <c r="AA40" s="71">
        <v>7483</v>
      </c>
      <c r="AB40" s="71">
        <v>51720</v>
      </c>
      <c r="AC40" s="71">
        <v>0</v>
      </c>
      <c r="AD40" s="71">
        <v>0</v>
      </c>
      <c r="AE40" s="72"/>
      <c r="AF40" s="71"/>
      <c r="AG40" s="71"/>
      <c r="AH40" s="71"/>
      <c r="AI40" s="71"/>
      <c r="AJ40" s="71"/>
      <c r="AK40" s="71"/>
      <c r="AL40" s="71"/>
      <c r="AM40" s="71"/>
      <c r="AN40" s="71"/>
      <c r="AO40" s="71"/>
      <c r="AP40" s="71"/>
      <c r="AQ40" s="72"/>
      <c r="AR40" s="71">
        <v>1341</v>
      </c>
      <c r="AS40" s="71">
        <v>181</v>
      </c>
      <c r="AT40" s="71">
        <v>0</v>
      </c>
      <c r="AU40" s="71">
        <v>0</v>
      </c>
      <c r="AV40" s="71">
        <v>0</v>
      </c>
      <c r="AW40" s="71">
        <v>0</v>
      </c>
      <c r="AX40" s="71"/>
      <c r="AY40" s="72"/>
      <c r="AZ40" s="71">
        <v>5531.7</v>
      </c>
      <c r="BA40" s="71">
        <v>5203.7</v>
      </c>
      <c r="BB40" s="71">
        <v>0</v>
      </c>
      <c r="BC40" s="71">
        <v>0</v>
      </c>
      <c r="BD40" s="71">
        <v>0</v>
      </c>
      <c r="BE40" s="71">
        <v>0</v>
      </c>
      <c r="BF40" s="71"/>
      <c r="BG40" s="72"/>
      <c r="BH40" s="71">
        <v>0</v>
      </c>
      <c r="BI40" s="71">
        <v>0</v>
      </c>
      <c r="BJ40" s="71">
        <v>63.85</v>
      </c>
      <c r="BK40" s="71">
        <v>0</v>
      </c>
      <c r="BL40" s="71">
        <v>0</v>
      </c>
      <c r="BM40" s="71">
        <v>0</v>
      </c>
      <c r="BN40" s="72"/>
      <c r="BO40" s="71">
        <v>0</v>
      </c>
      <c r="BP40" s="71">
        <v>0</v>
      </c>
      <c r="BQ40" s="71">
        <v>5</v>
      </c>
      <c r="BR40" s="71">
        <v>0</v>
      </c>
      <c r="BS40" s="71">
        <v>0</v>
      </c>
      <c r="BT40" s="71">
        <v>0</v>
      </c>
      <c r="BU40"/>
      <c r="BV40" s="70">
        <v>63.85</v>
      </c>
      <c r="BW40" s="70">
        <v>0</v>
      </c>
      <c r="BX40" s="70">
        <v>0</v>
      </c>
      <c r="BY40" s="70">
        <v>0</v>
      </c>
      <c r="BZ40" s="70">
        <v>0</v>
      </c>
      <c r="CA40" s="70">
        <v>0</v>
      </c>
      <c r="CB40" s="70">
        <v>0</v>
      </c>
      <c r="CC40" s="70">
        <v>0</v>
      </c>
      <c r="CD40" s="70">
        <v>0</v>
      </c>
    </row>
    <row r="41" spans="1:82">
      <c r="A41" s="70" t="s">
        <v>1740</v>
      </c>
      <c r="B41" s="70">
        <v>369</v>
      </c>
      <c r="C41" s="70">
        <v>12</v>
      </c>
      <c r="D41" s="70">
        <v>22</v>
      </c>
      <c r="E41" s="70">
        <v>2015</v>
      </c>
      <c r="F41" s="70" t="s">
        <v>182</v>
      </c>
      <c r="G41" s="70" t="s">
        <v>1728</v>
      </c>
      <c r="H41" s="70" t="s">
        <v>1729</v>
      </c>
      <c r="I41" s="148"/>
      <c r="J41" s="71">
        <v>82.483364624687312</v>
      </c>
      <c r="K41" s="71">
        <v>2.9542234517680899</v>
      </c>
      <c r="L41" s="71">
        <v>1.5487437393505741</v>
      </c>
      <c r="M41" s="71">
        <v>75.268629484882894</v>
      </c>
      <c r="N41" s="71">
        <v>78.678311745194264</v>
      </c>
      <c r="O41" s="71">
        <v>58.20730404763961</v>
      </c>
      <c r="P41" s="71">
        <v>37.222368968134695</v>
      </c>
      <c r="Q41" s="71">
        <v>3.7211958594880699</v>
      </c>
      <c r="R41" s="71">
        <v>0</v>
      </c>
      <c r="S41" s="71">
        <v>0</v>
      </c>
      <c r="T41" s="72"/>
      <c r="U41" s="71">
        <v>17474183</v>
      </c>
      <c r="V41" s="71">
        <v>1308</v>
      </c>
      <c r="W41" s="71">
        <v>53</v>
      </c>
      <c r="X41" s="71">
        <v>14505</v>
      </c>
      <c r="Y41" s="71">
        <v>20771</v>
      </c>
      <c r="Z41" s="71">
        <v>33818</v>
      </c>
      <c r="AA41" s="71">
        <v>7407</v>
      </c>
      <c r="AB41" s="71">
        <v>51218</v>
      </c>
      <c r="AC41" s="71">
        <v>0</v>
      </c>
      <c r="AD41" s="71">
        <v>0</v>
      </c>
      <c r="AE41" s="72"/>
      <c r="AF41" s="71">
        <v>118682684.4999672</v>
      </c>
      <c r="AG41" s="71">
        <v>2271264.190896227</v>
      </c>
      <c r="AH41" s="71">
        <v>325691.04599124187</v>
      </c>
      <c r="AI41" s="71">
        <v>94195863.331205517</v>
      </c>
      <c r="AJ41" s="71">
        <v>102109571.655305</v>
      </c>
      <c r="AK41" s="71">
        <v>0</v>
      </c>
      <c r="AL41" s="71">
        <v>0</v>
      </c>
      <c r="AM41" s="71">
        <v>7019212.0485707168</v>
      </c>
      <c r="AN41" s="71">
        <v>0</v>
      </c>
      <c r="AO41" s="71">
        <v>0</v>
      </c>
      <c r="AP41" s="71">
        <v>324604286.77193588</v>
      </c>
      <c r="AQ41" s="72"/>
      <c r="AR41" s="71">
        <v>1422</v>
      </c>
      <c r="AS41" s="71">
        <v>257</v>
      </c>
      <c r="AT41" s="71">
        <v>0</v>
      </c>
      <c r="AU41" s="71">
        <v>0</v>
      </c>
      <c r="AV41" s="71">
        <v>0</v>
      </c>
      <c r="AW41" s="71">
        <v>0</v>
      </c>
      <c r="AX41" s="71"/>
      <c r="AY41" s="72"/>
      <c r="AZ41" s="71">
        <v>5925.7000000000007</v>
      </c>
      <c r="BA41" s="71">
        <v>6720</v>
      </c>
      <c r="BB41" s="71">
        <v>0</v>
      </c>
      <c r="BC41" s="71">
        <v>0</v>
      </c>
      <c r="BD41" s="71">
        <v>0</v>
      </c>
      <c r="BE41" s="71">
        <v>0</v>
      </c>
      <c r="BF41" s="71"/>
      <c r="BG41" s="72"/>
      <c r="BH41" s="71">
        <v>0</v>
      </c>
      <c r="BI41" s="71">
        <v>0</v>
      </c>
      <c r="BJ41" s="71">
        <v>52.499000000000002</v>
      </c>
      <c r="BK41" s="71">
        <v>0</v>
      </c>
      <c r="BL41" s="71">
        <v>0</v>
      </c>
      <c r="BM41" s="71">
        <v>0</v>
      </c>
      <c r="BN41" s="72"/>
      <c r="BO41" s="71">
        <v>0</v>
      </c>
      <c r="BP41" s="71">
        <v>0</v>
      </c>
      <c r="BQ41" s="71">
        <v>5</v>
      </c>
      <c r="BR41" s="71">
        <v>0</v>
      </c>
      <c r="BS41" s="71">
        <v>0</v>
      </c>
      <c r="BT41" s="71">
        <v>0</v>
      </c>
      <c r="BU41"/>
      <c r="BV41" s="70">
        <v>52.499000000000002</v>
      </c>
      <c r="BW41" s="70">
        <v>0</v>
      </c>
      <c r="BX41" s="70">
        <v>0</v>
      </c>
      <c r="BY41" s="70">
        <v>0</v>
      </c>
      <c r="BZ41" s="70">
        <v>0</v>
      </c>
      <c r="CA41" s="70">
        <v>0</v>
      </c>
      <c r="CB41" s="70">
        <v>0</v>
      </c>
      <c r="CC41" s="70">
        <v>0</v>
      </c>
      <c r="CD41" s="70">
        <v>0</v>
      </c>
    </row>
    <row r="42" spans="1:82">
      <c r="A42" s="70" t="s">
        <v>1741</v>
      </c>
      <c r="B42" s="70">
        <v>370</v>
      </c>
      <c r="C42" s="70">
        <v>13</v>
      </c>
      <c r="D42" s="70">
        <v>22</v>
      </c>
      <c r="E42" s="70">
        <v>2016</v>
      </c>
      <c r="F42" s="70" t="s">
        <v>155</v>
      </c>
      <c r="G42" s="70" t="s">
        <v>1728</v>
      </c>
      <c r="H42" s="70" t="s">
        <v>1729</v>
      </c>
      <c r="I42" s="148"/>
      <c r="J42" s="71">
        <v>76.254879084490767</v>
      </c>
      <c r="K42" s="71">
        <v>2.9719759100037821</v>
      </c>
      <c r="L42" s="71">
        <v>1.4883854496634403</v>
      </c>
      <c r="M42" s="71">
        <v>60.84613349842698</v>
      </c>
      <c r="N42" s="71">
        <v>84.204021905160801</v>
      </c>
      <c r="O42" s="71">
        <v>57.619485167489728</v>
      </c>
      <c r="P42" s="71">
        <v>36.022564419126169</v>
      </c>
      <c r="Q42" s="71">
        <v>3.591850512322468</v>
      </c>
      <c r="R42" s="71">
        <v>0</v>
      </c>
      <c r="S42" s="71">
        <v>3.8262006262543964</v>
      </c>
      <c r="T42" s="72"/>
      <c r="U42" s="71">
        <v>16031769</v>
      </c>
      <c r="V42" s="71">
        <v>1308</v>
      </c>
      <c r="W42" s="71">
        <v>53</v>
      </c>
      <c r="X42" s="71">
        <v>14505</v>
      </c>
      <c r="Y42" s="71">
        <v>20880</v>
      </c>
      <c r="Z42" s="71">
        <v>33888</v>
      </c>
      <c r="AA42" s="71">
        <v>7414</v>
      </c>
      <c r="AB42" s="71">
        <v>50853</v>
      </c>
      <c r="AC42" s="71">
        <v>0</v>
      </c>
      <c r="AD42" s="71">
        <v>3.8262006262543959</v>
      </c>
      <c r="AE42" s="72"/>
      <c r="AF42" s="71">
        <v>112011814.4696338</v>
      </c>
      <c r="AG42" s="71">
        <v>2196205.8955385019</v>
      </c>
      <c r="AH42" s="71">
        <v>243072.52786156631</v>
      </c>
      <c r="AI42" s="71">
        <v>91637050.72538361</v>
      </c>
      <c r="AJ42" s="71">
        <v>102517139.5763693</v>
      </c>
      <c r="AK42" s="71">
        <v>0</v>
      </c>
      <c r="AL42" s="71">
        <v>0</v>
      </c>
      <c r="AM42" s="71">
        <v>6974604.7067634724</v>
      </c>
      <c r="AN42" s="71">
        <v>0</v>
      </c>
      <c r="AO42" s="71">
        <v>0</v>
      </c>
      <c r="AP42" s="71">
        <v>315579887.90155023</v>
      </c>
      <c r="AQ42" s="72"/>
      <c r="AR42" s="71">
        <v>1504</v>
      </c>
      <c r="AS42" s="71">
        <v>302</v>
      </c>
      <c r="AT42" s="71">
        <v>0</v>
      </c>
      <c r="AU42" s="71">
        <v>0</v>
      </c>
      <c r="AV42" s="71">
        <v>0</v>
      </c>
      <c r="AW42" s="71">
        <v>1</v>
      </c>
      <c r="AX42" s="71"/>
      <c r="AY42" s="72"/>
      <c r="AZ42" s="71">
        <v>6337.4</v>
      </c>
      <c r="BA42" s="71">
        <v>7784.1</v>
      </c>
      <c r="BB42" s="71">
        <v>0</v>
      </c>
      <c r="BC42" s="71">
        <v>0</v>
      </c>
      <c r="BD42" s="71">
        <v>0</v>
      </c>
      <c r="BE42" s="71">
        <v>1025</v>
      </c>
      <c r="BF42" s="71"/>
      <c r="BG42" s="72"/>
      <c r="BH42" s="71">
        <v>0</v>
      </c>
      <c r="BI42" s="71">
        <v>0</v>
      </c>
      <c r="BJ42" s="71">
        <v>43.79</v>
      </c>
      <c r="BK42" s="71">
        <v>0</v>
      </c>
      <c r="BL42" s="71">
        <v>0</v>
      </c>
      <c r="BM42" s="71">
        <v>0</v>
      </c>
      <c r="BN42" s="72"/>
      <c r="BO42" s="71">
        <v>0</v>
      </c>
      <c r="BP42" s="71">
        <v>0</v>
      </c>
      <c r="BQ42" s="71">
        <v>4</v>
      </c>
      <c r="BR42" s="71">
        <v>0</v>
      </c>
      <c r="BS42" s="71">
        <v>0</v>
      </c>
      <c r="BT42" s="71">
        <v>0</v>
      </c>
      <c r="BU42"/>
      <c r="BV42" s="70">
        <v>43.79</v>
      </c>
      <c r="BW42" s="70">
        <v>0</v>
      </c>
      <c r="BX42" s="70">
        <v>0</v>
      </c>
      <c r="BY42" s="70">
        <v>0</v>
      </c>
      <c r="BZ42" s="70">
        <v>0</v>
      </c>
      <c r="CA42" s="70">
        <v>0</v>
      </c>
      <c r="CB42" s="70">
        <v>0</v>
      </c>
      <c r="CC42" s="70">
        <v>0</v>
      </c>
      <c r="CD42" s="70">
        <v>0</v>
      </c>
    </row>
    <row r="43" spans="1:82">
      <c r="A43" s="70" t="s">
        <v>1742</v>
      </c>
      <c r="B43" s="70">
        <v>371</v>
      </c>
      <c r="C43" s="70">
        <v>14</v>
      </c>
      <c r="D43" s="70">
        <v>22</v>
      </c>
      <c r="E43" s="70">
        <v>2017</v>
      </c>
      <c r="F43" s="70" t="s">
        <v>156</v>
      </c>
      <c r="G43" s="70" t="s">
        <v>1728</v>
      </c>
      <c r="H43" s="70" t="s">
        <v>1729</v>
      </c>
      <c r="I43" s="148"/>
      <c r="J43" s="71">
        <v>82.780851899791514</v>
      </c>
      <c r="K43" s="71">
        <v>2.9308972541320664</v>
      </c>
      <c r="L43" s="71">
        <v>1.46365567826704</v>
      </c>
      <c r="M43" s="71">
        <v>57.80368527006739</v>
      </c>
      <c r="N43" s="71">
        <v>86.985653738054594</v>
      </c>
      <c r="O43" s="71">
        <v>56.572229454546068</v>
      </c>
      <c r="P43" s="71">
        <v>35.495041829456987</v>
      </c>
      <c r="Q43" s="71">
        <v>3.44327788668084</v>
      </c>
      <c r="R43" s="71">
        <v>0</v>
      </c>
      <c r="S43" s="71">
        <v>5.4424955632421881</v>
      </c>
      <c r="T43" s="72"/>
      <c r="U43" s="71">
        <v>18476285</v>
      </c>
      <c r="V43" s="71">
        <v>1308</v>
      </c>
      <c r="W43" s="71">
        <v>53</v>
      </c>
      <c r="X43" s="71">
        <v>14505</v>
      </c>
      <c r="Y43" s="71">
        <v>20936</v>
      </c>
      <c r="Z43" s="71">
        <v>33824</v>
      </c>
      <c r="AA43" s="71">
        <v>7352</v>
      </c>
      <c r="AB43" s="71">
        <v>50412</v>
      </c>
      <c r="AC43" s="71">
        <v>0</v>
      </c>
      <c r="AD43" s="71">
        <v>5.4424955632421881</v>
      </c>
      <c r="AE43" s="72"/>
      <c r="AF43" s="71">
        <v>123255276.48479749</v>
      </c>
      <c r="AG43" s="71">
        <v>2190317.8875286328</v>
      </c>
      <c r="AH43" s="71">
        <v>313488.87387616851</v>
      </c>
      <c r="AI43" s="71">
        <v>90765189.070273086</v>
      </c>
      <c r="AJ43" s="71">
        <v>102496712.9780426</v>
      </c>
      <c r="AK43" s="71">
        <v>0</v>
      </c>
      <c r="AL43" s="71">
        <v>0</v>
      </c>
      <c r="AM43" s="71">
        <v>6924939.2642277312</v>
      </c>
      <c r="AN43" s="71">
        <v>0</v>
      </c>
      <c r="AO43" s="71">
        <v>0</v>
      </c>
      <c r="AP43" s="71">
        <v>325945924.55874574</v>
      </c>
      <c r="AQ43" s="72"/>
      <c r="AR43" s="71">
        <v>1575</v>
      </c>
      <c r="AS43" s="71">
        <v>334</v>
      </c>
      <c r="AT43" s="71">
        <v>0</v>
      </c>
      <c r="AU43" s="71">
        <v>0</v>
      </c>
      <c r="AV43" s="71">
        <v>0</v>
      </c>
      <c r="AW43" s="71">
        <v>1</v>
      </c>
      <c r="AX43" s="71"/>
      <c r="AY43" s="72"/>
      <c r="AZ43" s="71">
        <v>6703.4</v>
      </c>
      <c r="BA43" s="71">
        <v>8474.9</v>
      </c>
      <c r="BB43" s="71">
        <v>0</v>
      </c>
      <c r="BC43" s="71">
        <v>0</v>
      </c>
      <c r="BD43" s="71">
        <v>0</v>
      </c>
      <c r="BE43" s="71">
        <v>1025</v>
      </c>
      <c r="BF43" s="71"/>
      <c r="BG43" s="72"/>
      <c r="BH43" s="71">
        <v>0</v>
      </c>
      <c r="BI43" s="71">
        <v>0</v>
      </c>
      <c r="BJ43" s="71">
        <v>51.228999999999999</v>
      </c>
      <c r="BK43" s="71">
        <v>0</v>
      </c>
      <c r="BL43" s="71">
        <v>0</v>
      </c>
      <c r="BM43" s="71">
        <v>0</v>
      </c>
      <c r="BN43" s="72"/>
      <c r="BO43" s="71">
        <v>0</v>
      </c>
      <c r="BP43" s="71">
        <v>0</v>
      </c>
      <c r="BQ43" s="71">
        <v>4</v>
      </c>
      <c r="BR43" s="71">
        <v>0</v>
      </c>
      <c r="BS43" s="71">
        <v>0</v>
      </c>
      <c r="BT43" s="71">
        <v>0</v>
      </c>
      <c r="BU43"/>
      <c r="BV43" s="70">
        <v>51.228999999999999</v>
      </c>
      <c r="BW43" s="70">
        <v>0</v>
      </c>
      <c r="BX43" s="70">
        <v>0</v>
      </c>
      <c r="BY43" s="70">
        <v>0</v>
      </c>
      <c r="BZ43" s="70">
        <v>0</v>
      </c>
      <c r="CA43" s="70">
        <v>0</v>
      </c>
      <c r="CB43" s="70">
        <v>0</v>
      </c>
      <c r="CC43" s="70">
        <v>0</v>
      </c>
      <c r="CD43" s="70">
        <v>0</v>
      </c>
    </row>
    <row r="44" spans="1:82">
      <c r="A44" s="70" t="s">
        <v>1743</v>
      </c>
      <c r="B44" s="70">
        <v>372</v>
      </c>
      <c r="C44" s="70">
        <v>15</v>
      </c>
      <c r="D44" s="70">
        <v>22</v>
      </c>
      <c r="E44" s="70">
        <v>2018</v>
      </c>
      <c r="F44" s="70" t="s">
        <v>183</v>
      </c>
      <c r="G44" s="70" t="s">
        <v>1728</v>
      </c>
      <c r="H44" s="70" t="s">
        <v>1729</v>
      </c>
      <c r="I44" s="148"/>
      <c r="J44" s="71">
        <v>79.684340740121087</v>
      </c>
      <c r="K44" s="71">
        <v>2.7502267140610552</v>
      </c>
      <c r="L44" s="71">
        <v>1.3121664815221294</v>
      </c>
      <c r="M44" s="71">
        <v>56.255565415263774</v>
      </c>
      <c r="N44" s="71">
        <v>84.408618959710367</v>
      </c>
      <c r="O44" s="71">
        <v>55.488026123493334</v>
      </c>
      <c r="P44" s="71">
        <v>34.802343911137008</v>
      </c>
      <c r="Q44" s="71">
        <v>3.1602951140034898</v>
      </c>
      <c r="R44" s="71">
        <v>0</v>
      </c>
      <c r="S44" s="71">
        <v>6.0363818564602107</v>
      </c>
      <c r="T44" s="72"/>
      <c r="U44" s="71">
        <v>19120606</v>
      </c>
      <c r="V44" s="71">
        <v>1308</v>
      </c>
      <c r="W44" s="71">
        <v>53</v>
      </c>
      <c r="X44" s="71">
        <v>14505</v>
      </c>
      <c r="Y44" s="71">
        <v>20961</v>
      </c>
      <c r="Z44" s="71">
        <v>33811</v>
      </c>
      <c r="AA44" s="71">
        <v>7281</v>
      </c>
      <c r="AB44" s="71">
        <v>49862</v>
      </c>
      <c r="AC44" s="71">
        <v>0</v>
      </c>
      <c r="AD44" s="71">
        <v>6.0363818564602107</v>
      </c>
      <c r="AE44" s="72"/>
      <c r="AF44" s="71">
        <v>121963306.7285082</v>
      </c>
      <c r="AG44" s="71">
        <v>1945646.192621975</v>
      </c>
      <c r="AH44" s="71">
        <v>296224.08416389499</v>
      </c>
      <c r="AI44" s="71">
        <v>86697107.007882878</v>
      </c>
      <c r="AJ44" s="71">
        <v>98484954.470653594</v>
      </c>
      <c r="AK44" s="71">
        <v>0</v>
      </c>
      <c r="AL44" s="71">
        <v>0</v>
      </c>
      <c r="AM44" s="71">
        <v>6863559.6823042361</v>
      </c>
      <c r="AN44" s="71">
        <v>0</v>
      </c>
      <c r="AO44" s="71">
        <v>0</v>
      </c>
      <c r="AP44" s="71">
        <v>316250798.16613483</v>
      </c>
      <c r="AQ44" s="72"/>
      <c r="AR44" s="71">
        <v>1656</v>
      </c>
      <c r="AS44" s="71">
        <v>379</v>
      </c>
      <c r="AT44" s="71">
        <v>0</v>
      </c>
      <c r="AU44" s="71">
        <v>0</v>
      </c>
      <c r="AV44" s="71">
        <v>0</v>
      </c>
      <c r="AW44" s="71">
        <v>1</v>
      </c>
      <c r="AX44" s="71"/>
      <c r="AY44" s="72"/>
      <c r="AZ44" s="71">
        <v>7118.5</v>
      </c>
      <c r="BA44" s="71">
        <v>9430</v>
      </c>
      <c r="BB44" s="71">
        <v>0</v>
      </c>
      <c r="BC44" s="71">
        <v>0</v>
      </c>
      <c r="BD44" s="71">
        <v>0</v>
      </c>
      <c r="BE44" s="71">
        <v>1025</v>
      </c>
      <c r="BF44" s="71"/>
      <c r="BG44" s="72"/>
      <c r="BH44" s="71">
        <v>0</v>
      </c>
      <c r="BI44" s="71">
        <v>0</v>
      </c>
      <c r="BJ44" s="71">
        <v>50.142000000000003</v>
      </c>
      <c r="BK44" s="71">
        <v>0</v>
      </c>
      <c r="BL44" s="71">
        <v>0</v>
      </c>
      <c r="BM44" s="71">
        <v>0</v>
      </c>
      <c r="BN44" s="72"/>
      <c r="BO44" s="71">
        <v>0</v>
      </c>
      <c r="BP44" s="71">
        <v>0</v>
      </c>
      <c r="BQ44" s="71">
        <v>4</v>
      </c>
      <c r="BR44" s="71">
        <v>0</v>
      </c>
      <c r="BS44" s="71">
        <v>0</v>
      </c>
      <c r="BT44" s="71">
        <v>0</v>
      </c>
      <c r="BU44"/>
      <c r="BV44" s="70">
        <v>50.142000000000003</v>
      </c>
      <c r="BW44" s="70">
        <v>0</v>
      </c>
      <c r="BX44" s="70">
        <v>0</v>
      </c>
      <c r="BY44" s="70">
        <v>0</v>
      </c>
      <c r="BZ44" s="70">
        <v>0</v>
      </c>
      <c r="CA44" s="70">
        <v>0</v>
      </c>
      <c r="CB44" s="70">
        <v>0</v>
      </c>
      <c r="CC44" s="70">
        <v>0</v>
      </c>
      <c r="CD44" s="70">
        <v>0</v>
      </c>
    </row>
    <row r="45" spans="1:82">
      <c r="A45" s="70" t="s">
        <v>1744</v>
      </c>
      <c r="B45" s="70">
        <v>373</v>
      </c>
      <c r="C45" s="70">
        <v>16</v>
      </c>
      <c r="D45" s="70">
        <v>22</v>
      </c>
      <c r="E45" s="70">
        <v>2019</v>
      </c>
      <c r="F45" s="70" t="s">
        <v>158</v>
      </c>
      <c r="G45" s="1064" t="s">
        <v>1728</v>
      </c>
      <c r="H45" s="70" t="s">
        <v>1729</v>
      </c>
      <c r="I45" s="148"/>
      <c r="J45" s="71">
        <v>74.977829044826024</v>
      </c>
      <c r="K45" s="71">
        <v>2.4964323325008149</v>
      </c>
      <c r="L45" s="71">
        <v>1.3193089106278639</v>
      </c>
      <c r="M45" s="71">
        <v>53.870684678399215</v>
      </c>
      <c r="N45" s="71">
        <v>75.337673482179156</v>
      </c>
      <c r="O45" s="71">
        <v>53.826506146572378</v>
      </c>
      <c r="P45" s="71">
        <v>34.515790109896976</v>
      </c>
      <c r="Q45" s="71">
        <v>3.0492870783264001</v>
      </c>
      <c r="R45" s="71">
        <v>0</v>
      </c>
      <c r="S45" s="71">
        <v>6.1775002444514424</v>
      </c>
      <c r="T45" s="72"/>
      <c r="U45" s="71">
        <v>18237081</v>
      </c>
      <c r="V45" s="71">
        <v>1308</v>
      </c>
      <c r="W45" s="71">
        <v>53</v>
      </c>
      <c r="X45" s="71">
        <v>14505</v>
      </c>
      <c r="Y45" s="71">
        <v>21078</v>
      </c>
      <c r="Z45" s="71">
        <v>33699</v>
      </c>
      <c r="AA45" s="71">
        <v>7167</v>
      </c>
      <c r="AB45" s="71">
        <v>49413</v>
      </c>
      <c r="AC45" s="71">
        <v>0</v>
      </c>
      <c r="AD45" s="71">
        <v>6.1775002444514424</v>
      </c>
      <c r="AE45" s="72"/>
      <c r="AF45" s="71">
        <v>121788589.2946596</v>
      </c>
      <c r="AG45" s="71">
        <v>1883900.903355256</v>
      </c>
      <c r="AH45" s="71">
        <v>312887.37666369142</v>
      </c>
      <c r="AI45" s="71">
        <v>88842827.592863083</v>
      </c>
      <c r="AJ45" s="71">
        <v>96214983.765108243</v>
      </c>
      <c r="AK45" s="71">
        <v>0</v>
      </c>
      <c r="AL45" s="71">
        <v>0</v>
      </c>
      <c r="AM45" s="71">
        <v>6729678.6191351572</v>
      </c>
      <c r="AN45" s="71">
        <v>0</v>
      </c>
      <c r="AO45" s="71">
        <v>0</v>
      </c>
      <c r="AP45" s="71">
        <v>315772867.55178499</v>
      </c>
      <c r="AQ45" s="72"/>
      <c r="AR45" s="71">
        <v>1729</v>
      </c>
      <c r="AS45" s="71">
        <v>421</v>
      </c>
      <c r="AT45" s="71">
        <v>0</v>
      </c>
      <c r="AU45" s="71">
        <v>0</v>
      </c>
      <c r="AV45" s="71">
        <v>0</v>
      </c>
      <c r="AW45" s="71">
        <v>1</v>
      </c>
      <c r="AX45" s="71"/>
      <c r="AY45" s="72"/>
      <c r="AZ45" s="71">
        <v>7475.5000000000045</v>
      </c>
      <c r="BA45" s="71">
        <v>10582.69999999999</v>
      </c>
      <c r="BB45" s="71">
        <v>0</v>
      </c>
      <c r="BC45" s="71">
        <v>0</v>
      </c>
      <c r="BD45" s="71">
        <v>0</v>
      </c>
      <c r="BE45" s="71">
        <v>1025</v>
      </c>
      <c r="BF45" s="71"/>
      <c r="BG45" s="72"/>
      <c r="BH45" s="71">
        <v>0</v>
      </c>
      <c r="BI45" s="71">
        <v>0</v>
      </c>
      <c r="BJ45" s="71">
        <v>47.482999999999997</v>
      </c>
      <c r="BK45" s="71">
        <v>0</v>
      </c>
      <c r="BL45" s="71">
        <v>0</v>
      </c>
      <c r="BM45" s="71">
        <v>0</v>
      </c>
      <c r="BN45" s="72"/>
      <c r="BO45" s="71">
        <v>0</v>
      </c>
      <c r="BP45" s="71">
        <v>0</v>
      </c>
      <c r="BQ45" s="71">
        <v>4</v>
      </c>
      <c r="BR45" s="71">
        <v>0</v>
      </c>
      <c r="BS45" s="71">
        <v>0</v>
      </c>
      <c r="BT45" s="71">
        <v>0</v>
      </c>
      <c r="BU45"/>
      <c r="BV45" s="70">
        <v>47.482999999999997</v>
      </c>
      <c r="BW45" s="70">
        <v>0</v>
      </c>
      <c r="BX45" s="70">
        <v>0</v>
      </c>
      <c r="BY45" s="70">
        <v>0</v>
      </c>
      <c r="BZ45" s="70">
        <v>0</v>
      </c>
      <c r="CA45" s="70">
        <v>0</v>
      </c>
      <c r="CB45" s="70">
        <v>0</v>
      </c>
      <c r="CC45" s="70">
        <v>0</v>
      </c>
      <c r="CD45" s="70">
        <v>0</v>
      </c>
    </row>
    <row r="46" spans="1:82">
      <c r="A46" s="70" t="s">
        <v>1745</v>
      </c>
      <c r="B46" s="70">
        <v>374</v>
      </c>
      <c r="C46" s="70">
        <v>17</v>
      </c>
      <c r="D46" s="70">
        <v>22</v>
      </c>
      <c r="E46" s="70">
        <v>2020</v>
      </c>
      <c r="F46" s="70" t="s">
        <v>159</v>
      </c>
      <c r="G46" s="1064" t="s">
        <v>1728</v>
      </c>
      <c r="H46" s="70" t="s">
        <v>1729</v>
      </c>
      <c r="I46" s="148"/>
      <c r="J46" s="71">
        <v>63.713366428315908</v>
      </c>
      <c r="K46" s="71">
        <v>2.4213915983642229</v>
      </c>
      <c r="L46" s="71">
        <v>2.513140677617776</v>
      </c>
      <c r="M46" s="71">
        <v>50.091677609226196</v>
      </c>
      <c r="N46" s="71">
        <v>73.871528002725043</v>
      </c>
      <c r="O46" s="71">
        <v>47.081261061129979</v>
      </c>
      <c r="P46" s="71">
        <v>32.237777272481011</v>
      </c>
      <c r="Q46" s="71">
        <v>2.87875731995226</v>
      </c>
      <c r="R46" s="71">
        <v>0</v>
      </c>
      <c r="S46" s="71">
        <v>6.5322852867558208</v>
      </c>
      <c r="T46" s="72"/>
      <c r="U46" s="71">
        <v>15766964</v>
      </c>
      <c r="V46" s="71">
        <v>1110</v>
      </c>
      <c r="W46" s="71">
        <v>113</v>
      </c>
      <c r="X46" s="71">
        <v>14986</v>
      </c>
      <c r="Y46" s="71">
        <v>21082</v>
      </c>
      <c r="Z46" s="71">
        <v>33643</v>
      </c>
      <c r="AA46" s="71">
        <v>7115</v>
      </c>
      <c r="AB46" s="71">
        <v>48825</v>
      </c>
      <c r="AC46" s="71">
        <v>0</v>
      </c>
      <c r="AD46" s="71">
        <v>6.5322852867558208</v>
      </c>
      <c r="AE46" s="72"/>
      <c r="AF46" s="71">
        <v>106294340.80018499</v>
      </c>
      <c r="AG46" s="71">
        <v>1746015.6982954147</v>
      </c>
      <c r="AH46" s="71">
        <v>646661.50790440617</v>
      </c>
      <c r="AI46" s="71">
        <v>86593144.083985478</v>
      </c>
      <c r="AJ46" s="71">
        <v>96297736.676731676</v>
      </c>
      <c r="AK46" s="71"/>
      <c r="AL46" s="71"/>
      <c r="AM46" s="71">
        <v>6372204.9570640521</v>
      </c>
      <c r="AN46" s="71"/>
      <c r="AO46" s="71"/>
      <c r="AP46" s="71">
        <v>297950103.72416604</v>
      </c>
      <c r="AQ46" s="72"/>
      <c r="AR46" s="71">
        <v>1810</v>
      </c>
      <c r="AS46" s="71">
        <v>435</v>
      </c>
      <c r="AT46" s="71">
        <v>0</v>
      </c>
      <c r="AU46" s="71">
        <v>0</v>
      </c>
      <c r="AV46" s="71">
        <v>0</v>
      </c>
      <c r="AW46" s="71">
        <v>1</v>
      </c>
      <c r="AX46" s="71"/>
      <c r="AY46" s="72"/>
      <c r="AZ46" s="71">
        <v>7982.6000000000049</v>
      </c>
      <c r="BA46" s="71">
        <v>11202.8</v>
      </c>
      <c r="BB46" s="71">
        <v>0</v>
      </c>
      <c r="BC46" s="71">
        <v>0</v>
      </c>
      <c r="BD46" s="71">
        <v>0</v>
      </c>
      <c r="BE46" s="71">
        <v>1025</v>
      </c>
      <c r="BF46" s="71"/>
      <c r="BG46" s="72"/>
      <c r="BH46" s="71">
        <v>0</v>
      </c>
      <c r="BI46" s="71">
        <v>0</v>
      </c>
      <c r="BJ46" s="71">
        <v>39.987000000000002</v>
      </c>
      <c r="BK46" s="71">
        <v>0</v>
      </c>
      <c r="BL46" s="71">
        <v>0</v>
      </c>
      <c r="BM46" s="71">
        <v>0</v>
      </c>
      <c r="BN46" s="72"/>
      <c r="BO46" s="71">
        <v>0</v>
      </c>
      <c r="BP46" s="71">
        <v>0</v>
      </c>
      <c r="BQ46" s="71">
        <v>4</v>
      </c>
      <c r="BR46" s="71">
        <v>0</v>
      </c>
      <c r="BS46" s="71">
        <v>0</v>
      </c>
      <c r="BT46" s="71">
        <v>0</v>
      </c>
      <c r="BU46"/>
      <c r="BV46" s="70">
        <v>39.987000000000002</v>
      </c>
      <c r="BW46" s="70">
        <v>0</v>
      </c>
      <c r="BX46" s="70">
        <v>0</v>
      </c>
      <c r="BY46" s="70">
        <v>0</v>
      </c>
      <c r="BZ46" s="70">
        <v>0</v>
      </c>
      <c r="CA46" s="70">
        <v>0</v>
      </c>
      <c r="CB46" s="70">
        <v>0</v>
      </c>
      <c r="CC46" s="70">
        <v>0</v>
      </c>
      <c r="CD46" s="70">
        <v>0</v>
      </c>
    </row>
    <row r="47" spans="1:82">
      <c r="A47" s="70" t="s">
        <v>1746</v>
      </c>
      <c r="B47" s="70">
        <v>374</v>
      </c>
      <c r="C47" s="70">
        <v>18</v>
      </c>
      <c r="D47" s="70">
        <v>22</v>
      </c>
      <c r="E47" s="70">
        <v>2021</v>
      </c>
      <c r="F47" s="70" t="s">
        <v>160</v>
      </c>
      <c r="G47" s="70" t="s">
        <v>1728</v>
      </c>
      <c r="H47" s="70" t="s">
        <v>1729</v>
      </c>
      <c r="I47" s="148"/>
      <c r="J47" s="71">
        <v>71.708032043561332</v>
      </c>
      <c r="K47" s="71">
        <v>2.5964915573791121</v>
      </c>
      <c r="L47" s="71">
        <v>3.2970420610108251</v>
      </c>
      <c r="M47" s="71">
        <v>56.661218098153235</v>
      </c>
      <c r="N47" s="71">
        <v>79.939762772982959</v>
      </c>
      <c r="O47" s="71">
        <v>45.566382380144638</v>
      </c>
      <c r="P47" s="71">
        <v>33.046689620377954</v>
      </c>
      <c r="Q47" s="71">
        <v>2.8081279302796802</v>
      </c>
      <c r="R47" s="71">
        <v>0</v>
      </c>
      <c r="S47" s="71">
        <v>5.3575172118102499</v>
      </c>
      <c r="T47" s="72"/>
      <c r="U47" s="71">
        <v>18769333</v>
      </c>
      <c r="V47" s="71">
        <v>1110</v>
      </c>
      <c r="W47" s="71">
        <v>113</v>
      </c>
      <c r="X47" s="71">
        <v>14986</v>
      </c>
      <c r="Y47" s="71">
        <v>20897</v>
      </c>
      <c r="Z47" s="71">
        <v>33526</v>
      </c>
      <c r="AA47" s="71">
        <v>7112</v>
      </c>
      <c r="AB47" s="71">
        <v>48095</v>
      </c>
      <c r="AC47" s="71">
        <v>0</v>
      </c>
      <c r="AD47" s="71">
        <v>5.3575172118102499</v>
      </c>
      <c r="AE47" s="72"/>
      <c r="AF47" s="71">
        <v>113258888.2635338</v>
      </c>
      <c r="AG47" s="71">
        <v>1798034.9149360664</v>
      </c>
      <c r="AH47" s="71">
        <v>774611.17927700025</v>
      </c>
      <c r="AI47" s="71">
        <v>92671710.858143479</v>
      </c>
      <c r="AJ47" s="71">
        <v>101242446.9197554</v>
      </c>
      <c r="AK47" s="71">
        <v>0</v>
      </c>
      <c r="AL47" s="71">
        <v>0</v>
      </c>
      <c r="AM47" s="71">
        <v>6313136.6841162816</v>
      </c>
      <c r="AN47" s="71">
        <v>0</v>
      </c>
      <c r="AO47" s="71">
        <v>0</v>
      </c>
      <c r="AP47" s="71">
        <v>316058828.81976205</v>
      </c>
      <c r="AQ47" s="72"/>
      <c r="AR47" s="71">
        <v>1906</v>
      </c>
      <c r="AS47" s="71">
        <v>445</v>
      </c>
      <c r="AT47" s="71">
        <v>0</v>
      </c>
      <c r="AU47" s="71">
        <v>0</v>
      </c>
      <c r="AV47" s="71">
        <v>0</v>
      </c>
      <c r="AW47" s="71">
        <v>1</v>
      </c>
      <c r="AX47" s="71"/>
      <c r="AY47" s="72"/>
      <c r="AZ47" s="71">
        <v>8576.3999999999978</v>
      </c>
      <c r="BA47" s="71">
        <v>11675.8</v>
      </c>
      <c r="BB47" s="71">
        <v>0</v>
      </c>
      <c r="BC47" s="71">
        <v>0</v>
      </c>
      <c r="BD47" s="71">
        <v>0</v>
      </c>
      <c r="BE47" s="71">
        <v>1025</v>
      </c>
      <c r="BF47" s="71"/>
      <c r="BG47" s="72"/>
      <c r="BH47" s="71">
        <v>0</v>
      </c>
      <c r="BI47" s="71">
        <v>0</v>
      </c>
      <c r="BJ47" s="71">
        <v>29.172999999999998</v>
      </c>
      <c r="BK47" s="71">
        <v>0</v>
      </c>
      <c r="BL47" s="71">
        <v>0</v>
      </c>
      <c r="BM47" s="71">
        <v>0</v>
      </c>
      <c r="BN47" s="72"/>
      <c r="BO47" s="71">
        <v>0</v>
      </c>
      <c r="BP47" s="71">
        <v>0</v>
      </c>
      <c r="BQ47" s="71">
        <v>3</v>
      </c>
      <c r="BR47" s="71">
        <v>0</v>
      </c>
      <c r="BS47" s="71">
        <v>0</v>
      </c>
      <c r="BT47" s="71">
        <v>0</v>
      </c>
      <c r="BU47"/>
      <c r="BV47" s="70">
        <v>29.172999999999998</v>
      </c>
      <c r="BW47" s="70">
        <v>0</v>
      </c>
      <c r="BX47" s="70">
        <v>0</v>
      </c>
      <c r="BY47" s="70">
        <v>0</v>
      </c>
      <c r="BZ47" s="70">
        <v>0</v>
      </c>
      <c r="CA47" s="70">
        <v>0</v>
      </c>
      <c r="CB47" s="70">
        <v>0</v>
      </c>
      <c r="CC47" s="70">
        <v>0</v>
      </c>
      <c r="CD47" s="70">
        <v>0</v>
      </c>
    </row>
    <row r="48" spans="1:82">
      <c r="A48" s="70" t="s">
        <v>1747</v>
      </c>
      <c r="B48" s="70">
        <v>374</v>
      </c>
      <c r="C48" s="70">
        <v>19</v>
      </c>
      <c r="D48" s="70">
        <v>22</v>
      </c>
      <c r="E48" s="70">
        <v>2022</v>
      </c>
      <c r="F48" s="70" t="s">
        <v>161</v>
      </c>
      <c r="G48" s="70" t="s">
        <v>1728</v>
      </c>
      <c r="H48" s="70" t="s">
        <v>1729</v>
      </c>
      <c r="I48" s="148"/>
      <c r="J48" s="71">
        <v>68.275112646701643</v>
      </c>
      <c r="K48" s="71">
        <v>2.3392528530839707</v>
      </c>
      <c r="L48" s="71">
        <v>2.1126395523038641</v>
      </c>
      <c r="M48" s="71">
        <v>55.956092675347506</v>
      </c>
      <c r="N48" s="71">
        <v>78.629559987553932</v>
      </c>
      <c r="O48" s="71">
        <v>47.894795014677058</v>
      </c>
      <c r="P48" s="71">
        <v>32.619129025672876</v>
      </c>
      <c r="Q48" s="71">
        <v>2.8075616590053558</v>
      </c>
      <c r="R48" s="71">
        <v>0</v>
      </c>
      <c r="S48" s="71">
        <v>5.5436906287000287</v>
      </c>
      <c r="T48" s="72"/>
      <c r="U48" s="71">
        <v>19830777</v>
      </c>
      <c r="V48" s="71">
        <v>1110</v>
      </c>
      <c r="W48" s="71">
        <v>113</v>
      </c>
      <c r="X48" s="71">
        <v>14986</v>
      </c>
      <c r="Y48" s="71">
        <v>21019</v>
      </c>
      <c r="Z48" s="71">
        <v>33481</v>
      </c>
      <c r="AA48" s="71">
        <v>7127</v>
      </c>
      <c r="AB48" s="71">
        <v>47691</v>
      </c>
      <c r="AC48" s="71">
        <v>0</v>
      </c>
      <c r="AD48" s="71">
        <v>5.5436906287000287</v>
      </c>
      <c r="AE48" s="72"/>
      <c r="AF48" s="71">
        <v>106283817.19176707</v>
      </c>
      <c r="AG48" s="71">
        <v>1746231.2791808732</v>
      </c>
      <c r="AH48" s="71">
        <v>604745.67529119039</v>
      </c>
      <c r="AI48" s="71">
        <v>92033165.22371155</v>
      </c>
      <c r="AJ48" s="71">
        <v>100967747.62792724</v>
      </c>
      <c r="AK48" s="71">
        <v>0</v>
      </c>
      <c r="AL48" s="71">
        <v>0</v>
      </c>
      <c r="AM48" s="71">
        <v>6158209.797569748</v>
      </c>
      <c r="AN48" s="71">
        <v>0</v>
      </c>
      <c r="AO48" s="71">
        <v>0</v>
      </c>
      <c r="AP48" s="71">
        <v>307793916.79544771</v>
      </c>
      <c r="AQ48" s="72"/>
      <c r="AR48" s="71">
        <v>2010</v>
      </c>
      <c r="AS48" s="71">
        <v>476</v>
      </c>
      <c r="AT48" s="71">
        <v>0</v>
      </c>
      <c r="AU48" s="71">
        <v>0</v>
      </c>
      <c r="AV48" s="71">
        <v>0</v>
      </c>
      <c r="AW48" s="71">
        <v>1</v>
      </c>
      <c r="AX48" s="71"/>
      <c r="AY48" s="72"/>
      <c r="AZ48" s="71">
        <v>9206.8999999999905</v>
      </c>
      <c r="BA48" s="71">
        <v>13042.900000000001</v>
      </c>
      <c r="BB48" s="71">
        <v>0</v>
      </c>
      <c r="BC48" s="71">
        <v>0</v>
      </c>
      <c r="BD48" s="71">
        <v>0</v>
      </c>
      <c r="BE48" s="71">
        <v>1025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1748</v>
      </c>
      <c r="B49" s="70">
        <v>374</v>
      </c>
      <c r="C49" s="70">
        <v>20</v>
      </c>
      <c r="D49" s="70">
        <v>22</v>
      </c>
      <c r="E49" s="70">
        <v>2023</v>
      </c>
      <c r="F49" s="70" t="s">
        <v>1539</v>
      </c>
      <c r="G49" s="70" t="s">
        <v>1728</v>
      </c>
      <c r="H49" s="70" t="s">
        <v>1729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2133</v>
      </c>
      <c r="AS49" s="71">
        <v>476</v>
      </c>
      <c r="AT49" s="71">
        <v>0</v>
      </c>
      <c r="AU49" s="71">
        <v>0</v>
      </c>
      <c r="AV49" s="71">
        <v>0</v>
      </c>
      <c r="AW49" s="71">
        <v>1</v>
      </c>
      <c r="AX49" s="71"/>
      <c r="AY49" s="72"/>
      <c r="AZ49" s="71">
        <v>9961.49999999998</v>
      </c>
      <c r="BA49" s="71">
        <v>13080.400000000001</v>
      </c>
      <c r="BB49" s="71">
        <v>0</v>
      </c>
      <c r="BC49" s="71">
        <v>0</v>
      </c>
      <c r="BD49" s="71">
        <v>0</v>
      </c>
      <c r="BE49" s="71">
        <v>1025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1749</v>
      </c>
      <c r="B50" s="70">
        <v>374</v>
      </c>
      <c r="C50" s="70">
        <v>21</v>
      </c>
      <c r="D50" s="70">
        <v>22</v>
      </c>
      <c r="E50" s="70">
        <v>2024</v>
      </c>
      <c r="F50" s="70" t="s">
        <v>1554</v>
      </c>
      <c r="G50" s="70" t="s">
        <v>1728</v>
      </c>
      <c r="H50" s="70" t="s">
        <v>1729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1750</v>
      </c>
      <c r="B51" s="70">
        <v>154</v>
      </c>
      <c r="C51" s="70">
        <v>1</v>
      </c>
      <c r="D51" s="70">
        <v>10</v>
      </c>
      <c r="E51" s="70">
        <v>1990</v>
      </c>
      <c r="F51" s="70" t="s">
        <v>787</v>
      </c>
      <c r="G51" s="70" t="s">
        <v>1751</v>
      </c>
      <c r="H51" s="70" t="s">
        <v>1752</v>
      </c>
      <c r="I51" s="148"/>
      <c r="J51" s="71">
        <v>153.23768672227939</v>
      </c>
      <c r="K51" s="71">
        <v>9.9849886853012553</v>
      </c>
      <c r="L51" s="71">
        <v>16.40537853155389</v>
      </c>
      <c r="M51" s="71">
        <v>29.622453864715439</v>
      </c>
      <c r="N51" s="71">
        <v>46.491117328272409</v>
      </c>
      <c r="O51" s="71">
        <v>36.1113000821206</v>
      </c>
      <c r="P51" s="71">
        <v>53.860801069711997</v>
      </c>
      <c r="Q51" s="71">
        <v>2.7420135995717501</v>
      </c>
      <c r="R51" s="71">
        <v>0</v>
      </c>
      <c r="S51" s="71">
        <v>2.8551577658747269</v>
      </c>
      <c r="T51" s="72"/>
      <c r="U51" s="71">
        <v>10431320</v>
      </c>
      <c r="V51" s="71">
        <v>3144</v>
      </c>
      <c r="W51" s="71">
        <v>152</v>
      </c>
      <c r="X51" s="71">
        <v>11810</v>
      </c>
      <c r="Y51" s="71">
        <v>10869</v>
      </c>
      <c r="Z51" s="71">
        <v>14853</v>
      </c>
      <c r="AA51" s="71">
        <v>13078</v>
      </c>
      <c r="AB51" s="71">
        <v>44521</v>
      </c>
      <c r="AC51" s="71">
        <v>0</v>
      </c>
      <c r="AD51" s="71">
        <v>2.8551577658747269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1753</v>
      </c>
      <c r="B52" s="70">
        <v>155</v>
      </c>
      <c r="C52" s="70">
        <v>2</v>
      </c>
      <c r="D52" s="70">
        <v>10</v>
      </c>
      <c r="E52" s="70">
        <v>2005</v>
      </c>
      <c r="F52" s="70" t="s">
        <v>789</v>
      </c>
      <c r="G52" s="70" t="s">
        <v>1751</v>
      </c>
      <c r="H52" s="70" t="s">
        <v>1752</v>
      </c>
      <c r="I52" s="148"/>
      <c r="J52" s="71">
        <v>319.66944380719133</v>
      </c>
      <c r="K52" s="71">
        <v>7.1385820147117682</v>
      </c>
      <c r="L52" s="71">
        <v>52.39146108362084</v>
      </c>
      <c r="M52" s="71">
        <v>57.271246870637754</v>
      </c>
      <c r="N52" s="71">
        <v>75.365843840841592</v>
      </c>
      <c r="O52" s="71">
        <v>63.607477279130173</v>
      </c>
      <c r="P52" s="71">
        <v>46.836971913830737</v>
      </c>
      <c r="Q52" s="71">
        <v>2.90907114188686</v>
      </c>
      <c r="R52" s="71">
        <v>0</v>
      </c>
      <c r="S52" s="71">
        <v>3.7471845417039691</v>
      </c>
      <c r="T52" s="72"/>
      <c r="U52" s="71">
        <v>21819458</v>
      </c>
      <c r="V52" s="71">
        <v>2743</v>
      </c>
      <c r="W52" s="71">
        <v>462</v>
      </c>
      <c r="X52" s="71">
        <v>12110</v>
      </c>
      <c r="Y52" s="71">
        <v>14556</v>
      </c>
      <c r="Z52" s="71">
        <v>30275</v>
      </c>
      <c r="AA52" s="71">
        <v>9314</v>
      </c>
      <c r="AB52" s="71">
        <v>49378</v>
      </c>
      <c r="AC52" s="71">
        <v>0</v>
      </c>
      <c r="AD52" s="71">
        <v>3.7471845417039691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1754</v>
      </c>
      <c r="B53" s="70">
        <v>156</v>
      </c>
      <c r="C53" s="70">
        <v>3</v>
      </c>
      <c r="D53" s="70">
        <v>10</v>
      </c>
      <c r="E53" s="70">
        <v>2006</v>
      </c>
      <c r="F53" s="70" t="s">
        <v>790</v>
      </c>
      <c r="G53" s="70" t="s">
        <v>1751</v>
      </c>
      <c r="H53" s="70" t="s">
        <v>1752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1755</v>
      </c>
      <c r="B54" s="70">
        <v>157</v>
      </c>
      <c r="C54" s="70">
        <v>4</v>
      </c>
      <c r="D54" s="70">
        <v>10</v>
      </c>
      <c r="E54" s="70">
        <v>2007</v>
      </c>
      <c r="F54" s="70" t="s">
        <v>791</v>
      </c>
      <c r="G54" s="70" t="s">
        <v>1751</v>
      </c>
      <c r="H54" s="70" t="s">
        <v>1752</v>
      </c>
      <c r="I54" s="148"/>
      <c r="J54" s="71">
        <v>309.88754444522118</v>
      </c>
      <c r="K54" s="71">
        <v>9.176936696693252</v>
      </c>
      <c r="L54" s="71">
        <v>49.854794961921463</v>
      </c>
      <c r="M54" s="71">
        <v>93.480992682857277</v>
      </c>
      <c r="N54" s="71">
        <v>99.298204411365873</v>
      </c>
      <c r="O54" s="71">
        <v>62.870954404784158</v>
      </c>
      <c r="P54" s="71">
        <v>45.876808670923857</v>
      </c>
      <c r="Q54" s="71">
        <v>3.0754094550975499</v>
      </c>
      <c r="R54" s="71">
        <v>0</v>
      </c>
      <c r="S54" s="71">
        <v>3.6983937195238061</v>
      </c>
      <c r="T54" s="72"/>
      <c r="U54" s="71">
        <v>22382164</v>
      </c>
      <c r="V54" s="71">
        <v>2815</v>
      </c>
      <c r="W54" s="71">
        <v>417</v>
      </c>
      <c r="X54" s="71">
        <v>16399</v>
      </c>
      <c r="Y54" s="71">
        <v>14941</v>
      </c>
      <c r="Z54" s="71">
        <v>31108</v>
      </c>
      <c r="AA54" s="71">
        <v>8984</v>
      </c>
      <c r="AB54" s="71">
        <v>49441</v>
      </c>
      <c r="AC54" s="71">
        <v>0</v>
      </c>
      <c r="AD54" s="71">
        <v>3.6983937195238061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1756</v>
      </c>
      <c r="B55" s="70">
        <v>158</v>
      </c>
      <c r="C55" s="70">
        <v>5</v>
      </c>
      <c r="D55" s="70">
        <v>10</v>
      </c>
      <c r="E55" s="70">
        <v>2008</v>
      </c>
      <c r="F55" s="70" t="s">
        <v>792</v>
      </c>
      <c r="G55" s="70" t="s">
        <v>1751</v>
      </c>
      <c r="H55" s="70" t="s">
        <v>1752</v>
      </c>
      <c r="I55" s="148"/>
      <c r="J55" s="71">
        <v>287.27639401437341</v>
      </c>
      <c r="K55" s="71">
        <v>6.4178499464974736</v>
      </c>
      <c r="L55" s="71">
        <v>42.074390689028242</v>
      </c>
      <c r="M55" s="71">
        <v>90.372592236147099</v>
      </c>
      <c r="N55" s="71">
        <v>84.969852074080293</v>
      </c>
      <c r="O55" s="71">
        <v>61.133527669696029</v>
      </c>
      <c r="P55" s="71">
        <v>45.079825714476179</v>
      </c>
      <c r="Q55" s="71">
        <v>3.02184984460638</v>
      </c>
      <c r="R55" s="71">
        <v>0</v>
      </c>
      <c r="S55" s="71">
        <v>3.2195681058736132</v>
      </c>
      <c r="T55" s="72"/>
      <c r="U55" s="71">
        <v>24326530</v>
      </c>
      <c r="V55" s="71">
        <v>2815</v>
      </c>
      <c r="W55" s="71">
        <v>417</v>
      </c>
      <c r="X55" s="71">
        <v>16399</v>
      </c>
      <c r="Y55" s="71">
        <v>15120</v>
      </c>
      <c r="Z55" s="71">
        <v>31310</v>
      </c>
      <c r="AA55" s="71">
        <v>8838</v>
      </c>
      <c r="AB55" s="71">
        <v>49379</v>
      </c>
      <c r="AC55" s="71">
        <v>0</v>
      </c>
      <c r="AD55" s="71">
        <v>3.2195681058736132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1757</v>
      </c>
      <c r="B56" s="70">
        <v>159</v>
      </c>
      <c r="C56" s="70">
        <v>6</v>
      </c>
      <c r="D56" s="70">
        <v>10</v>
      </c>
      <c r="E56" s="70">
        <v>2009</v>
      </c>
      <c r="F56" s="70" t="s">
        <v>176</v>
      </c>
      <c r="G56" s="70" t="s">
        <v>1751</v>
      </c>
      <c r="H56" s="70" t="s">
        <v>1752</v>
      </c>
      <c r="I56" s="148"/>
      <c r="J56" s="71">
        <v>223.47934415064259</v>
      </c>
      <c r="K56" s="71">
        <v>4.9141851030524251</v>
      </c>
      <c r="L56" s="71">
        <v>29.23240278547215</v>
      </c>
      <c r="M56" s="71">
        <v>79.987889076805985</v>
      </c>
      <c r="N56" s="71">
        <v>67.72542896471397</v>
      </c>
      <c r="O56" s="71">
        <v>62.014807803920817</v>
      </c>
      <c r="P56" s="71">
        <v>42.907593601680809</v>
      </c>
      <c r="Q56" s="71">
        <v>2.87709122961465</v>
      </c>
      <c r="R56" s="71">
        <v>0</v>
      </c>
      <c r="S56" s="71">
        <v>2.8420625965423429</v>
      </c>
      <c r="T56" s="72"/>
      <c r="U56" s="71">
        <v>18916467</v>
      </c>
      <c r="V56" s="71">
        <v>2522</v>
      </c>
      <c r="W56" s="71">
        <v>444</v>
      </c>
      <c r="X56" s="71">
        <v>17158</v>
      </c>
      <c r="Y56" s="71">
        <v>15226</v>
      </c>
      <c r="Z56" s="71">
        <v>31350</v>
      </c>
      <c r="AA56" s="71">
        <v>8636</v>
      </c>
      <c r="AB56" s="71">
        <v>49352</v>
      </c>
      <c r="AC56" s="71">
        <v>0</v>
      </c>
      <c r="AD56" s="71">
        <v>2.8420625965423429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241.68799999999999</v>
      </c>
      <c r="BK56" s="71">
        <v>0</v>
      </c>
      <c r="BL56" s="71">
        <v>11.84</v>
      </c>
      <c r="BM56" s="71">
        <v>0</v>
      </c>
      <c r="BN56" s="72"/>
      <c r="BO56" s="71">
        <v>0</v>
      </c>
      <c r="BP56" s="71">
        <v>0</v>
      </c>
      <c r="BQ56" s="71">
        <v>7</v>
      </c>
      <c r="BR56" s="71">
        <v>0</v>
      </c>
      <c r="BS56" s="71">
        <v>2</v>
      </c>
      <c r="BT56" s="71">
        <v>0</v>
      </c>
      <c r="BU56"/>
      <c r="BV56" s="70">
        <v>222.66399999999999</v>
      </c>
      <c r="BW56" s="70">
        <v>0</v>
      </c>
      <c r="BX56" s="70">
        <v>0</v>
      </c>
      <c r="BY56" s="70">
        <v>0</v>
      </c>
      <c r="BZ56" s="70">
        <v>0</v>
      </c>
      <c r="CA56" s="70">
        <v>3.2210000000000001</v>
      </c>
      <c r="CB56" s="70">
        <v>22.846</v>
      </c>
      <c r="CC56" s="70">
        <v>4.7969999999999997</v>
      </c>
      <c r="CD56" s="70">
        <v>0</v>
      </c>
    </row>
    <row r="57" spans="1:82">
      <c r="A57" s="70" t="s">
        <v>1758</v>
      </c>
      <c r="B57" s="70">
        <v>160</v>
      </c>
      <c r="C57" s="70">
        <v>7</v>
      </c>
      <c r="D57" s="70">
        <v>10</v>
      </c>
      <c r="E57" s="70">
        <v>2010</v>
      </c>
      <c r="F57" s="70" t="s">
        <v>177</v>
      </c>
      <c r="G57" s="70" t="s">
        <v>1751</v>
      </c>
      <c r="H57" s="70" t="s">
        <v>1752</v>
      </c>
      <c r="I57" s="148"/>
      <c r="J57" s="71">
        <v>254.8114111366443</v>
      </c>
      <c r="K57" s="71">
        <v>5.5180105935312396</v>
      </c>
      <c r="L57" s="71">
        <v>27.346054098576911</v>
      </c>
      <c r="M57" s="71">
        <v>92.737885498741491</v>
      </c>
      <c r="N57" s="71">
        <v>81.980605871575989</v>
      </c>
      <c r="O57" s="71">
        <v>62.039071394695647</v>
      </c>
      <c r="P57" s="71">
        <v>43.24733914660154</v>
      </c>
      <c r="Q57" s="71">
        <v>3.01085959832321</v>
      </c>
      <c r="R57" s="71">
        <v>0</v>
      </c>
      <c r="S57" s="71">
        <v>3.3707068893579248</v>
      </c>
      <c r="T57" s="72"/>
      <c r="U57" s="71">
        <v>22023775</v>
      </c>
      <c r="V57" s="71">
        <v>2522</v>
      </c>
      <c r="W57" s="71">
        <v>444</v>
      </c>
      <c r="X57" s="71">
        <v>17158</v>
      </c>
      <c r="Y57" s="71">
        <v>15423</v>
      </c>
      <c r="Z57" s="71">
        <v>31508</v>
      </c>
      <c r="AA57" s="71">
        <v>8487</v>
      </c>
      <c r="AB57" s="71">
        <v>49489</v>
      </c>
      <c r="AC57" s="71">
        <v>0</v>
      </c>
      <c r="AD57" s="71">
        <v>3.3707068893579248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175.42699999999999</v>
      </c>
      <c r="BK57" s="71">
        <v>0</v>
      </c>
      <c r="BL57" s="71">
        <v>9.6579999999999995</v>
      </c>
      <c r="BM57" s="71">
        <v>0</v>
      </c>
      <c r="BN57" s="72"/>
      <c r="BO57" s="71">
        <v>0</v>
      </c>
      <c r="BP57" s="71">
        <v>0</v>
      </c>
      <c r="BQ57" s="71">
        <v>7</v>
      </c>
      <c r="BR57" s="71">
        <v>0</v>
      </c>
      <c r="BS57" s="71">
        <v>2</v>
      </c>
      <c r="BT57" s="71">
        <v>0</v>
      </c>
      <c r="BU57"/>
      <c r="BV57" s="70">
        <v>159.244</v>
      </c>
      <c r="BW57" s="70">
        <v>0</v>
      </c>
      <c r="BX57" s="70">
        <v>0</v>
      </c>
      <c r="BY57" s="70">
        <v>0</v>
      </c>
      <c r="BZ57" s="70">
        <v>0</v>
      </c>
      <c r="CA57" s="70">
        <v>4.1079999999999997</v>
      </c>
      <c r="CB57" s="70">
        <v>21.733000000000001</v>
      </c>
      <c r="CC57" s="70">
        <v>0</v>
      </c>
      <c r="CD57" s="70">
        <v>0</v>
      </c>
    </row>
    <row r="58" spans="1:82">
      <c r="A58" s="70" t="s">
        <v>1759</v>
      </c>
      <c r="B58" s="70">
        <v>161</v>
      </c>
      <c r="C58" s="70">
        <v>8</v>
      </c>
      <c r="D58" s="70">
        <v>10</v>
      </c>
      <c r="E58" s="70">
        <v>2011</v>
      </c>
      <c r="F58" s="70" t="s">
        <v>178</v>
      </c>
      <c r="G58" s="70" t="s">
        <v>1751</v>
      </c>
      <c r="H58" s="70" t="s">
        <v>1752</v>
      </c>
      <c r="I58" s="148"/>
      <c r="J58" s="71">
        <v>264.03786538512918</v>
      </c>
      <c r="K58" s="71">
        <v>7.616864341050281</v>
      </c>
      <c r="L58" s="71">
        <v>24.386719875091451</v>
      </c>
      <c r="M58" s="71">
        <v>117.2448875195379</v>
      </c>
      <c r="N58" s="71">
        <v>104.02801478862661</v>
      </c>
      <c r="O58" s="71">
        <v>61.799122346772855</v>
      </c>
      <c r="P58" s="71">
        <v>41.819416345470636</v>
      </c>
      <c r="Q58" s="71">
        <v>3.4636580752607098</v>
      </c>
      <c r="R58" s="71">
        <v>0</v>
      </c>
      <c r="S58" s="71">
        <v>4.6423637563527862</v>
      </c>
      <c r="T58" s="72"/>
      <c r="U58" s="71">
        <v>18356421</v>
      </c>
      <c r="V58" s="71">
        <v>2522</v>
      </c>
      <c r="W58" s="71">
        <v>444</v>
      </c>
      <c r="X58" s="71">
        <v>17158</v>
      </c>
      <c r="Y58" s="71">
        <v>15545</v>
      </c>
      <c r="Z58" s="71">
        <v>32068</v>
      </c>
      <c r="AA58" s="71">
        <v>8451</v>
      </c>
      <c r="AB58" s="71">
        <v>49356</v>
      </c>
      <c r="AC58" s="71">
        <v>0</v>
      </c>
      <c r="AD58" s="71">
        <v>4.6423637563527862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150.97399999999999</v>
      </c>
      <c r="BK58" s="71">
        <v>0</v>
      </c>
      <c r="BL58" s="71">
        <v>10.028</v>
      </c>
      <c r="BM58" s="71">
        <v>0</v>
      </c>
      <c r="BN58" s="72"/>
      <c r="BO58" s="71">
        <v>0</v>
      </c>
      <c r="BP58" s="71">
        <v>0</v>
      </c>
      <c r="BQ58" s="71">
        <v>6</v>
      </c>
      <c r="BR58" s="71">
        <v>0</v>
      </c>
      <c r="BS58" s="71">
        <v>2</v>
      </c>
      <c r="BT58" s="71">
        <v>0</v>
      </c>
      <c r="BU58"/>
      <c r="BV58" s="70">
        <v>161.00200000000001</v>
      </c>
      <c r="BW58" s="70">
        <v>0</v>
      </c>
      <c r="BX58" s="70">
        <v>0</v>
      </c>
      <c r="BY58" s="70">
        <v>0</v>
      </c>
      <c r="BZ58" s="70">
        <v>0</v>
      </c>
      <c r="CA58" s="70">
        <v>0</v>
      </c>
      <c r="CB58" s="70">
        <v>0</v>
      </c>
      <c r="CC58" s="70">
        <v>0</v>
      </c>
      <c r="CD58" s="70">
        <v>0</v>
      </c>
    </row>
    <row r="59" spans="1:82">
      <c r="A59" s="70" t="s">
        <v>1760</v>
      </c>
      <c r="B59" s="70">
        <v>162</v>
      </c>
      <c r="C59" s="70">
        <v>9</v>
      </c>
      <c r="D59" s="70">
        <v>10</v>
      </c>
      <c r="E59" s="70">
        <v>2012</v>
      </c>
      <c r="F59" s="70" t="s">
        <v>179</v>
      </c>
      <c r="G59" s="70" t="s">
        <v>1751</v>
      </c>
      <c r="H59" s="70" t="s">
        <v>1752</v>
      </c>
      <c r="I59" s="148"/>
      <c r="J59" s="71">
        <v>250.00937683456189</v>
      </c>
      <c r="K59" s="71">
        <v>6.8872119134068663</v>
      </c>
      <c r="L59" s="71">
        <v>23.72954439958453</v>
      </c>
      <c r="M59" s="71">
        <v>113.41299924089699</v>
      </c>
      <c r="N59" s="71">
        <v>112.0850614509375</v>
      </c>
      <c r="O59" s="71">
        <v>62.14069537712723</v>
      </c>
      <c r="P59" s="71">
        <v>41.579593341413421</v>
      </c>
      <c r="Q59" s="71">
        <v>3.8039100390466398</v>
      </c>
      <c r="R59" s="71">
        <v>0</v>
      </c>
      <c r="S59" s="71">
        <v>3.751758642530111</v>
      </c>
      <c r="T59" s="72"/>
      <c r="U59" s="71">
        <v>17123987</v>
      </c>
      <c r="V59" s="71">
        <v>2522</v>
      </c>
      <c r="W59" s="71">
        <v>444</v>
      </c>
      <c r="X59" s="71">
        <v>17158</v>
      </c>
      <c r="Y59" s="71">
        <v>16022</v>
      </c>
      <c r="Z59" s="71">
        <v>32501</v>
      </c>
      <c r="AA59" s="71">
        <v>8355</v>
      </c>
      <c r="AB59" s="71">
        <v>49890</v>
      </c>
      <c r="AC59" s="71">
        <v>0</v>
      </c>
      <c r="AD59" s="71">
        <v>3.751758642530111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218.346</v>
      </c>
      <c r="BK59" s="71">
        <v>0</v>
      </c>
      <c r="BL59" s="71">
        <v>12.870999999999999</v>
      </c>
      <c r="BM59" s="71">
        <v>0</v>
      </c>
      <c r="BN59" s="72"/>
      <c r="BO59" s="71">
        <v>0</v>
      </c>
      <c r="BP59" s="71">
        <v>0</v>
      </c>
      <c r="BQ59" s="71">
        <v>6</v>
      </c>
      <c r="BR59" s="71">
        <v>0</v>
      </c>
      <c r="BS59" s="71">
        <v>2</v>
      </c>
      <c r="BT59" s="71">
        <v>0</v>
      </c>
      <c r="BU59"/>
      <c r="BV59" s="70">
        <v>213.45099999999999</v>
      </c>
      <c r="BW59" s="70">
        <v>0</v>
      </c>
      <c r="BX59" s="70">
        <v>0</v>
      </c>
      <c r="BY59" s="70">
        <v>0</v>
      </c>
      <c r="BZ59" s="70">
        <v>0</v>
      </c>
      <c r="CA59" s="70">
        <v>3.206</v>
      </c>
      <c r="CB59" s="70">
        <v>14.56</v>
      </c>
      <c r="CC59" s="70">
        <v>0</v>
      </c>
      <c r="CD59" s="70">
        <v>0</v>
      </c>
    </row>
    <row r="60" spans="1:82">
      <c r="A60" s="70" t="s">
        <v>1761</v>
      </c>
      <c r="B60" s="70">
        <v>163</v>
      </c>
      <c r="C60" s="70">
        <v>10</v>
      </c>
      <c r="D60" s="70">
        <v>10</v>
      </c>
      <c r="E60" s="70">
        <v>2013</v>
      </c>
      <c r="F60" s="70" t="s">
        <v>180</v>
      </c>
      <c r="G60" s="70" t="s">
        <v>1751</v>
      </c>
      <c r="H60" s="70" t="s">
        <v>1752</v>
      </c>
      <c r="I60" s="148"/>
      <c r="J60" s="71">
        <v>244.03828485371079</v>
      </c>
      <c r="K60" s="71">
        <v>5.506117375721117</v>
      </c>
      <c r="L60" s="71">
        <v>21.724952518195639</v>
      </c>
      <c r="M60" s="71">
        <v>108.83426548582079</v>
      </c>
      <c r="N60" s="71">
        <v>96.916753438340606</v>
      </c>
      <c r="O60" s="71">
        <v>60.507915540691947</v>
      </c>
      <c r="P60" s="71">
        <v>41.271696706109125</v>
      </c>
      <c r="Q60" s="71">
        <v>3.8444608668668701</v>
      </c>
      <c r="R60" s="71">
        <v>0</v>
      </c>
      <c r="S60" s="71">
        <v>3.192926703308955</v>
      </c>
      <c r="T60" s="72"/>
      <c r="U60" s="71">
        <v>17586656</v>
      </c>
      <c r="V60" s="71">
        <v>2522</v>
      </c>
      <c r="W60" s="71">
        <v>444</v>
      </c>
      <c r="X60" s="71">
        <v>17158</v>
      </c>
      <c r="Y60" s="71">
        <v>16104</v>
      </c>
      <c r="Z60" s="71">
        <v>33060</v>
      </c>
      <c r="AA60" s="71">
        <v>8262</v>
      </c>
      <c r="AB60" s="71">
        <v>49699</v>
      </c>
      <c r="AC60" s="71">
        <v>0</v>
      </c>
      <c r="AD60" s="71">
        <v>3.192926703308955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210.101</v>
      </c>
      <c r="BK60" s="71">
        <v>0</v>
      </c>
      <c r="BL60" s="71">
        <v>9.1509999999999998</v>
      </c>
      <c r="BM60" s="71">
        <v>0</v>
      </c>
      <c r="BN60" s="72"/>
      <c r="BO60" s="71">
        <v>0</v>
      </c>
      <c r="BP60" s="71">
        <v>0</v>
      </c>
      <c r="BQ60" s="71">
        <v>7</v>
      </c>
      <c r="BR60" s="71">
        <v>0</v>
      </c>
      <c r="BS60" s="71">
        <v>1</v>
      </c>
      <c r="BT60" s="71">
        <v>0</v>
      </c>
      <c r="BU60"/>
      <c r="BV60" s="70">
        <v>207.86099999999999</v>
      </c>
      <c r="BW60" s="70">
        <v>0</v>
      </c>
      <c r="BX60" s="70">
        <v>0</v>
      </c>
      <c r="BY60" s="70">
        <v>0</v>
      </c>
      <c r="BZ60" s="70">
        <v>0</v>
      </c>
      <c r="CA60" s="70">
        <v>0</v>
      </c>
      <c r="CB60" s="70">
        <v>11.391</v>
      </c>
      <c r="CC60" s="70">
        <v>0</v>
      </c>
      <c r="CD60" s="70">
        <v>0</v>
      </c>
    </row>
    <row r="61" spans="1:82">
      <c r="A61" s="70" t="s">
        <v>1762</v>
      </c>
      <c r="B61" s="70">
        <v>164</v>
      </c>
      <c r="C61" s="70">
        <v>11</v>
      </c>
      <c r="D61" s="70">
        <v>10</v>
      </c>
      <c r="E61" s="70">
        <v>2014</v>
      </c>
      <c r="F61" s="70" t="s">
        <v>181</v>
      </c>
      <c r="G61" s="70" t="s">
        <v>1751</v>
      </c>
      <c r="H61" s="70" t="s">
        <v>1752</v>
      </c>
      <c r="I61" s="148"/>
      <c r="J61" s="71">
        <v>253.0525965955573</v>
      </c>
      <c r="K61" s="71">
        <v>5.4163616944324957</v>
      </c>
      <c r="L61" s="71">
        <v>34.437711583650767</v>
      </c>
      <c r="M61" s="71">
        <v>105.8335358073498</v>
      </c>
      <c r="N61" s="71">
        <v>95.041077971519115</v>
      </c>
      <c r="O61" s="71">
        <v>58.359113244284799</v>
      </c>
      <c r="P61" s="71">
        <v>41.079493028453321</v>
      </c>
      <c r="Q61" s="71">
        <v>3.6667855109312799</v>
      </c>
      <c r="R61" s="71">
        <v>0</v>
      </c>
      <c r="S61" s="71">
        <v>3.357270155754545</v>
      </c>
      <c r="T61" s="72"/>
      <c r="U61" s="71">
        <v>18862380</v>
      </c>
      <c r="V61" s="71">
        <v>2064</v>
      </c>
      <c r="W61" s="71">
        <v>806</v>
      </c>
      <c r="X61" s="71">
        <v>16504</v>
      </c>
      <c r="Y61" s="71">
        <v>16204</v>
      </c>
      <c r="Z61" s="71">
        <v>33583</v>
      </c>
      <c r="AA61" s="71">
        <v>8181</v>
      </c>
      <c r="AB61" s="71">
        <v>49406</v>
      </c>
      <c r="AC61" s="71">
        <v>0</v>
      </c>
      <c r="AD61" s="71">
        <v>3.357270155754545</v>
      </c>
      <c r="AE61" s="72"/>
      <c r="AF61" s="71"/>
      <c r="AG61" s="71"/>
      <c r="AH61" s="71"/>
      <c r="AI61" s="71"/>
      <c r="AJ61" s="71"/>
      <c r="AK61" s="71"/>
      <c r="AL61" s="71"/>
      <c r="AM61" s="71"/>
      <c r="AN61" s="71"/>
      <c r="AO61" s="71"/>
      <c r="AP61" s="71"/>
      <c r="AQ61" s="72"/>
      <c r="AR61" s="71">
        <v>727</v>
      </c>
      <c r="AS61" s="71">
        <v>72</v>
      </c>
      <c r="AT61" s="71">
        <v>0</v>
      </c>
      <c r="AU61" s="71">
        <v>4</v>
      </c>
      <c r="AV61" s="71">
        <v>0</v>
      </c>
      <c r="AW61" s="71">
        <v>0</v>
      </c>
      <c r="AX61" s="71"/>
      <c r="AY61" s="72"/>
      <c r="AZ61" s="71">
        <v>3265.11</v>
      </c>
      <c r="BA61" s="71">
        <v>4890.8999999999996</v>
      </c>
      <c r="BB61" s="71">
        <v>0</v>
      </c>
      <c r="BC61" s="71">
        <v>1810</v>
      </c>
      <c r="BD61" s="71">
        <v>0</v>
      </c>
      <c r="BE61" s="71">
        <v>0</v>
      </c>
      <c r="BF61" s="71"/>
      <c r="BG61" s="72"/>
      <c r="BH61" s="71">
        <v>0</v>
      </c>
      <c r="BI61" s="71">
        <v>0</v>
      </c>
      <c r="BJ61" s="71">
        <v>202.101</v>
      </c>
      <c r="BK61" s="71">
        <v>0</v>
      </c>
      <c r="BL61" s="71">
        <v>12.402000000000001</v>
      </c>
      <c r="BM61" s="71">
        <v>0</v>
      </c>
      <c r="BN61" s="72"/>
      <c r="BO61" s="71">
        <v>0</v>
      </c>
      <c r="BP61" s="71">
        <v>0</v>
      </c>
      <c r="BQ61" s="71">
        <v>8</v>
      </c>
      <c r="BR61" s="71">
        <v>0</v>
      </c>
      <c r="BS61" s="71">
        <v>2</v>
      </c>
      <c r="BT61" s="71">
        <v>0</v>
      </c>
      <c r="BU61"/>
      <c r="BV61" s="70">
        <v>196.869</v>
      </c>
      <c r="BW61" s="70">
        <v>0</v>
      </c>
      <c r="BX61" s="70">
        <v>0</v>
      </c>
      <c r="BY61" s="70">
        <v>0</v>
      </c>
      <c r="BZ61" s="70">
        <v>0</v>
      </c>
      <c r="CA61" s="70">
        <v>0</v>
      </c>
      <c r="CB61" s="70">
        <v>17.634</v>
      </c>
      <c r="CC61" s="70">
        <v>0</v>
      </c>
      <c r="CD61" s="70">
        <v>0</v>
      </c>
    </row>
    <row r="62" spans="1:82">
      <c r="A62" s="70" t="s">
        <v>1763</v>
      </c>
      <c r="B62" s="70">
        <v>165</v>
      </c>
      <c r="C62" s="70">
        <v>12</v>
      </c>
      <c r="D62" s="70">
        <v>10</v>
      </c>
      <c r="E62" s="70">
        <v>2015</v>
      </c>
      <c r="F62" s="70" t="s">
        <v>182</v>
      </c>
      <c r="G62" s="70" t="s">
        <v>1751</v>
      </c>
      <c r="H62" s="70" t="s">
        <v>1752</v>
      </c>
      <c r="I62" s="148"/>
      <c r="J62" s="71">
        <v>230.3613155073692</v>
      </c>
      <c r="K62" s="71">
        <v>5.1083207901999756</v>
      </c>
      <c r="L62" s="71">
        <v>32.356083818166738</v>
      </c>
      <c r="M62" s="71">
        <v>95.442890240730065</v>
      </c>
      <c r="N62" s="71">
        <v>91.140180015094685</v>
      </c>
      <c r="O62" s="71">
        <v>57.919864820720342</v>
      </c>
      <c r="P62" s="71">
        <v>40.629519793083439</v>
      </c>
      <c r="Q62" s="71">
        <v>3.58337109972687</v>
      </c>
      <c r="R62" s="71">
        <v>0</v>
      </c>
      <c r="S62" s="71">
        <v>4.472843100113856</v>
      </c>
      <c r="T62" s="72"/>
      <c r="U62" s="71">
        <v>20197038</v>
      </c>
      <c r="V62" s="71">
        <v>2064</v>
      </c>
      <c r="W62" s="71">
        <v>806</v>
      </c>
      <c r="X62" s="71">
        <v>16504</v>
      </c>
      <c r="Y62" s="71">
        <v>16385</v>
      </c>
      <c r="Z62" s="71">
        <v>33651</v>
      </c>
      <c r="AA62" s="71">
        <v>8085</v>
      </c>
      <c r="AB62" s="71">
        <v>49321</v>
      </c>
      <c r="AC62" s="71">
        <v>0</v>
      </c>
      <c r="AD62" s="71">
        <v>4.472843100113856</v>
      </c>
      <c r="AE62" s="72"/>
      <c r="AF62" s="71">
        <v>242658834.49932489</v>
      </c>
      <c r="AG62" s="71">
        <v>3658056.2829554291</v>
      </c>
      <c r="AH62" s="71">
        <v>4198327.1911438163</v>
      </c>
      <c r="AI62" s="71">
        <v>100690410.50337461</v>
      </c>
      <c r="AJ62" s="71">
        <v>120894010.4954361</v>
      </c>
      <c r="AK62" s="71">
        <v>0</v>
      </c>
      <c r="AL62" s="71">
        <v>0</v>
      </c>
      <c r="AM62" s="71">
        <v>6759236.1561864251</v>
      </c>
      <c r="AN62" s="71">
        <v>0</v>
      </c>
      <c r="AO62" s="71">
        <v>0</v>
      </c>
      <c r="AP62" s="71">
        <v>478858875.12842125</v>
      </c>
      <c r="AQ62" s="72"/>
      <c r="AR62" s="71">
        <v>771</v>
      </c>
      <c r="AS62" s="71">
        <v>92</v>
      </c>
      <c r="AT62" s="71">
        <v>0</v>
      </c>
      <c r="AU62" s="71">
        <v>4</v>
      </c>
      <c r="AV62" s="71">
        <v>0</v>
      </c>
      <c r="AW62" s="71">
        <v>0</v>
      </c>
      <c r="AX62" s="71"/>
      <c r="AY62" s="72"/>
      <c r="AZ62" s="71">
        <v>3486.3760000000002</v>
      </c>
      <c r="BA62" s="71">
        <v>6074.5</v>
      </c>
      <c r="BB62" s="71">
        <v>0</v>
      </c>
      <c r="BC62" s="71">
        <v>1810</v>
      </c>
      <c r="BD62" s="71">
        <v>0</v>
      </c>
      <c r="BE62" s="71">
        <v>0</v>
      </c>
      <c r="BF62" s="71"/>
      <c r="BG62" s="72"/>
      <c r="BH62" s="71">
        <v>0</v>
      </c>
      <c r="BI62" s="71">
        <v>0</v>
      </c>
      <c r="BJ62" s="71">
        <v>223.89</v>
      </c>
      <c r="BK62" s="71">
        <v>0</v>
      </c>
      <c r="BL62" s="71">
        <v>8.9410000000000007</v>
      </c>
      <c r="BM62" s="71">
        <v>0</v>
      </c>
      <c r="BN62" s="72"/>
      <c r="BO62" s="71">
        <v>0</v>
      </c>
      <c r="BP62" s="71">
        <v>0</v>
      </c>
      <c r="BQ62" s="71">
        <v>8</v>
      </c>
      <c r="BR62" s="71">
        <v>0</v>
      </c>
      <c r="BS62" s="71">
        <v>1</v>
      </c>
      <c r="BT62" s="71">
        <v>0</v>
      </c>
      <c r="BU62"/>
      <c r="BV62" s="70">
        <v>203.119</v>
      </c>
      <c r="BW62" s="70">
        <v>0</v>
      </c>
      <c r="BX62" s="70">
        <v>0</v>
      </c>
      <c r="BY62" s="70">
        <v>0</v>
      </c>
      <c r="BZ62" s="70">
        <v>0</v>
      </c>
      <c r="CA62" s="70">
        <v>0</v>
      </c>
      <c r="CB62" s="70">
        <v>29.712</v>
      </c>
      <c r="CC62" s="70">
        <v>0</v>
      </c>
      <c r="CD62" s="70">
        <v>0</v>
      </c>
    </row>
    <row r="63" spans="1:82">
      <c r="A63" s="70" t="s">
        <v>1764</v>
      </c>
      <c r="B63" s="70">
        <v>166</v>
      </c>
      <c r="C63" s="70">
        <v>13</v>
      </c>
      <c r="D63" s="70">
        <v>10</v>
      </c>
      <c r="E63" s="70">
        <v>2016</v>
      </c>
      <c r="F63" s="70" t="s">
        <v>155</v>
      </c>
      <c r="G63" s="70" t="s">
        <v>1751</v>
      </c>
      <c r="H63" s="70" t="s">
        <v>1752</v>
      </c>
      <c r="I63" s="148"/>
      <c r="J63" s="71">
        <v>240.53170768424721</v>
      </c>
      <c r="K63" s="71">
        <v>5.1488367631486387</v>
      </c>
      <c r="L63" s="71">
        <v>37.714214336778092</v>
      </c>
      <c r="M63" s="71">
        <v>79.703649214256998</v>
      </c>
      <c r="N63" s="71">
        <v>89.696637046770007</v>
      </c>
      <c r="O63" s="71">
        <v>57.391646079539903</v>
      </c>
      <c r="P63" s="71">
        <v>40.492588598462028</v>
      </c>
      <c r="Q63" s="71">
        <v>3.467679407359872</v>
      </c>
      <c r="R63" s="71">
        <v>0</v>
      </c>
      <c r="S63" s="71">
        <v>4.5124838396102698</v>
      </c>
      <c r="T63" s="72"/>
      <c r="U63" s="71">
        <v>20374263</v>
      </c>
      <c r="V63" s="71">
        <v>2064</v>
      </c>
      <c r="W63" s="71">
        <v>806</v>
      </c>
      <c r="X63" s="71">
        <v>16504</v>
      </c>
      <c r="Y63" s="71">
        <v>16611</v>
      </c>
      <c r="Z63" s="71">
        <v>33754</v>
      </c>
      <c r="AA63" s="71">
        <v>8334</v>
      </c>
      <c r="AB63" s="71">
        <v>49095</v>
      </c>
      <c r="AC63" s="71">
        <v>0</v>
      </c>
      <c r="AD63" s="71">
        <v>4.5124838396102698</v>
      </c>
      <c r="AE63" s="72"/>
      <c r="AF63" s="71">
        <v>256828522.6707249</v>
      </c>
      <c r="AG63" s="71">
        <v>3466786.8343521929</v>
      </c>
      <c r="AH63" s="71">
        <v>3852073.114703842</v>
      </c>
      <c r="AI63" s="71">
        <v>96723239.754969537</v>
      </c>
      <c r="AJ63" s="71">
        <v>115549646.0679456</v>
      </c>
      <c r="AK63" s="71">
        <v>0</v>
      </c>
      <c r="AL63" s="71">
        <v>0</v>
      </c>
      <c r="AM63" s="71">
        <v>6733491.0050253225</v>
      </c>
      <c r="AN63" s="71">
        <v>0</v>
      </c>
      <c r="AO63" s="71">
        <v>0</v>
      </c>
      <c r="AP63" s="71">
        <v>483153759.44772142</v>
      </c>
      <c r="AQ63" s="72"/>
      <c r="AR63" s="71">
        <v>824</v>
      </c>
      <c r="AS63" s="71">
        <v>100</v>
      </c>
      <c r="AT63" s="71">
        <v>0</v>
      </c>
      <c r="AU63" s="71">
        <v>4</v>
      </c>
      <c r="AV63" s="71">
        <v>0</v>
      </c>
      <c r="AW63" s="71">
        <v>0</v>
      </c>
      <c r="AX63" s="71"/>
      <c r="AY63" s="72"/>
      <c r="AZ63" s="71">
        <v>3745.86</v>
      </c>
      <c r="BA63" s="71">
        <v>6191.5</v>
      </c>
      <c r="BB63" s="71">
        <v>0</v>
      </c>
      <c r="BC63" s="71">
        <v>1810</v>
      </c>
      <c r="BD63" s="71">
        <v>0</v>
      </c>
      <c r="BE63" s="71">
        <v>0</v>
      </c>
      <c r="BF63" s="71"/>
      <c r="BG63" s="72"/>
      <c r="BH63" s="71">
        <v>0</v>
      </c>
      <c r="BI63" s="71">
        <v>0</v>
      </c>
      <c r="BJ63" s="71">
        <v>248.386</v>
      </c>
      <c r="BK63" s="71">
        <v>0</v>
      </c>
      <c r="BL63" s="71">
        <v>13.18</v>
      </c>
      <c r="BM63" s="71">
        <v>0</v>
      </c>
      <c r="BN63" s="72"/>
      <c r="BO63" s="71">
        <v>0</v>
      </c>
      <c r="BP63" s="71">
        <v>0</v>
      </c>
      <c r="BQ63" s="71">
        <v>7</v>
      </c>
      <c r="BR63" s="71">
        <v>0</v>
      </c>
      <c r="BS63" s="71">
        <v>2</v>
      </c>
      <c r="BT63" s="71">
        <v>0</v>
      </c>
      <c r="BU63"/>
      <c r="BV63" s="70">
        <v>208.4</v>
      </c>
      <c r="BW63" s="70">
        <v>0</v>
      </c>
      <c r="BX63" s="70">
        <v>0</v>
      </c>
      <c r="BY63" s="70">
        <v>0</v>
      </c>
      <c r="BZ63" s="70">
        <v>0</v>
      </c>
      <c r="CA63" s="70">
        <v>0</v>
      </c>
      <c r="CB63" s="70">
        <v>49.213000000000001</v>
      </c>
      <c r="CC63" s="70">
        <v>0</v>
      </c>
      <c r="CD63" s="70">
        <v>3.9529999999999998</v>
      </c>
    </row>
    <row r="64" spans="1:82">
      <c r="A64" s="70" t="s">
        <v>1765</v>
      </c>
      <c r="B64" s="70">
        <v>167</v>
      </c>
      <c r="C64" s="70">
        <v>14</v>
      </c>
      <c r="D64" s="70">
        <v>10</v>
      </c>
      <c r="E64" s="70">
        <v>2017</v>
      </c>
      <c r="F64" s="70" t="s">
        <v>156</v>
      </c>
      <c r="G64" s="1064" t="s">
        <v>1751</v>
      </c>
      <c r="H64" s="70" t="s">
        <v>1752</v>
      </c>
      <c r="I64" s="148"/>
      <c r="J64" s="71">
        <v>222.70496171303134</v>
      </c>
      <c r="K64" s="71">
        <v>4.7818221962780818</v>
      </c>
      <c r="L64" s="71">
        <v>34.258975229479709</v>
      </c>
      <c r="M64" s="71">
        <v>76.864928865935397</v>
      </c>
      <c r="N64" s="71">
        <v>92.087593156000139</v>
      </c>
      <c r="O64" s="71">
        <v>56.729448871786119</v>
      </c>
      <c r="P64" s="71">
        <v>39.859502903155182</v>
      </c>
      <c r="Q64" s="71">
        <v>3.3359059744801298</v>
      </c>
      <c r="R64" s="71">
        <v>0</v>
      </c>
      <c r="S64" s="71">
        <v>4.2746536829444839</v>
      </c>
      <c r="T64" s="72"/>
      <c r="U64" s="71">
        <v>21135653</v>
      </c>
      <c r="V64" s="71">
        <v>2064</v>
      </c>
      <c r="W64" s="71">
        <v>806</v>
      </c>
      <c r="X64" s="71">
        <v>16504</v>
      </c>
      <c r="Y64" s="71">
        <v>16779</v>
      </c>
      <c r="Z64" s="71">
        <v>33918</v>
      </c>
      <c r="AA64" s="71">
        <v>8256</v>
      </c>
      <c r="AB64" s="71">
        <v>48840</v>
      </c>
      <c r="AC64" s="71">
        <v>0</v>
      </c>
      <c r="AD64" s="71">
        <v>4.2746536829444839</v>
      </c>
      <c r="AE64" s="72"/>
      <c r="AF64" s="71">
        <v>257565018.18924209</v>
      </c>
      <c r="AG64" s="71">
        <v>3364445.827056929</v>
      </c>
      <c r="AH64" s="71">
        <v>5013867.5914621269</v>
      </c>
      <c r="AI64" s="71">
        <v>101763141.09162781</v>
      </c>
      <c r="AJ64" s="71">
        <v>122815208.54709511</v>
      </c>
      <c r="AK64" s="71">
        <v>0</v>
      </c>
      <c r="AL64" s="71">
        <v>0</v>
      </c>
      <c r="AM64" s="71">
        <v>6708998.5254479563</v>
      </c>
      <c r="AN64" s="71">
        <v>0</v>
      </c>
      <c r="AO64" s="71">
        <v>0</v>
      </c>
      <c r="AP64" s="71">
        <v>497230679.77193207</v>
      </c>
      <c r="AQ64" s="72"/>
      <c r="AR64" s="71">
        <v>873</v>
      </c>
      <c r="AS64" s="71">
        <v>112</v>
      </c>
      <c r="AT64" s="71">
        <v>0</v>
      </c>
      <c r="AU64" s="71">
        <v>5</v>
      </c>
      <c r="AV64" s="71">
        <v>0</v>
      </c>
      <c r="AW64" s="71">
        <v>0</v>
      </c>
      <c r="AX64" s="71"/>
      <c r="AY64" s="72"/>
      <c r="AZ64" s="71">
        <v>3996.516000000001</v>
      </c>
      <c r="BA64" s="71">
        <v>8761.1999999999989</v>
      </c>
      <c r="BB64" s="71">
        <v>0</v>
      </c>
      <c r="BC64" s="71">
        <v>1836.6</v>
      </c>
      <c r="BD64" s="71">
        <v>0</v>
      </c>
      <c r="BE64" s="71">
        <v>0</v>
      </c>
      <c r="BF64" s="71"/>
      <c r="BG64" s="72"/>
      <c r="BH64" s="71">
        <v>0</v>
      </c>
      <c r="BI64" s="71">
        <v>0</v>
      </c>
      <c r="BJ64" s="71">
        <v>275.20299999999997</v>
      </c>
      <c r="BK64" s="71">
        <v>0</v>
      </c>
      <c r="BL64" s="71">
        <v>13.266999999999999</v>
      </c>
      <c r="BM64" s="71">
        <v>0</v>
      </c>
      <c r="BN64" s="72"/>
      <c r="BO64" s="71">
        <v>0</v>
      </c>
      <c r="BP64" s="71">
        <v>0</v>
      </c>
      <c r="BQ64" s="71">
        <v>8</v>
      </c>
      <c r="BR64" s="71">
        <v>0</v>
      </c>
      <c r="BS64" s="71">
        <v>2</v>
      </c>
      <c r="BT64" s="71">
        <v>0</v>
      </c>
      <c r="BU64"/>
      <c r="BV64" s="70">
        <v>220.84100000000001</v>
      </c>
      <c r="BW64" s="70">
        <v>0</v>
      </c>
      <c r="BX64" s="70">
        <v>0</v>
      </c>
      <c r="BY64" s="70">
        <v>0</v>
      </c>
      <c r="BZ64" s="70">
        <v>0</v>
      </c>
      <c r="CA64" s="70">
        <v>0</v>
      </c>
      <c r="CB64" s="70">
        <v>62.33</v>
      </c>
      <c r="CC64" s="70">
        <v>0</v>
      </c>
      <c r="CD64" s="70">
        <v>5.2990000000000004</v>
      </c>
    </row>
    <row r="65" spans="1:82">
      <c r="A65" s="70" t="s">
        <v>1766</v>
      </c>
      <c r="B65" s="70">
        <v>168</v>
      </c>
      <c r="C65" s="70">
        <v>15</v>
      </c>
      <c r="D65" s="70">
        <v>10</v>
      </c>
      <c r="E65" s="70">
        <v>2018</v>
      </c>
      <c r="F65" s="70" t="s">
        <v>183</v>
      </c>
      <c r="G65" s="1064" t="s">
        <v>1751</v>
      </c>
      <c r="H65" s="70" t="s">
        <v>1752</v>
      </c>
      <c r="I65" s="148"/>
      <c r="J65" s="71">
        <v>173.15590657054022</v>
      </c>
      <c r="K65" s="71">
        <v>4.3742461355681437</v>
      </c>
      <c r="L65" s="71">
        <v>31.67941110346273</v>
      </c>
      <c r="M65" s="71">
        <v>74.696239592733463</v>
      </c>
      <c r="N65" s="71">
        <v>86.316358860205298</v>
      </c>
      <c r="O65" s="71">
        <v>55.742400263540702</v>
      </c>
      <c r="P65" s="71">
        <v>39.333675050782375</v>
      </c>
      <c r="Q65" s="71">
        <v>3.0801183597775399</v>
      </c>
      <c r="R65" s="71">
        <v>0</v>
      </c>
      <c r="S65" s="71">
        <v>3.6068355528487004</v>
      </c>
      <c r="T65" s="72"/>
      <c r="U65" s="71">
        <v>18782763</v>
      </c>
      <c r="V65" s="71">
        <v>2064</v>
      </c>
      <c r="W65" s="71">
        <v>806</v>
      </c>
      <c r="X65" s="71">
        <v>16504</v>
      </c>
      <c r="Y65" s="71">
        <v>16904</v>
      </c>
      <c r="Z65" s="71">
        <v>33966</v>
      </c>
      <c r="AA65" s="71">
        <v>8229</v>
      </c>
      <c r="AB65" s="71">
        <v>48597</v>
      </c>
      <c r="AC65" s="71">
        <v>0</v>
      </c>
      <c r="AD65" s="71">
        <v>3.6068355528486999</v>
      </c>
      <c r="AE65" s="72"/>
      <c r="AF65" s="71">
        <v>209742588.0334796</v>
      </c>
      <c r="AG65" s="71">
        <v>2998372.110898294</v>
      </c>
      <c r="AH65" s="71">
        <v>4764409.583252795</v>
      </c>
      <c r="AI65" s="71">
        <v>99316550.63551487</v>
      </c>
      <c r="AJ65" s="71">
        <v>122401039.3435338</v>
      </c>
      <c r="AK65" s="71">
        <v>0</v>
      </c>
      <c r="AL65" s="71">
        <v>0</v>
      </c>
      <c r="AM65" s="71">
        <v>6689431.0272539994</v>
      </c>
      <c r="AN65" s="71">
        <v>0</v>
      </c>
      <c r="AO65" s="71">
        <v>0</v>
      </c>
      <c r="AP65" s="71">
        <v>445912390.73393333</v>
      </c>
      <c r="AQ65" s="72"/>
      <c r="AR65" s="71">
        <v>928</v>
      </c>
      <c r="AS65" s="71">
        <v>119</v>
      </c>
      <c r="AT65" s="71">
        <v>0</v>
      </c>
      <c r="AU65" s="71">
        <v>7</v>
      </c>
      <c r="AV65" s="71">
        <v>0</v>
      </c>
      <c r="AW65" s="71">
        <v>0</v>
      </c>
      <c r="AX65" s="71"/>
      <c r="AY65" s="72"/>
      <c r="AZ65" s="71">
        <v>4264.0859999999993</v>
      </c>
      <c r="BA65" s="71">
        <v>9157.4</v>
      </c>
      <c r="BB65" s="71">
        <v>0</v>
      </c>
      <c r="BC65" s="71">
        <v>2615</v>
      </c>
      <c r="BD65" s="71">
        <v>0</v>
      </c>
      <c r="BE65" s="71">
        <v>0</v>
      </c>
      <c r="BF65" s="71"/>
      <c r="BG65" s="72"/>
      <c r="BH65" s="71">
        <v>0</v>
      </c>
      <c r="BI65" s="71">
        <v>0</v>
      </c>
      <c r="BJ65" s="71">
        <v>236.90899999999999</v>
      </c>
      <c r="BK65" s="71">
        <v>0</v>
      </c>
      <c r="BL65" s="71">
        <v>12.827</v>
      </c>
      <c r="BM65" s="71">
        <v>0</v>
      </c>
      <c r="BN65" s="72"/>
      <c r="BO65" s="71">
        <v>0</v>
      </c>
      <c r="BP65" s="71">
        <v>0</v>
      </c>
      <c r="BQ65" s="71">
        <v>8</v>
      </c>
      <c r="BR65" s="71">
        <v>0</v>
      </c>
      <c r="BS65" s="71">
        <v>2</v>
      </c>
      <c r="BT65" s="71">
        <v>0</v>
      </c>
      <c r="BU65"/>
      <c r="BV65" s="70">
        <v>198.57599999999999</v>
      </c>
      <c r="BW65" s="70">
        <v>0</v>
      </c>
      <c r="BX65" s="70">
        <v>0</v>
      </c>
      <c r="BY65" s="70">
        <v>0</v>
      </c>
      <c r="BZ65" s="70">
        <v>0</v>
      </c>
      <c r="CA65" s="70">
        <v>0</v>
      </c>
      <c r="CB65" s="70">
        <v>47.709000000000003</v>
      </c>
      <c r="CC65" s="70">
        <v>0</v>
      </c>
      <c r="CD65" s="70">
        <v>3.4510000000000001</v>
      </c>
    </row>
    <row r="66" spans="1:82">
      <c r="A66" s="70" t="s">
        <v>1767</v>
      </c>
      <c r="B66" s="70">
        <v>169</v>
      </c>
      <c r="C66" s="70">
        <v>16</v>
      </c>
      <c r="D66" s="70">
        <v>10</v>
      </c>
      <c r="E66" s="70">
        <v>2019</v>
      </c>
      <c r="F66" s="70" t="s">
        <v>158</v>
      </c>
      <c r="G66" s="70" t="s">
        <v>1751</v>
      </c>
      <c r="H66" s="70" t="s">
        <v>1752</v>
      </c>
      <c r="I66" s="148"/>
      <c r="J66" s="71">
        <v>163.88458183560957</v>
      </c>
      <c r="K66" s="71">
        <v>3.9368230671185871</v>
      </c>
      <c r="L66" s="71">
        <v>31.869529412948996</v>
      </c>
      <c r="M66" s="71">
        <v>66.265538351482533</v>
      </c>
      <c r="N66" s="71">
        <v>79.894769482968996</v>
      </c>
      <c r="O66" s="71">
        <v>54.291312618237782</v>
      </c>
      <c r="P66" s="71">
        <v>38.320376992388759</v>
      </c>
      <c r="Q66" s="71">
        <v>2.9839359558293301</v>
      </c>
      <c r="R66" s="71">
        <v>0</v>
      </c>
      <c r="S66" s="71">
        <v>4.5878637419266024</v>
      </c>
      <c r="T66" s="72"/>
      <c r="U66" s="71">
        <v>18381753</v>
      </c>
      <c r="V66" s="71">
        <v>2064</v>
      </c>
      <c r="W66" s="71">
        <v>806</v>
      </c>
      <c r="X66" s="71">
        <v>16504</v>
      </c>
      <c r="Y66" s="71">
        <v>17089</v>
      </c>
      <c r="Z66" s="71">
        <v>33990</v>
      </c>
      <c r="AA66" s="71">
        <v>7957</v>
      </c>
      <c r="AB66" s="71">
        <v>48354</v>
      </c>
      <c r="AC66" s="71">
        <v>0</v>
      </c>
      <c r="AD66" s="71">
        <v>4.5878637419266024</v>
      </c>
      <c r="AE66" s="72"/>
      <c r="AF66" s="71">
        <v>209068433.95600379</v>
      </c>
      <c r="AG66" s="71">
        <v>2892888.8101545242</v>
      </c>
      <c r="AH66" s="71">
        <v>5100781.0123534622</v>
      </c>
      <c r="AI66" s="71">
        <v>97308536.783996344</v>
      </c>
      <c r="AJ66" s="71">
        <v>113500540.4025199</v>
      </c>
      <c r="AK66" s="71">
        <v>0</v>
      </c>
      <c r="AL66" s="71">
        <v>0</v>
      </c>
      <c r="AM66" s="71">
        <v>6585450.7912828885</v>
      </c>
      <c r="AN66" s="71">
        <v>0</v>
      </c>
      <c r="AO66" s="71">
        <v>0</v>
      </c>
      <c r="AP66" s="71">
        <v>434456631.75631088</v>
      </c>
      <c r="AQ66" s="72"/>
      <c r="AR66" s="71">
        <v>981</v>
      </c>
      <c r="AS66" s="71">
        <v>124</v>
      </c>
      <c r="AT66" s="71">
        <v>0</v>
      </c>
      <c r="AU66" s="71">
        <v>7</v>
      </c>
      <c r="AV66" s="71">
        <v>0</v>
      </c>
      <c r="AW66" s="71">
        <v>0</v>
      </c>
      <c r="AX66" s="71"/>
      <c r="AY66" s="72"/>
      <c r="AZ66" s="71">
        <v>4550.5760000000009</v>
      </c>
      <c r="BA66" s="71">
        <v>9493.0000000000018</v>
      </c>
      <c r="BB66" s="71">
        <v>0</v>
      </c>
      <c r="BC66" s="71">
        <v>2614.6</v>
      </c>
      <c r="BD66" s="71">
        <v>0</v>
      </c>
      <c r="BE66" s="71">
        <v>0</v>
      </c>
      <c r="BF66" s="71"/>
      <c r="BG66" s="72"/>
      <c r="BH66" s="71">
        <v>0</v>
      </c>
      <c r="BI66" s="71">
        <v>0</v>
      </c>
      <c r="BJ66" s="71">
        <v>210.751</v>
      </c>
      <c r="BK66" s="71">
        <v>0</v>
      </c>
      <c r="BL66" s="71">
        <v>11.728999999999999</v>
      </c>
      <c r="BM66" s="71">
        <v>0</v>
      </c>
      <c r="BN66" s="72"/>
      <c r="BO66" s="71">
        <v>0</v>
      </c>
      <c r="BP66" s="71">
        <v>0</v>
      </c>
      <c r="BQ66" s="71">
        <v>8</v>
      </c>
      <c r="BR66" s="71">
        <v>0</v>
      </c>
      <c r="BS66" s="71">
        <v>2</v>
      </c>
      <c r="BT66" s="71">
        <v>0</v>
      </c>
      <c r="BU66"/>
      <c r="BV66" s="70">
        <v>185.45699999999999</v>
      </c>
      <c r="BW66" s="70">
        <v>0</v>
      </c>
      <c r="BX66" s="70">
        <v>0</v>
      </c>
      <c r="BY66" s="70">
        <v>0</v>
      </c>
      <c r="BZ66" s="70">
        <v>0</v>
      </c>
      <c r="CA66" s="70">
        <v>0</v>
      </c>
      <c r="CB66" s="70">
        <v>37.023000000000003</v>
      </c>
      <c r="CC66" s="70">
        <v>0</v>
      </c>
      <c r="CD66" s="70">
        <v>0</v>
      </c>
    </row>
    <row r="67" spans="1:82">
      <c r="A67" s="70" t="s">
        <v>1768</v>
      </c>
      <c r="B67" s="70">
        <v>170</v>
      </c>
      <c r="C67" s="70">
        <v>17</v>
      </c>
      <c r="D67" s="70">
        <v>10</v>
      </c>
      <c r="E67" s="70">
        <v>2020</v>
      </c>
      <c r="F67" s="70" t="s">
        <v>159</v>
      </c>
      <c r="G67" s="70" t="s">
        <v>1751</v>
      </c>
      <c r="H67" s="70" t="s">
        <v>1752</v>
      </c>
      <c r="I67" s="148"/>
      <c r="J67" s="71">
        <v>131.89355282073819</v>
      </c>
      <c r="K67" s="71">
        <v>3.8637550552300004</v>
      </c>
      <c r="L67" s="71">
        <v>29.305990314989725</v>
      </c>
      <c r="M67" s="71">
        <v>61.659659196071345</v>
      </c>
      <c r="N67" s="71">
        <v>76.638174387017415</v>
      </c>
      <c r="O67" s="71">
        <v>47.752990850665469</v>
      </c>
      <c r="P67" s="71">
        <v>35.681306538410119</v>
      </c>
      <c r="Q67" s="71">
        <v>2.83530326680726</v>
      </c>
      <c r="R67" s="71">
        <v>0</v>
      </c>
      <c r="S67" s="71">
        <v>2.5080860474756999</v>
      </c>
      <c r="T67" s="72"/>
      <c r="U67" s="71">
        <v>15143431</v>
      </c>
      <c r="V67" s="71">
        <v>1763</v>
      </c>
      <c r="W67" s="71">
        <v>1078</v>
      </c>
      <c r="X67" s="71">
        <v>16476</v>
      </c>
      <c r="Y67" s="71">
        <v>17301</v>
      </c>
      <c r="Z67" s="71">
        <v>34123</v>
      </c>
      <c r="AA67" s="71">
        <v>7875</v>
      </c>
      <c r="AB67" s="71">
        <v>48088</v>
      </c>
      <c r="AC67" s="71">
        <v>0</v>
      </c>
      <c r="AD67" s="71">
        <v>2.5080860474756999</v>
      </c>
      <c r="AE67" s="72"/>
      <c r="AF67" s="71">
        <v>176876292.67347479</v>
      </c>
      <c r="AG67" s="71">
        <v>2749671.4397780239</v>
      </c>
      <c r="AH67" s="71">
        <v>4436358.6002475889</v>
      </c>
      <c r="AI67" s="71">
        <v>94695049.684927613</v>
      </c>
      <c r="AJ67" s="71">
        <v>125874191.4982015</v>
      </c>
      <c r="AK67" s="71"/>
      <c r="AL67" s="71"/>
      <c r="AM67" s="71">
        <v>6276018.2688232698</v>
      </c>
      <c r="AN67" s="71"/>
      <c r="AO67" s="71"/>
      <c r="AP67" s="71">
        <v>410907582.16545278</v>
      </c>
      <c r="AQ67" s="72"/>
      <c r="AR67" s="71">
        <v>1017</v>
      </c>
      <c r="AS67" s="71">
        <v>130</v>
      </c>
      <c r="AT67" s="71">
        <v>0</v>
      </c>
      <c r="AU67" s="71">
        <v>7</v>
      </c>
      <c r="AV67" s="71">
        <v>0</v>
      </c>
      <c r="AW67" s="71">
        <v>0</v>
      </c>
      <c r="AX67" s="71"/>
      <c r="AY67" s="72"/>
      <c r="AZ67" s="71">
        <v>4730.480000000005</v>
      </c>
      <c r="BA67" s="71">
        <v>10090.1</v>
      </c>
      <c r="BB67" s="71">
        <v>0</v>
      </c>
      <c r="BC67" s="71">
        <v>2614.6</v>
      </c>
      <c r="BD67" s="71">
        <v>0</v>
      </c>
      <c r="BE67" s="71">
        <v>0</v>
      </c>
      <c r="BF67" s="71"/>
      <c r="BG67" s="72"/>
      <c r="BH67" s="71">
        <v>0</v>
      </c>
      <c r="BI67" s="71">
        <v>0</v>
      </c>
      <c r="BJ67" s="71">
        <v>211.678</v>
      </c>
      <c r="BK67" s="71">
        <v>0</v>
      </c>
      <c r="BL67" s="71">
        <v>11.208</v>
      </c>
      <c r="BM67" s="71">
        <v>0</v>
      </c>
      <c r="BN67" s="72"/>
      <c r="BO67" s="71">
        <v>0</v>
      </c>
      <c r="BP67" s="71">
        <v>0</v>
      </c>
      <c r="BQ67" s="71">
        <v>8</v>
      </c>
      <c r="BR67" s="71">
        <v>0</v>
      </c>
      <c r="BS67" s="71">
        <v>2</v>
      </c>
      <c r="BT67" s="71">
        <v>0</v>
      </c>
      <c r="BU67"/>
      <c r="BV67" s="70">
        <v>170.32400000000001</v>
      </c>
      <c r="BW67" s="70">
        <v>0</v>
      </c>
      <c r="BX67" s="70">
        <v>0</v>
      </c>
      <c r="BY67" s="70">
        <v>0</v>
      </c>
      <c r="BZ67" s="70">
        <v>0</v>
      </c>
      <c r="CA67" s="70">
        <v>0</v>
      </c>
      <c r="CB67" s="70">
        <v>47.097999999999999</v>
      </c>
      <c r="CC67" s="70">
        <v>0</v>
      </c>
      <c r="CD67" s="70">
        <v>5.4640000000000004</v>
      </c>
    </row>
    <row r="68" spans="1:82">
      <c r="A68" s="70" t="s">
        <v>1769</v>
      </c>
      <c r="B68" s="70">
        <v>170</v>
      </c>
      <c r="C68" s="70">
        <v>18</v>
      </c>
      <c r="D68" s="70">
        <v>10</v>
      </c>
      <c r="E68" s="70">
        <v>2021</v>
      </c>
      <c r="F68" s="70" t="s">
        <v>160</v>
      </c>
      <c r="G68" s="70" t="s">
        <v>1751</v>
      </c>
      <c r="H68" s="70" t="s">
        <v>1752</v>
      </c>
      <c r="I68" s="148"/>
      <c r="J68" s="71">
        <v>149.58863223049042</v>
      </c>
      <c r="K68" s="71">
        <v>4.0520186505837916</v>
      </c>
      <c r="L68" s="71">
        <v>26.107835191856449</v>
      </c>
      <c r="M68" s="71">
        <v>66.739216304436596</v>
      </c>
      <c r="N68" s="71">
        <v>81.723573397193903</v>
      </c>
      <c r="O68" s="71">
        <v>46.230999721428745</v>
      </c>
      <c r="P68" s="71">
        <v>36.78256398128682</v>
      </c>
      <c r="Q68" s="71">
        <v>2.78074437691029</v>
      </c>
      <c r="R68" s="71">
        <v>0</v>
      </c>
      <c r="S68" s="71">
        <v>4.6074998374633607</v>
      </c>
      <c r="T68" s="72"/>
      <c r="U68" s="71">
        <v>18613672</v>
      </c>
      <c r="V68" s="71">
        <v>1763</v>
      </c>
      <c r="W68" s="71">
        <v>1078</v>
      </c>
      <c r="X68" s="71">
        <v>16476</v>
      </c>
      <c r="Y68" s="71">
        <v>17308</v>
      </c>
      <c r="Z68" s="71">
        <v>34015</v>
      </c>
      <c r="AA68" s="71">
        <v>7916</v>
      </c>
      <c r="AB68" s="71">
        <v>47626</v>
      </c>
      <c r="AC68" s="71">
        <v>0</v>
      </c>
      <c r="AD68" s="71">
        <v>4.6074998374633607</v>
      </c>
      <c r="AE68" s="72"/>
      <c r="AF68" s="71">
        <v>201699807.93341547</v>
      </c>
      <c r="AG68" s="71">
        <v>2844480.1555824117</v>
      </c>
      <c r="AH68" s="71">
        <v>3836338.9190832837</v>
      </c>
      <c r="AI68" s="71">
        <v>102791670.70732011</v>
      </c>
      <c r="AJ68" s="71">
        <v>126844304.94959711</v>
      </c>
      <c r="AK68" s="71">
        <v>0</v>
      </c>
      <c r="AL68" s="71">
        <v>0</v>
      </c>
      <c r="AM68" s="71">
        <v>6251573.9207344214</v>
      </c>
      <c r="AN68" s="71">
        <v>0</v>
      </c>
      <c r="AO68" s="71">
        <v>0</v>
      </c>
      <c r="AP68" s="71">
        <v>444268176.58573282</v>
      </c>
      <c r="AQ68" s="72"/>
      <c r="AR68" s="71">
        <v>1047</v>
      </c>
      <c r="AS68" s="71">
        <v>130</v>
      </c>
      <c r="AT68" s="71">
        <v>0</v>
      </c>
      <c r="AU68" s="71">
        <v>7</v>
      </c>
      <c r="AV68" s="71">
        <v>0</v>
      </c>
      <c r="AW68" s="71">
        <v>0</v>
      </c>
      <c r="AX68" s="71"/>
      <c r="AY68" s="72"/>
      <c r="AZ68" s="71">
        <v>4904.7260000000042</v>
      </c>
      <c r="BA68" s="71">
        <v>10090.1</v>
      </c>
      <c r="BB68" s="71">
        <v>0</v>
      </c>
      <c r="BC68" s="71">
        <v>2614.6</v>
      </c>
      <c r="BD68" s="71">
        <v>0</v>
      </c>
      <c r="BE68" s="71">
        <v>0</v>
      </c>
      <c r="BF68" s="71"/>
      <c r="BG68" s="72"/>
      <c r="BH68" s="71">
        <v>0</v>
      </c>
      <c r="BI68" s="71">
        <v>0</v>
      </c>
      <c r="BJ68" s="71">
        <v>207.387</v>
      </c>
      <c r="BK68" s="71">
        <v>0</v>
      </c>
      <c r="BL68" s="71">
        <v>10.411</v>
      </c>
      <c r="BM68" s="71">
        <v>0</v>
      </c>
      <c r="BN68" s="72"/>
      <c r="BO68" s="71">
        <v>0</v>
      </c>
      <c r="BP68" s="71">
        <v>0</v>
      </c>
      <c r="BQ68" s="71">
        <v>6</v>
      </c>
      <c r="BR68" s="71">
        <v>0</v>
      </c>
      <c r="BS68" s="71">
        <v>2</v>
      </c>
      <c r="BT68" s="71">
        <v>0</v>
      </c>
      <c r="BU68"/>
      <c r="BV68" s="70">
        <v>157.28299999999999</v>
      </c>
      <c r="BW68" s="70">
        <v>0</v>
      </c>
      <c r="BX68" s="70">
        <v>0</v>
      </c>
      <c r="BY68" s="70">
        <v>0</v>
      </c>
      <c r="BZ68" s="70">
        <v>0</v>
      </c>
      <c r="CA68" s="70">
        <v>0</v>
      </c>
      <c r="CB68" s="70">
        <v>54.792999999999999</v>
      </c>
      <c r="CC68" s="70">
        <v>0</v>
      </c>
      <c r="CD68" s="70">
        <v>5.7220000000000004</v>
      </c>
    </row>
    <row r="69" spans="1:82">
      <c r="A69" s="70" t="s">
        <v>1770</v>
      </c>
      <c r="B69" s="70">
        <v>170</v>
      </c>
      <c r="C69" s="70">
        <v>19</v>
      </c>
      <c r="D69" s="70">
        <v>10</v>
      </c>
      <c r="E69" s="70">
        <v>2022</v>
      </c>
      <c r="F69" s="70" t="s">
        <v>161</v>
      </c>
      <c r="G69" s="70" t="s">
        <v>1751</v>
      </c>
      <c r="H69" s="70" t="s">
        <v>1752</v>
      </c>
      <c r="I69" s="148"/>
      <c r="J69" s="71">
        <v>138.66086096516261</v>
      </c>
      <c r="K69" s="71">
        <v>3.8398417004969119</v>
      </c>
      <c r="L69" s="71">
        <v>25.00707611648583</v>
      </c>
      <c r="M69" s="71">
        <v>69.10793630638851</v>
      </c>
      <c r="N69" s="71">
        <v>79.732513234435942</v>
      </c>
      <c r="O69" s="71">
        <v>48.55855012613759</v>
      </c>
      <c r="P69" s="71">
        <v>36.637593356322625</v>
      </c>
      <c r="Q69" s="71">
        <v>2.7873104331829186</v>
      </c>
      <c r="R69" s="71">
        <v>0</v>
      </c>
      <c r="S69" s="71">
        <v>6.8260550733341363</v>
      </c>
      <c r="T69" s="72"/>
      <c r="U69" s="71">
        <v>19081251</v>
      </c>
      <c r="V69" s="71">
        <v>1763</v>
      </c>
      <c r="W69" s="71">
        <v>1078</v>
      </c>
      <c r="X69" s="71">
        <v>16476</v>
      </c>
      <c r="Y69" s="71">
        <v>17504</v>
      </c>
      <c r="Z69" s="71">
        <v>33945</v>
      </c>
      <c r="AA69" s="71">
        <v>8005</v>
      </c>
      <c r="AB69" s="71">
        <v>47347</v>
      </c>
      <c r="AC69" s="71">
        <v>0</v>
      </c>
      <c r="AD69" s="71">
        <v>6.8260550733341363</v>
      </c>
      <c r="AE69" s="72"/>
      <c r="AF69" s="71">
        <v>181639086.72231859</v>
      </c>
      <c r="AG69" s="71">
        <v>2863751.2197762788</v>
      </c>
      <c r="AH69" s="71">
        <v>4384298.1075003399</v>
      </c>
      <c r="AI69" s="71">
        <v>97881921.807103485</v>
      </c>
      <c r="AJ69" s="71">
        <v>132773097.66835751</v>
      </c>
      <c r="AK69" s="71">
        <v>0</v>
      </c>
      <c r="AL69" s="71">
        <v>0</v>
      </c>
      <c r="AM69" s="71">
        <v>6113790.0082937004</v>
      </c>
      <c r="AN69" s="71">
        <v>0</v>
      </c>
      <c r="AO69" s="71">
        <v>0</v>
      </c>
      <c r="AP69" s="71">
        <v>425655945.53334987</v>
      </c>
      <c r="AQ69" s="72"/>
      <c r="AR69" s="71">
        <v>1097</v>
      </c>
      <c r="AS69" s="71">
        <v>132</v>
      </c>
      <c r="AT69" s="71">
        <v>0</v>
      </c>
      <c r="AU69" s="71">
        <v>6</v>
      </c>
      <c r="AV69" s="71">
        <v>0</v>
      </c>
      <c r="AW69" s="71">
        <v>0</v>
      </c>
      <c r="AX69" s="71"/>
      <c r="AY69" s="72"/>
      <c r="AZ69" s="71">
        <v>5151.155000000007</v>
      </c>
      <c r="BA69" s="71">
        <v>10665.1</v>
      </c>
      <c r="BB69" s="71">
        <v>0</v>
      </c>
      <c r="BC69" s="71">
        <v>2064.6</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1771</v>
      </c>
      <c r="B70" s="70">
        <v>170</v>
      </c>
      <c r="C70" s="70">
        <v>20</v>
      </c>
      <c r="D70" s="70">
        <v>10</v>
      </c>
      <c r="E70" s="70">
        <v>2023</v>
      </c>
      <c r="F70" s="70" t="s">
        <v>1539</v>
      </c>
      <c r="G70" s="70" t="s">
        <v>1751</v>
      </c>
      <c r="H70" s="70" t="s">
        <v>1752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1162</v>
      </c>
      <c r="AS70" s="71">
        <v>132</v>
      </c>
      <c r="AT70" s="71">
        <v>0</v>
      </c>
      <c r="AU70" s="71">
        <v>7</v>
      </c>
      <c r="AV70" s="71">
        <v>0</v>
      </c>
      <c r="AW70" s="71">
        <v>0</v>
      </c>
      <c r="AX70" s="71"/>
      <c r="AY70" s="72"/>
      <c r="AZ70" s="71">
        <v>5445.6970000000065</v>
      </c>
      <c r="BA70" s="71">
        <v>10665.1</v>
      </c>
      <c r="BB70" s="71">
        <v>0</v>
      </c>
      <c r="BC70" s="71">
        <v>2614.6</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1772</v>
      </c>
      <c r="B71" s="70">
        <v>170</v>
      </c>
      <c r="C71" s="70">
        <v>21</v>
      </c>
      <c r="D71" s="70">
        <v>10</v>
      </c>
      <c r="E71" s="70">
        <v>2024</v>
      </c>
      <c r="F71" s="70" t="s">
        <v>1554</v>
      </c>
      <c r="G71" s="70" t="s">
        <v>1751</v>
      </c>
      <c r="H71" s="70" t="s">
        <v>1752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1773</v>
      </c>
      <c r="B72" s="70">
        <v>477</v>
      </c>
      <c r="C72" s="70">
        <v>1</v>
      </c>
      <c r="D72" s="70">
        <v>29</v>
      </c>
      <c r="E72" s="70">
        <v>1990</v>
      </c>
      <c r="F72" s="70" t="s">
        <v>787</v>
      </c>
      <c r="G72" s="70" t="s">
        <v>1774</v>
      </c>
      <c r="H72" s="70" t="s">
        <v>1775</v>
      </c>
      <c r="I72" s="148"/>
      <c r="J72" s="71">
        <v>66.601065819669358</v>
      </c>
      <c r="K72" s="71">
        <v>6.0667111240079086</v>
      </c>
      <c r="L72" s="71">
        <v>16.106793798664711</v>
      </c>
      <c r="M72" s="71">
        <v>26.27615628699996</v>
      </c>
      <c r="N72" s="71">
        <v>37.046230692587862</v>
      </c>
      <c r="O72" s="71">
        <v>45.491047992766347</v>
      </c>
      <c r="P72" s="71">
        <v>74.127585139451469</v>
      </c>
      <c r="Q72" s="71">
        <v>3.0870364019526702</v>
      </c>
      <c r="R72" s="71">
        <v>0</v>
      </c>
      <c r="S72" s="71">
        <v>3.009157410098187</v>
      </c>
      <c r="T72" s="72"/>
      <c r="U72" s="71">
        <v>2810112</v>
      </c>
      <c r="V72" s="71">
        <v>2146</v>
      </c>
      <c r="W72" s="71">
        <v>171</v>
      </c>
      <c r="X72" s="71">
        <v>9396</v>
      </c>
      <c r="Y72" s="71">
        <v>12218</v>
      </c>
      <c r="Z72" s="71">
        <v>18711</v>
      </c>
      <c r="AA72" s="71">
        <v>17999</v>
      </c>
      <c r="AB72" s="71">
        <v>50123</v>
      </c>
      <c r="AC72" s="71">
        <v>0</v>
      </c>
      <c r="AD72" s="71">
        <v>3.009157410098187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1776</v>
      </c>
      <c r="B73" s="70">
        <v>478</v>
      </c>
      <c r="C73" s="70">
        <v>2</v>
      </c>
      <c r="D73" s="70">
        <v>29</v>
      </c>
      <c r="E73" s="70">
        <v>2005</v>
      </c>
      <c r="F73" s="70" t="s">
        <v>789</v>
      </c>
      <c r="G73" s="70" t="s">
        <v>1774</v>
      </c>
      <c r="H73" s="70" t="s">
        <v>1775</v>
      </c>
      <c r="I73" s="148"/>
      <c r="J73" s="71">
        <v>96.544142833184111</v>
      </c>
      <c r="K73" s="71">
        <v>4.4229540547728634</v>
      </c>
      <c r="L73" s="71">
        <v>24.36647629927624</v>
      </c>
      <c r="M73" s="71">
        <v>47.309221905967803</v>
      </c>
      <c r="N73" s="71">
        <v>60.852528967795656</v>
      </c>
      <c r="O73" s="71">
        <v>70.414685417342625</v>
      </c>
      <c r="P73" s="71">
        <v>93.311880055082995</v>
      </c>
      <c r="Q73" s="71">
        <v>3.09771478473027</v>
      </c>
      <c r="R73" s="71">
        <v>0</v>
      </c>
      <c r="S73" s="71">
        <v>3.5613847974078672</v>
      </c>
      <c r="T73" s="72"/>
      <c r="U73" s="71">
        <v>4261854</v>
      </c>
      <c r="V73" s="71">
        <v>2007</v>
      </c>
      <c r="W73" s="71">
        <v>292</v>
      </c>
      <c r="X73" s="71">
        <v>7957</v>
      </c>
      <c r="Y73" s="71">
        <v>16432</v>
      </c>
      <c r="Z73" s="71">
        <v>33515</v>
      </c>
      <c r="AA73" s="71">
        <v>18556</v>
      </c>
      <c r="AB73" s="71">
        <v>52580</v>
      </c>
      <c r="AC73" s="71">
        <v>0</v>
      </c>
      <c r="AD73" s="71">
        <v>3.5613847974078672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1777</v>
      </c>
      <c r="B74" s="70">
        <v>479</v>
      </c>
      <c r="C74" s="70">
        <v>3</v>
      </c>
      <c r="D74" s="70">
        <v>29</v>
      </c>
      <c r="E74" s="70">
        <v>2006</v>
      </c>
      <c r="F74" s="70" t="s">
        <v>790</v>
      </c>
      <c r="G74" s="70" t="s">
        <v>1774</v>
      </c>
      <c r="H74" s="70" t="s">
        <v>1775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1778</v>
      </c>
      <c r="B75" s="70">
        <v>480</v>
      </c>
      <c r="C75" s="70">
        <v>4</v>
      </c>
      <c r="D75" s="70">
        <v>29</v>
      </c>
      <c r="E75" s="70">
        <v>2007</v>
      </c>
      <c r="F75" s="70" t="s">
        <v>791</v>
      </c>
      <c r="G75" s="70" t="s">
        <v>1774</v>
      </c>
      <c r="H75" s="70" t="s">
        <v>1775</v>
      </c>
      <c r="I75" s="148"/>
      <c r="J75" s="71">
        <v>92.025161361976458</v>
      </c>
      <c r="K75" s="71">
        <v>4.6924126440504681</v>
      </c>
      <c r="L75" s="71">
        <v>26.179108044828101</v>
      </c>
      <c r="M75" s="71">
        <v>48.558503479759587</v>
      </c>
      <c r="N75" s="71">
        <v>63.365424954124613</v>
      </c>
      <c r="O75" s="71">
        <v>67.885189902992636</v>
      </c>
      <c r="P75" s="71">
        <v>93.699194379205466</v>
      </c>
      <c r="Q75" s="71">
        <v>3.2395026195268199</v>
      </c>
      <c r="R75" s="71">
        <v>0</v>
      </c>
      <c r="S75" s="71">
        <v>6.1258711124393566</v>
      </c>
      <c r="T75" s="72"/>
      <c r="U75" s="71">
        <v>4517464</v>
      </c>
      <c r="V75" s="71">
        <v>1982</v>
      </c>
      <c r="W75" s="71">
        <v>307</v>
      </c>
      <c r="X75" s="71">
        <v>9871</v>
      </c>
      <c r="Y75" s="71">
        <v>16811</v>
      </c>
      <c r="Z75" s="71">
        <v>33589</v>
      </c>
      <c r="AA75" s="71">
        <v>18349</v>
      </c>
      <c r="AB75" s="71">
        <v>52079</v>
      </c>
      <c r="AC75" s="71">
        <v>0</v>
      </c>
      <c r="AD75" s="71">
        <v>6.1258711124393566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1779</v>
      </c>
      <c r="B76" s="70">
        <v>481</v>
      </c>
      <c r="C76" s="70">
        <v>5</v>
      </c>
      <c r="D76" s="70">
        <v>29</v>
      </c>
      <c r="E76" s="70">
        <v>2008</v>
      </c>
      <c r="F76" s="70" t="s">
        <v>792</v>
      </c>
      <c r="G76" s="70" t="s">
        <v>1774</v>
      </c>
      <c r="H76" s="70" t="s">
        <v>1775</v>
      </c>
      <c r="I76" s="148"/>
      <c r="J76" s="71">
        <v>92.15477605634058</v>
      </c>
      <c r="K76" s="71">
        <v>3.5214047413247789</v>
      </c>
      <c r="L76" s="71">
        <v>23.396684672518369</v>
      </c>
      <c r="M76" s="71">
        <v>50.074724959850613</v>
      </c>
      <c r="N76" s="71">
        <v>62.294904268799421</v>
      </c>
      <c r="O76" s="71">
        <v>66.782179715318208</v>
      </c>
      <c r="P76" s="71">
        <v>91.460325286973571</v>
      </c>
      <c r="Q76" s="71">
        <v>3.16700928143998</v>
      </c>
      <c r="R76" s="71">
        <v>0</v>
      </c>
      <c r="S76" s="71">
        <v>7.3397753200440663</v>
      </c>
      <c r="T76" s="72"/>
      <c r="U76" s="71">
        <v>4742157</v>
      </c>
      <c r="V76" s="71">
        <v>1982</v>
      </c>
      <c r="W76" s="71">
        <v>307</v>
      </c>
      <c r="X76" s="71">
        <v>9871</v>
      </c>
      <c r="Y76" s="71">
        <v>16993</v>
      </c>
      <c r="Z76" s="71">
        <v>34203</v>
      </c>
      <c r="AA76" s="71">
        <v>17931</v>
      </c>
      <c r="AB76" s="71">
        <v>51751</v>
      </c>
      <c r="AC76" s="71">
        <v>0</v>
      </c>
      <c r="AD76" s="71">
        <v>7.3397753200440663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1780</v>
      </c>
      <c r="B77" s="70">
        <v>482</v>
      </c>
      <c r="C77" s="70">
        <v>6</v>
      </c>
      <c r="D77" s="70">
        <v>29</v>
      </c>
      <c r="E77" s="70">
        <v>2009</v>
      </c>
      <c r="F77" s="70" t="s">
        <v>176</v>
      </c>
      <c r="G77" s="70" t="s">
        <v>1774</v>
      </c>
      <c r="H77" s="70" t="s">
        <v>1775</v>
      </c>
      <c r="I77" s="148"/>
      <c r="J77" s="71">
        <v>97.563941932643814</v>
      </c>
      <c r="K77" s="71">
        <v>2.9544790392412899</v>
      </c>
      <c r="L77" s="71">
        <v>27.436031675875189</v>
      </c>
      <c r="M77" s="71">
        <v>50.942878213903107</v>
      </c>
      <c r="N77" s="71">
        <v>54.208895976903612</v>
      </c>
      <c r="O77" s="71">
        <v>68.37058379990161</v>
      </c>
      <c r="P77" s="71">
        <v>88.453437805780851</v>
      </c>
      <c r="Q77" s="71">
        <v>3.00015695310542</v>
      </c>
      <c r="R77" s="71">
        <v>0</v>
      </c>
      <c r="S77" s="71">
        <v>6.0553943229413383</v>
      </c>
      <c r="T77" s="72"/>
      <c r="U77" s="71">
        <v>4381320</v>
      </c>
      <c r="V77" s="71">
        <v>1830</v>
      </c>
      <c r="W77" s="71">
        <v>560</v>
      </c>
      <c r="X77" s="71">
        <v>10878</v>
      </c>
      <c r="Y77" s="71">
        <v>17132</v>
      </c>
      <c r="Z77" s="71">
        <v>34563</v>
      </c>
      <c r="AA77" s="71">
        <v>17803</v>
      </c>
      <c r="AB77" s="71">
        <v>51463</v>
      </c>
      <c r="AC77" s="71">
        <v>0</v>
      </c>
      <c r="AD77" s="71">
        <v>6.0553943229413383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23.39</v>
      </c>
      <c r="BK77" s="71">
        <v>0</v>
      </c>
      <c r="BL77" s="71">
        <v>0</v>
      </c>
      <c r="BM77" s="71">
        <v>0</v>
      </c>
      <c r="BN77" s="72"/>
      <c r="BO77" s="71">
        <v>0</v>
      </c>
      <c r="BP77" s="71">
        <v>0</v>
      </c>
      <c r="BQ77" s="71">
        <v>1</v>
      </c>
      <c r="BR77" s="71">
        <v>0</v>
      </c>
      <c r="BS77" s="71">
        <v>0</v>
      </c>
      <c r="BT77" s="71">
        <v>0</v>
      </c>
      <c r="BU77"/>
      <c r="BV77" s="70">
        <v>23.39</v>
      </c>
      <c r="BW77" s="70">
        <v>0</v>
      </c>
      <c r="BX77" s="70">
        <v>0</v>
      </c>
      <c r="BY77" s="70">
        <v>0</v>
      </c>
      <c r="BZ77" s="70">
        <v>0</v>
      </c>
      <c r="CA77" s="70">
        <v>0</v>
      </c>
      <c r="CB77" s="70">
        <v>0</v>
      </c>
      <c r="CC77" s="70">
        <v>0</v>
      </c>
      <c r="CD77" s="70">
        <v>0</v>
      </c>
    </row>
    <row r="78" spans="1:82">
      <c r="A78" s="70" t="s">
        <v>1781</v>
      </c>
      <c r="B78" s="70">
        <v>483</v>
      </c>
      <c r="C78" s="70">
        <v>7</v>
      </c>
      <c r="D78" s="70">
        <v>29</v>
      </c>
      <c r="E78" s="70">
        <v>2010</v>
      </c>
      <c r="F78" s="70" t="s">
        <v>177</v>
      </c>
      <c r="G78" s="70" t="s">
        <v>1774</v>
      </c>
      <c r="H78" s="70" t="s">
        <v>1775</v>
      </c>
      <c r="I78" s="148"/>
      <c r="J78" s="71">
        <v>93.733139935856528</v>
      </c>
      <c r="K78" s="71">
        <v>3.163692948567665</v>
      </c>
      <c r="L78" s="71">
        <v>26.349581779522961</v>
      </c>
      <c r="M78" s="71">
        <v>48.736856455380448</v>
      </c>
      <c r="N78" s="71">
        <v>60.670537417365082</v>
      </c>
      <c r="O78" s="71">
        <v>68.708054980255952</v>
      </c>
      <c r="P78" s="71">
        <v>89.485863409151605</v>
      </c>
      <c r="Q78" s="71">
        <v>3.1034565048811902</v>
      </c>
      <c r="R78" s="71">
        <v>0</v>
      </c>
      <c r="S78" s="71">
        <v>6.8388359372566772</v>
      </c>
      <c r="T78" s="72"/>
      <c r="U78" s="71">
        <v>4597605</v>
      </c>
      <c r="V78" s="71">
        <v>1830</v>
      </c>
      <c r="W78" s="71">
        <v>560</v>
      </c>
      <c r="X78" s="71">
        <v>10878</v>
      </c>
      <c r="Y78" s="71">
        <v>17234</v>
      </c>
      <c r="Z78" s="71">
        <v>34895</v>
      </c>
      <c r="AA78" s="71">
        <v>17561</v>
      </c>
      <c r="AB78" s="71">
        <v>51011</v>
      </c>
      <c r="AC78" s="71">
        <v>0</v>
      </c>
      <c r="AD78" s="71">
        <v>6.8388359372566772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21.405999999999999</v>
      </c>
      <c r="BK78" s="71">
        <v>0</v>
      </c>
      <c r="BL78" s="71">
        <v>0</v>
      </c>
      <c r="BM78" s="71">
        <v>0</v>
      </c>
      <c r="BN78" s="72"/>
      <c r="BO78" s="71">
        <v>0</v>
      </c>
      <c r="BP78" s="71">
        <v>0</v>
      </c>
      <c r="BQ78" s="71">
        <v>1</v>
      </c>
      <c r="BR78" s="71">
        <v>0</v>
      </c>
      <c r="BS78" s="71">
        <v>0</v>
      </c>
      <c r="BT78" s="71">
        <v>0</v>
      </c>
      <c r="BU78"/>
      <c r="BV78" s="70">
        <v>21.405999999999999</v>
      </c>
      <c r="BW78" s="70">
        <v>0</v>
      </c>
      <c r="BX78" s="70">
        <v>0</v>
      </c>
      <c r="BY78" s="70">
        <v>0</v>
      </c>
      <c r="BZ78" s="70">
        <v>0</v>
      </c>
      <c r="CA78" s="70">
        <v>0</v>
      </c>
      <c r="CB78" s="70">
        <v>0</v>
      </c>
      <c r="CC78" s="70">
        <v>0</v>
      </c>
      <c r="CD78" s="70">
        <v>0</v>
      </c>
    </row>
    <row r="79" spans="1:82">
      <c r="A79" s="70" t="s">
        <v>1782</v>
      </c>
      <c r="B79" s="70">
        <v>484</v>
      </c>
      <c r="C79" s="70">
        <v>8</v>
      </c>
      <c r="D79" s="70">
        <v>29</v>
      </c>
      <c r="E79" s="70">
        <v>2011</v>
      </c>
      <c r="F79" s="70" t="s">
        <v>178</v>
      </c>
      <c r="G79" s="70" t="s">
        <v>1774</v>
      </c>
      <c r="H79" s="70" t="s">
        <v>1775</v>
      </c>
      <c r="I79" s="148"/>
      <c r="J79" s="71">
        <v>98.478362428882605</v>
      </c>
      <c r="K79" s="71">
        <v>4.5431652444117834</v>
      </c>
      <c r="L79" s="71">
        <v>28.074905329435641</v>
      </c>
      <c r="M79" s="71">
        <v>59.334385677856623</v>
      </c>
      <c r="N79" s="71">
        <v>65.30962910025336</v>
      </c>
      <c r="O79" s="71">
        <v>68.34364709074319</v>
      </c>
      <c r="P79" s="71">
        <v>87.315536790418804</v>
      </c>
      <c r="Q79" s="71">
        <v>3.5342561793151801</v>
      </c>
      <c r="R79" s="71">
        <v>0</v>
      </c>
      <c r="S79" s="71">
        <v>7.9294792942268186</v>
      </c>
      <c r="T79" s="72"/>
      <c r="U79" s="71">
        <v>4480363</v>
      </c>
      <c r="V79" s="71">
        <v>1830</v>
      </c>
      <c r="W79" s="71">
        <v>560</v>
      </c>
      <c r="X79" s="71">
        <v>10878</v>
      </c>
      <c r="Y79" s="71">
        <v>17354</v>
      </c>
      <c r="Z79" s="71">
        <v>35464</v>
      </c>
      <c r="AA79" s="71">
        <v>17645</v>
      </c>
      <c r="AB79" s="71">
        <v>50362</v>
      </c>
      <c r="AC79" s="71">
        <v>0</v>
      </c>
      <c r="AD79" s="71">
        <v>7.9294792942268186</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21.588999999999999</v>
      </c>
      <c r="BK79" s="71">
        <v>0</v>
      </c>
      <c r="BL79" s="71">
        <v>0</v>
      </c>
      <c r="BM79" s="71">
        <v>0</v>
      </c>
      <c r="BN79" s="72"/>
      <c r="BO79" s="71">
        <v>0</v>
      </c>
      <c r="BP79" s="71">
        <v>0</v>
      </c>
      <c r="BQ79" s="71">
        <v>1</v>
      </c>
      <c r="BR79" s="71">
        <v>0</v>
      </c>
      <c r="BS79" s="71">
        <v>0</v>
      </c>
      <c r="BT79" s="71">
        <v>0</v>
      </c>
      <c r="BU79"/>
      <c r="BV79" s="70">
        <v>21.588999999999999</v>
      </c>
      <c r="BW79" s="70">
        <v>0</v>
      </c>
      <c r="BX79" s="70">
        <v>0</v>
      </c>
      <c r="BY79" s="70">
        <v>0</v>
      </c>
      <c r="BZ79" s="70">
        <v>0</v>
      </c>
      <c r="CA79" s="70">
        <v>0</v>
      </c>
      <c r="CB79" s="70">
        <v>0</v>
      </c>
      <c r="CC79" s="70">
        <v>0</v>
      </c>
      <c r="CD79" s="70">
        <v>0</v>
      </c>
    </row>
    <row r="80" spans="1:82">
      <c r="A80" s="70" t="s">
        <v>1783</v>
      </c>
      <c r="B80" s="70">
        <v>485</v>
      </c>
      <c r="C80" s="70">
        <v>9</v>
      </c>
      <c r="D80" s="70">
        <v>29</v>
      </c>
      <c r="E80" s="70">
        <v>2012</v>
      </c>
      <c r="F80" s="70" t="s">
        <v>179</v>
      </c>
      <c r="G80" s="70" t="s">
        <v>1774</v>
      </c>
      <c r="H80" s="70" t="s">
        <v>1775</v>
      </c>
      <c r="I80" s="148"/>
      <c r="J80" s="71">
        <v>109.7331355312345</v>
      </c>
      <c r="K80" s="71">
        <v>4.3049021925713724</v>
      </c>
      <c r="L80" s="71">
        <v>28.13108678427789</v>
      </c>
      <c r="M80" s="71">
        <v>64.865376775178717</v>
      </c>
      <c r="N80" s="71">
        <v>79.131529707148061</v>
      </c>
      <c r="O80" s="71">
        <v>68.977873515295499</v>
      </c>
      <c r="P80" s="71">
        <v>87.618231043557714</v>
      </c>
      <c r="Q80" s="71">
        <v>3.9478623772651198</v>
      </c>
      <c r="R80" s="71">
        <v>0</v>
      </c>
      <c r="S80" s="71">
        <v>7.5721982934690901</v>
      </c>
      <c r="T80" s="72"/>
      <c r="U80" s="71">
        <v>4897189</v>
      </c>
      <c r="V80" s="71">
        <v>1830</v>
      </c>
      <c r="W80" s="71">
        <v>560</v>
      </c>
      <c r="X80" s="71">
        <v>10878</v>
      </c>
      <c r="Y80" s="71">
        <v>19255</v>
      </c>
      <c r="Z80" s="71">
        <v>36077</v>
      </c>
      <c r="AA80" s="71">
        <v>17606</v>
      </c>
      <c r="AB80" s="71">
        <v>51778</v>
      </c>
      <c r="AC80" s="71">
        <v>0</v>
      </c>
      <c r="AD80" s="71">
        <v>7.5721982934690901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23.498000000000001</v>
      </c>
      <c r="BK80" s="71">
        <v>0</v>
      </c>
      <c r="BL80" s="71">
        <v>0</v>
      </c>
      <c r="BM80" s="71">
        <v>0</v>
      </c>
      <c r="BN80" s="72"/>
      <c r="BO80" s="71">
        <v>0</v>
      </c>
      <c r="BP80" s="71">
        <v>0</v>
      </c>
      <c r="BQ80" s="71">
        <v>1</v>
      </c>
      <c r="BR80" s="71">
        <v>0</v>
      </c>
      <c r="BS80" s="71">
        <v>0</v>
      </c>
      <c r="BT80" s="71">
        <v>0</v>
      </c>
      <c r="BU80"/>
      <c r="BV80" s="70">
        <v>23.498000000000001</v>
      </c>
      <c r="BW80" s="70">
        <v>0</v>
      </c>
      <c r="BX80" s="70">
        <v>0</v>
      </c>
      <c r="BY80" s="70">
        <v>0</v>
      </c>
      <c r="BZ80" s="70">
        <v>0</v>
      </c>
      <c r="CA80" s="70">
        <v>0</v>
      </c>
      <c r="CB80" s="70">
        <v>0</v>
      </c>
      <c r="CC80" s="70">
        <v>0</v>
      </c>
      <c r="CD80" s="70">
        <v>0</v>
      </c>
    </row>
    <row r="81" spans="1:82">
      <c r="A81" s="70" t="s">
        <v>1784</v>
      </c>
      <c r="B81" s="70">
        <v>486</v>
      </c>
      <c r="C81" s="70">
        <v>10</v>
      </c>
      <c r="D81" s="70">
        <v>29</v>
      </c>
      <c r="E81" s="70">
        <v>2013</v>
      </c>
      <c r="F81" s="70" t="s">
        <v>180</v>
      </c>
      <c r="G81" s="70" t="s">
        <v>1774</v>
      </c>
      <c r="H81" s="70" t="s">
        <v>1775</v>
      </c>
      <c r="I81" s="148"/>
      <c r="J81" s="71">
        <v>125.394198555274</v>
      </c>
      <c r="K81" s="71">
        <v>3.8382287061802081</v>
      </c>
      <c r="L81" s="71">
        <v>26.993298858299589</v>
      </c>
      <c r="M81" s="71">
        <v>63.308448781653951</v>
      </c>
      <c r="N81" s="71">
        <v>78.809865232742197</v>
      </c>
      <c r="O81" s="71">
        <v>66.911944472237053</v>
      </c>
      <c r="P81" s="71">
        <v>87.548748059945368</v>
      </c>
      <c r="Q81" s="71">
        <v>3.97580947653588</v>
      </c>
      <c r="R81" s="71">
        <v>0</v>
      </c>
      <c r="S81" s="71">
        <v>7.3633234349763672</v>
      </c>
      <c r="T81" s="72"/>
      <c r="U81" s="71">
        <v>5243932</v>
      </c>
      <c r="V81" s="71">
        <v>1830</v>
      </c>
      <c r="W81" s="71">
        <v>560</v>
      </c>
      <c r="X81" s="71">
        <v>10878</v>
      </c>
      <c r="Y81" s="71">
        <v>19402</v>
      </c>
      <c r="Z81" s="71">
        <v>36559</v>
      </c>
      <c r="AA81" s="71">
        <v>17526</v>
      </c>
      <c r="AB81" s="71">
        <v>51397</v>
      </c>
      <c r="AC81" s="71">
        <v>0</v>
      </c>
      <c r="AD81" s="71">
        <v>7.3633234349763672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25.939</v>
      </c>
      <c r="BK81" s="71">
        <v>0</v>
      </c>
      <c r="BL81" s="71">
        <v>0</v>
      </c>
      <c r="BM81" s="71">
        <v>0</v>
      </c>
      <c r="BN81" s="72"/>
      <c r="BO81" s="71">
        <v>0</v>
      </c>
      <c r="BP81" s="71">
        <v>0</v>
      </c>
      <c r="BQ81" s="71">
        <v>1</v>
      </c>
      <c r="BR81" s="71">
        <v>0</v>
      </c>
      <c r="BS81" s="71">
        <v>0</v>
      </c>
      <c r="BT81" s="71">
        <v>0</v>
      </c>
      <c r="BU81"/>
      <c r="BV81" s="70">
        <v>25.939</v>
      </c>
      <c r="BW81" s="70">
        <v>0</v>
      </c>
      <c r="BX81" s="70">
        <v>0</v>
      </c>
      <c r="BY81" s="70">
        <v>0</v>
      </c>
      <c r="BZ81" s="70">
        <v>0</v>
      </c>
      <c r="CA81" s="70">
        <v>0</v>
      </c>
      <c r="CB81" s="70">
        <v>0</v>
      </c>
      <c r="CC81" s="70">
        <v>0</v>
      </c>
      <c r="CD81" s="70">
        <v>0</v>
      </c>
    </row>
    <row r="82" spans="1:82">
      <c r="A82" s="70" t="s">
        <v>1785</v>
      </c>
      <c r="B82" s="70">
        <v>487</v>
      </c>
      <c r="C82" s="70">
        <v>11</v>
      </c>
      <c r="D82" s="70">
        <v>29</v>
      </c>
      <c r="E82" s="70">
        <v>2014</v>
      </c>
      <c r="F82" s="70" t="s">
        <v>181</v>
      </c>
      <c r="G82" s="70" t="s">
        <v>1774</v>
      </c>
      <c r="H82" s="70" t="s">
        <v>1775</v>
      </c>
      <c r="I82" s="148"/>
      <c r="J82" s="71">
        <v>118.03677702154739</v>
      </c>
      <c r="K82" s="71">
        <v>3.7526537659327279</v>
      </c>
      <c r="L82" s="71">
        <v>41.942469383055673</v>
      </c>
      <c r="M82" s="71">
        <v>57.446178888542811</v>
      </c>
      <c r="N82" s="71">
        <v>76.466596094095522</v>
      </c>
      <c r="O82" s="71">
        <v>64.191027726249473</v>
      </c>
      <c r="P82" s="71">
        <v>87.873258525599951</v>
      </c>
      <c r="Q82" s="71">
        <v>3.7694281932293401</v>
      </c>
      <c r="R82" s="71">
        <v>0</v>
      </c>
      <c r="S82" s="71">
        <v>7.4793387408441268</v>
      </c>
      <c r="T82" s="72"/>
      <c r="U82" s="71">
        <v>5486922</v>
      </c>
      <c r="V82" s="71">
        <v>1549</v>
      </c>
      <c r="W82" s="71">
        <v>737</v>
      </c>
      <c r="X82" s="71">
        <v>10190</v>
      </c>
      <c r="Y82" s="71">
        <v>19387</v>
      </c>
      <c r="Z82" s="71">
        <v>36939</v>
      </c>
      <c r="AA82" s="71">
        <v>17500</v>
      </c>
      <c r="AB82" s="71">
        <v>50789</v>
      </c>
      <c r="AC82" s="71">
        <v>0</v>
      </c>
      <c r="AD82" s="71">
        <v>7.4793387408441268</v>
      </c>
      <c r="AE82" s="72"/>
      <c r="AF82" s="71"/>
      <c r="AG82" s="71"/>
      <c r="AH82" s="71"/>
      <c r="AI82" s="71"/>
      <c r="AJ82" s="71"/>
      <c r="AK82" s="71"/>
      <c r="AL82" s="71"/>
      <c r="AM82" s="71"/>
      <c r="AN82" s="71"/>
      <c r="AO82" s="71"/>
      <c r="AP82" s="71"/>
      <c r="AQ82" s="72"/>
      <c r="AR82" s="71">
        <v>856</v>
      </c>
      <c r="AS82" s="71">
        <v>362</v>
      </c>
      <c r="AT82" s="71">
        <v>0</v>
      </c>
      <c r="AU82" s="71">
        <v>0</v>
      </c>
      <c r="AV82" s="71">
        <v>0</v>
      </c>
      <c r="AW82" s="71">
        <v>0</v>
      </c>
      <c r="AX82" s="71"/>
      <c r="AY82" s="72"/>
      <c r="AZ82" s="71">
        <v>3630.4</v>
      </c>
      <c r="BA82" s="71">
        <v>23627</v>
      </c>
      <c r="BB82" s="71">
        <v>0</v>
      </c>
      <c r="BC82" s="71">
        <v>0</v>
      </c>
      <c r="BD82" s="71">
        <v>0</v>
      </c>
      <c r="BE82" s="71">
        <v>0</v>
      </c>
      <c r="BF82" s="71"/>
      <c r="BG82" s="72"/>
      <c r="BH82" s="71">
        <v>0</v>
      </c>
      <c r="BI82" s="71">
        <v>0</v>
      </c>
      <c r="BJ82" s="71">
        <v>26.867000000000001</v>
      </c>
      <c r="BK82" s="71">
        <v>0</v>
      </c>
      <c r="BL82" s="71">
        <v>0</v>
      </c>
      <c r="BM82" s="71">
        <v>0</v>
      </c>
      <c r="BN82" s="72"/>
      <c r="BO82" s="71">
        <v>0</v>
      </c>
      <c r="BP82" s="71">
        <v>0</v>
      </c>
      <c r="BQ82" s="71">
        <v>1</v>
      </c>
      <c r="BR82" s="71">
        <v>0</v>
      </c>
      <c r="BS82" s="71">
        <v>0</v>
      </c>
      <c r="BT82" s="71">
        <v>0</v>
      </c>
      <c r="BU82"/>
      <c r="BV82" s="70">
        <v>26.867000000000001</v>
      </c>
      <c r="BW82" s="70">
        <v>0</v>
      </c>
      <c r="BX82" s="70">
        <v>0</v>
      </c>
      <c r="BY82" s="70">
        <v>0</v>
      </c>
      <c r="BZ82" s="70">
        <v>0</v>
      </c>
      <c r="CA82" s="70">
        <v>0</v>
      </c>
      <c r="CB82" s="70">
        <v>0</v>
      </c>
      <c r="CC82" s="70">
        <v>0</v>
      </c>
      <c r="CD82" s="70">
        <v>0</v>
      </c>
    </row>
    <row r="83" spans="1:82">
      <c r="A83" s="70" t="s">
        <v>1786</v>
      </c>
      <c r="B83" s="70">
        <v>488</v>
      </c>
      <c r="C83" s="70">
        <v>12</v>
      </c>
      <c r="D83" s="70">
        <v>29</v>
      </c>
      <c r="E83" s="70">
        <v>2015</v>
      </c>
      <c r="F83" s="70" t="s">
        <v>182</v>
      </c>
      <c r="G83" s="1064" t="s">
        <v>1774</v>
      </c>
      <c r="H83" s="70" t="s">
        <v>1775</v>
      </c>
      <c r="I83" s="148"/>
      <c r="J83" s="71">
        <v>116.4959119588672</v>
      </c>
      <c r="K83" s="71">
        <v>3.5905847746305399</v>
      </c>
      <c r="L83" s="71">
        <v>42.234945396819938</v>
      </c>
      <c r="M83" s="71">
        <v>63.919743086155137</v>
      </c>
      <c r="N83" s="71">
        <v>73.058291245834667</v>
      </c>
      <c r="O83" s="71">
        <v>64.295163602211176</v>
      </c>
      <c r="P83" s="71">
        <v>88.294454268951881</v>
      </c>
      <c r="Q83" s="71">
        <v>3.66699592760517</v>
      </c>
      <c r="R83" s="71">
        <v>0</v>
      </c>
      <c r="S83" s="71">
        <v>5.8133905678661506</v>
      </c>
      <c r="T83" s="72"/>
      <c r="U83" s="71">
        <v>6050429</v>
      </c>
      <c r="V83" s="71">
        <v>1549</v>
      </c>
      <c r="W83" s="71">
        <v>737</v>
      </c>
      <c r="X83" s="71">
        <v>10190</v>
      </c>
      <c r="Y83" s="71">
        <v>19639</v>
      </c>
      <c r="Z83" s="71">
        <v>37355</v>
      </c>
      <c r="AA83" s="71">
        <v>17570</v>
      </c>
      <c r="AB83" s="71">
        <v>50472</v>
      </c>
      <c r="AC83" s="71">
        <v>0</v>
      </c>
      <c r="AD83" s="71">
        <v>5.8133905678661506</v>
      </c>
      <c r="AE83" s="72"/>
      <c r="AF83" s="71">
        <v>65375082.008110113</v>
      </c>
      <c r="AG83" s="71">
        <v>2812986.0210100831</v>
      </c>
      <c r="AH83" s="71">
        <v>8084021.2756382497</v>
      </c>
      <c r="AI83" s="71">
        <v>78153924.37130782</v>
      </c>
      <c r="AJ83" s="71">
        <v>107668921.5725418</v>
      </c>
      <c r="AK83" s="71">
        <v>0</v>
      </c>
      <c r="AL83" s="71">
        <v>0</v>
      </c>
      <c r="AM83" s="71">
        <v>6916975.8779230192</v>
      </c>
      <c r="AN83" s="71">
        <v>0</v>
      </c>
      <c r="AO83" s="71">
        <v>0</v>
      </c>
      <c r="AP83" s="71">
        <v>269011911.12653112</v>
      </c>
      <c r="AQ83" s="72"/>
      <c r="AR83" s="71">
        <v>941</v>
      </c>
      <c r="AS83" s="71">
        <v>688</v>
      </c>
      <c r="AT83" s="71">
        <v>0</v>
      </c>
      <c r="AU83" s="71">
        <v>0</v>
      </c>
      <c r="AV83" s="71">
        <v>0</v>
      </c>
      <c r="AW83" s="71">
        <v>0</v>
      </c>
      <c r="AX83" s="71"/>
      <c r="AY83" s="72"/>
      <c r="AZ83" s="71">
        <v>4064.8</v>
      </c>
      <c r="BA83" s="71">
        <v>57470.3</v>
      </c>
      <c r="BB83" s="71">
        <v>0</v>
      </c>
      <c r="BC83" s="71">
        <v>0</v>
      </c>
      <c r="BD83" s="71">
        <v>0</v>
      </c>
      <c r="BE83" s="71">
        <v>0</v>
      </c>
      <c r="BF83" s="71"/>
      <c r="BG83" s="72"/>
      <c r="BH83" s="71">
        <v>0</v>
      </c>
      <c r="BI83" s="71">
        <v>0</v>
      </c>
      <c r="BJ83" s="71">
        <v>26.798999999999999</v>
      </c>
      <c r="BK83" s="71">
        <v>0</v>
      </c>
      <c r="BL83" s="71">
        <v>0</v>
      </c>
      <c r="BM83" s="71">
        <v>0</v>
      </c>
      <c r="BN83" s="72"/>
      <c r="BO83" s="71">
        <v>0</v>
      </c>
      <c r="BP83" s="71">
        <v>0</v>
      </c>
      <c r="BQ83" s="71">
        <v>1</v>
      </c>
      <c r="BR83" s="71">
        <v>0</v>
      </c>
      <c r="BS83" s="71">
        <v>0</v>
      </c>
      <c r="BT83" s="71">
        <v>0</v>
      </c>
      <c r="BU83"/>
      <c r="BV83" s="70">
        <v>26.798999999999999</v>
      </c>
      <c r="BW83" s="70">
        <v>0</v>
      </c>
      <c r="BX83" s="70">
        <v>0</v>
      </c>
      <c r="BY83" s="70">
        <v>0</v>
      </c>
      <c r="BZ83" s="70">
        <v>0</v>
      </c>
      <c r="CA83" s="70">
        <v>0</v>
      </c>
      <c r="CB83" s="70">
        <v>0</v>
      </c>
      <c r="CC83" s="70">
        <v>0</v>
      </c>
      <c r="CD83" s="70">
        <v>0</v>
      </c>
    </row>
    <row r="84" spans="1:82">
      <c r="A84" s="70" t="s">
        <v>1787</v>
      </c>
      <c r="B84" s="70">
        <v>489</v>
      </c>
      <c r="C84" s="70">
        <v>13</v>
      </c>
      <c r="D84" s="70">
        <v>29</v>
      </c>
      <c r="E84" s="70">
        <v>2016</v>
      </c>
      <c r="F84" s="70" t="s">
        <v>155</v>
      </c>
      <c r="G84" s="1064" t="s">
        <v>1774</v>
      </c>
      <c r="H84" s="70" t="s">
        <v>1775</v>
      </c>
      <c r="I84" s="148"/>
      <c r="J84" s="71">
        <v>127.74097612797408</v>
      </c>
      <c r="K84" s="71">
        <v>3.335658066417476</v>
      </c>
      <c r="L84" s="71">
        <v>41.937687356838204</v>
      </c>
      <c r="M84" s="71">
        <v>46.75564189367303</v>
      </c>
      <c r="N84" s="71">
        <v>65.050944466385388</v>
      </c>
      <c r="O84" s="71">
        <v>63.898662419718825</v>
      </c>
      <c r="P84" s="71">
        <v>86.582424864962007</v>
      </c>
      <c r="Q84" s="71">
        <v>3.5393002836010963</v>
      </c>
      <c r="R84" s="71">
        <v>0</v>
      </c>
      <c r="S84" s="71">
        <v>6.2715752571887071</v>
      </c>
      <c r="T84" s="72"/>
      <c r="U84" s="71">
        <v>5978475</v>
      </c>
      <c r="V84" s="71">
        <v>1549</v>
      </c>
      <c r="W84" s="71">
        <v>737</v>
      </c>
      <c r="X84" s="71">
        <v>10190</v>
      </c>
      <c r="Y84" s="71">
        <v>19861</v>
      </c>
      <c r="Z84" s="71">
        <v>37581</v>
      </c>
      <c r="AA84" s="71">
        <v>17820</v>
      </c>
      <c r="AB84" s="71">
        <v>50109</v>
      </c>
      <c r="AC84" s="71">
        <v>0</v>
      </c>
      <c r="AD84" s="71">
        <v>6.2715752571887071</v>
      </c>
      <c r="AE84" s="72"/>
      <c r="AF84" s="71">
        <v>71804698.803848669</v>
      </c>
      <c r="AG84" s="71">
        <v>2507944.5851818789</v>
      </c>
      <c r="AH84" s="71">
        <v>7248961.2771732463</v>
      </c>
      <c r="AI84" s="71">
        <v>72733491.147913381</v>
      </c>
      <c r="AJ84" s="71">
        <v>93466503.482587472</v>
      </c>
      <c r="AK84" s="71">
        <v>0</v>
      </c>
      <c r="AL84" s="71">
        <v>0</v>
      </c>
      <c r="AM84" s="71">
        <v>6872563.4131951081</v>
      </c>
      <c r="AN84" s="71">
        <v>0</v>
      </c>
      <c r="AO84" s="71">
        <v>0</v>
      </c>
      <c r="AP84" s="71">
        <v>254634162.70989975</v>
      </c>
      <c r="AQ84" s="72"/>
      <c r="AR84" s="71">
        <v>1032</v>
      </c>
      <c r="AS84" s="71">
        <v>916</v>
      </c>
      <c r="AT84" s="71">
        <v>0</v>
      </c>
      <c r="AU84" s="71">
        <v>0</v>
      </c>
      <c r="AV84" s="71">
        <v>0</v>
      </c>
      <c r="AW84" s="71">
        <v>0</v>
      </c>
      <c r="AX84" s="71"/>
      <c r="AY84" s="72"/>
      <c r="AZ84" s="71">
        <v>4594.1000000000004</v>
      </c>
      <c r="BA84" s="71">
        <v>72426.5</v>
      </c>
      <c r="BB84" s="71">
        <v>0</v>
      </c>
      <c r="BC84" s="71">
        <v>0</v>
      </c>
      <c r="BD84" s="71">
        <v>0</v>
      </c>
      <c r="BE84" s="71">
        <v>0</v>
      </c>
      <c r="BF84" s="71"/>
      <c r="BG84" s="72"/>
      <c r="BH84" s="71">
        <v>0</v>
      </c>
      <c r="BI84" s="71">
        <v>0</v>
      </c>
      <c r="BJ84" s="71">
        <v>25.297999999999998</v>
      </c>
      <c r="BK84" s="71">
        <v>0</v>
      </c>
      <c r="BL84" s="71">
        <v>0</v>
      </c>
      <c r="BM84" s="71">
        <v>0</v>
      </c>
      <c r="BN84" s="72"/>
      <c r="BO84" s="71">
        <v>0</v>
      </c>
      <c r="BP84" s="71">
        <v>0</v>
      </c>
      <c r="BQ84" s="71">
        <v>1</v>
      </c>
      <c r="BR84" s="71">
        <v>0</v>
      </c>
      <c r="BS84" s="71">
        <v>0</v>
      </c>
      <c r="BT84" s="71">
        <v>0</v>
      </c>
      <c r="BU84"/>
      <c r="BV84" s="70">
        <v>25.297999999999998</v>
      </c>
      <c r="BW84" s="70">
        <v>0</v>
      </c>
      <c r="BX84" s="70">
        <v>0</v>
      </c>
      <c r="BY84" s="70">
        <v>0</v>
      </c>
      <c r="BZ84" s="70">
        <v>0</v>
      </c>
      <c r="CA84" s="70">
        <v>0</v>
      </c>
      <c r="CB84" s="70">
        <v>0</v>
      </c>
      <c r="CC84" s="70">
        <v>0</v>
      </c>
      <c r="CD84" s="70">
        <v>0</v>
      </c>
    </row>
    <row r="85" spans="1:82">
      <c r="A85" s="70" t="s">
        <v>1788</v>
      </c>
      <c r="B85" s="70">
        <v>490</v>
      </c>
      <c r="C85" s="70">
        <v>14</v>
      </c>
      <c r="D85" s="70">
        <v>29</v>
      </c>
      <c r="E85" s="70">
        <v>2017</v>
      </c>
      <c r="F85" s="70" t="s">
        <v>156</v>
      </c>
      <c r="G85" s="70" t="s">
        <v>1774</v>
      </c>
      <c r="H85" s="70" t="s">
        <v>1775</v>
      </c>
      <c r="I85" s="148"/>
      <c r="J85" s="71">
        <v>96.932385462919314</v>
      </c>
      <c r="K85" s="71">
        <v>3.321125656848007</v>
      </c>
      <c r="L85" s="71">
        <v>41.761258389443974</v>
      </c>
      <c r="M85" s="71">
        <v>42.522696228006069</v>
      </c>
      <c r="N85" s="71">
        <v>71.273980437593409</v>
      </c>
      <c r="O85" s="71">
        <v>63.061711783177778</v>
      </c>
      <c r="P85" s="71">
        <v>85.889117810941201</v>
      </c>
      <c r="Q85" s="71">
        <v>3.3975150487835899</v>
      </c>
      <c r="R85" s="71">
        <v>0</v>
      </c>
      <c r="S85" s="71">
        <v>8.0790132347804313</v>
      </c>
      <c r="T85" s="72"/>
      <c r="U85" s="71">
        <v>5352425</v>
      </c>
      <c r="V85" s="71">
        <v>1549</v>
      </c>
      <c r="W85" s="71">
        <v>737</v>
      </c>
      <c r="X85" s="71">
        <v>10190</v>
      </c>
      <c r="Y85" s="71">
        <v>20193</v>
      </c>
      <c r="Z85" s="71">
        <v>37704</v>
      </c>
      <c r="AA85" s="71">
        <v>17790</v>
      </c>
      <c r="AB85" s="71">
        <v>49742</v>
      </c>
      <c r="AC85" s="71">
        <v>0</v>
      </c>
      <c r="AD85" s="71">
        <v>8.0790132347804313</v>
      </c>
      <c r="AE85" s="72"/>
      <c r="AF85" s="71">
        <v>59968958.671171017</v>
      </c>
      <c r="AG85" s="71">
        <v>2527232.6061022351</v>
      </c>
      <c r="AH85" s="71">
        <v>8676723.653276287</v>
      </c>
      <c r="AI85" s="71">
        <v>68826899.397584856</v>
      </c>
      <c r="AJ85" s="71">
        <v>104887418.2942313</v>
      </c>
      <c r="AK85" s="71">
        <v>0</v>
      </c>
      <c r="AL85" s="71">
        <v>0</v>
      </c>
      <c r="AM85" s="71">
        <v>6832903.4531701934</v>
      </c>
      <c r="AN85" s="71">
        <v>0</v>
      </c>
      <c r="AO85" s="71">
        <v>0</v>
      </c>
      <c r="AP85" s="71">
        <v>251720136.07553586</v>
      </c>
      <c r="AQ85" s="72"/>
      <c r="AR85" s="71">
        <v>1083</v>
      </c>
      <c r="AS85" s="71">
        <v>1150</v>
      </c>
      <c r="AT85" s="71">
        <v>0</v>
      </c>
      <c r="AU85" s="71">
        <v>0</v>
      </c>
      <c r="AV85" s="71">
        <v>0</v>
      </c>
      <c r="AW85" s="71">
        <v>0</v>
      </c>
      <c r="AX85" s="71"/>
      <c r="AY85" s="72"/>
      <c r="AZ85" s="71">
        <v>4898.3</v>
      </c>
      <c r="BA85" s="71">
        <v>109685.6400000001</v>
      </c>
      <c r="BB85" s="71">
        <v>0</v>
      </c>
      <c r="BC85" s="71">
        <v>0</v>
      </c>
      <c r="BD85" s="71">
        <v>0</v>
      </c>
      <c r="BE85" s="71">
        <v>0</v>
      </c>
      <c r="BF85" s="71"/>
      <c r="BG85" s="72"/>
      <c r="BH85" s="71">
        <v>0</v>
      </c>
      <c r="BI85" s="71">
        <v>0</v>
      </c>
      <c r="BJ85" s="71">
        <v>23.696000000000002</v>
      </c>
      <c r="BK85" s="71">
        <v>0</v>
      </c>
      <c r="BL85" s="71">
        <v>0</v>
      </c>
      <c r="BM85" s="71">
        <v>0</v>
      </c>
      <c r="BN85" s="72"/>
      <c r="BO85" s="71">
        <v>0</v>
      </c>
      <c r="BP85" s="71">
        <v>0</v>
      </c>
      <c r="BQ85" s="71">
        <v>1</v>
      </c>
      <c r="BR85" s="71">
        <v>0</v>
      </c>
      <c r="BS85" s="71">
        <v>0</v>
      </c>
      <c r="BT85" s="71">
        <v>0</v>
      </c>
      <c r="BU85"/>
      <c r="BV85" s="70">
        <v>23.696000000000002</v>
      </c>
      <c r="BW85" s="70">
        <v>0</v>
      </c>
      <c r="BX85" s="70">
        <v>0</v>
      </c>
      <c r="BY85" s="70">
        <v>0</v>
      </c>
      <c r="BZ85" s="70">
        <v>0</v>
      </c>
      <c r="CA85" s="70">
        <v>0</v>
      </c>
      <c r="CB85" s="70">
        <v>0</v>
      </c>
      <c r="CC85" s="70">
        <v>0</v>
      </c>
      <c r="CD85" s="70">
        <v>0</v>
      </c>
    </row>
    <row r="86" spans="1:82">
      <c r="A86" s="70" t="s">
        <v>1789</v>
      </c>
      <c r="B86" s="70">
        <v>491</v>
      </c>
      <c r="C86" s="70">
        <v>15</v>
      </c>
      <c r="D86" s="70">
        <v>29</v>
      </c>
      <c r="E86" s="70">
        <v>2018</v>
      </c>
      <c r="F86" s="70" t="s">
        <v>183</v>
      </c>
      <c r="G86" s="70" t="s">
        <v>1774</v>
      </c>
      <c r="H86" s="70" t="s">
        <v>1775</v>
      </c>
      <c r="I86" s="148"/>
      <c r="J86" s="71">
        <v>103.09961172462673</v>
      </c>
      <c r="K86" s="71">
        <v>3.1337283187645464</v>
      </c>
      <c r="L86" s="71">
        <v>39.170914264540222</v>
      </c>
      <c r="M86" s="71">
        <v>45.128375821266069</v>
      </c>
      <c r="N86" s="71">
        <v>68.062936112167506</v>
      </c>
      <c r="O86" s="71">
        <v>61.952411527664779</v>
      </c>
      <c r="P86" s="71">
        <v>85.464346811032783</v>
      </c>
      <c r="Q86" s="71">
        <v>3.1139003439691799</v>
      </c>
      <c r="R86" s="71">
        <v>0</v>
      </c>
      <c r="S86" s="71">
        <v>6.6486217234168041</v>
      </c>
      <c r="T86" s="72"/>
      <c r="U86" s="71">
        <v>5672882</v>
      </c>
      <c r="V86" s="71">
        <v>1549</v>
      </c>
      <c r="W86" s="71">
        <v>737</v>
      </c>
      <c r="X86" s="71">
        <v>10190</v>
      </c>
      <c r="Y86" s="71">
        <v>20304</v>
      </c>
      <c r="Z86" s="71">
        <v>37750</v>
      </c>
      <c r="AA86" s="71">
        <v>17880</v>
      </c>
      <c r="AB86" s="71">
        <v>49130</v>
      </c>
      <c r="AC86" s="71">
        <v>0</v>
      </c>
      <c r="AD86" s="71">
        <v>6.6486217234168041</v>
      </c>
      <c r="AE86" s="72"/>
      <c r="AF86" s="71">
        <v>62740577.743139803</v>
      </c>
      <c r="AG86" s="71">
        <v>2244195.955554354</v>
      </c>
      <c r="AH86" s="71">
        <v>8335531.3479477614</v>
      </c>
      <c r="AI86" s="71">
        <v>71322639.303691253</v>
      </c>
      <c r="AJ86" s="71">
        <v>100315196.41711891</v>
      </c>
      <c r="AK86" s="71">
        <v>0</v>
      </c>
      <c r="AL86" s="71">
        <v>0</v>
      </c>
      <c r="AM86" s="71">
        <v>6762799.0692633092</v>
      </c>
      <c r="AN86" s="71">
        <v>0</v>
      </c>
      <c r="AO86" s="71">
        <v>0</v>
      </c>
      <c r="AP86" s="71">
        <v>251720939.83671537</v>
      </c>
      <c r="AQ86" s="72"/>
      <c r="AR86" s="71">
        <v>1165</v>
      </c>
      <c r="AS86" s="71">
        <v>1306</v>
      </c>
      <c r="AT86" s="71">
        <v>0</v>
      </c>
      <c r="AU86" s="71">
        <v>0</v>
      </c>
      <c r="AV86" s="71">
        <v>0</v>
      </c>
      <c r="AW86" s="71">
        <v>0</v>
      </c>
      <c r="AX86" s="71"/>
      <c r="AY86" s="72"/>
      <c r="AZ86" s="71">
        <v>5375.7999999999993</v>
      </c>
      <c r="BA86" s="71">
        <v>120568</v>
      </c>
      <c r="BB86" s="71">
        <v>0</v>
      </c>
      <c r="BC86" s="71">
        <v>0</v>
      </c>
      <c r="BD86" s="71">
        <v>0</v>
      </c>
      <c r="BE86" s="71">
        <v>0</v>
      </c>
      <c r="BF86" s="71"/>
      <c r="BG86" s="72"/>
      <c r="BH86" s="71">
        <v>0</v>
      </c>
      <c r="BI86" s="71">
        <v>0</v>
      </c>
      <c r="BJ86" s="71">
        <v>24.94</v>
      </c>
      <c r="BK86" s="71">
        <v>0</v>
      </c>
      <c r="BL86" s="71">
        <v>0</v>
      </c>
      <c r="BM86" s="71">
        <v>0</v>
      </c>
      <c r="BN86" s="72"/>
      <c r="BO86" s="71">
        <v>0</v>
      </c>
      <c r="BP86" s="71">
        <v>0</v>
      </c>
      <c r="BQ86" s="71">
        <v>1</v>
      </c>
      <c r="BR86" s="71">
        <v>0</v>
      </c>
      <c r="BS86" s="71">
        <v>0</v>
      </c>
      <c r="BT86" s="71">
        <v>0</v>
      </c>
      <c r="BU86"/>
      <c r="BV86" s="70">
        <v>24.94</v>
      </c>
      <c r="BW86" s="70">
        <v>0</v>
      </c>
      <c r="BX86" s="70">
        <v>0</v>
      </c>
      <c r="BY86" s="70">
        <v>0</v>
      </c>
      <c r="BZ86" s="70">
        <v>0</v>
      </c>
      <c r="CA86" s="70">
        <v>0</v>
      </c>
      <c r="CB86" s="70">
        <v>0</v>
      </c>
      <c r="CC86" s="70">
        <v>0</v>
      </c>
      <c r="CD86" s="70">
        <v>0</v>
      </c>
    </row>
    <row r="87" spans="1:82">
      <c r="A87" s="70" t="s">
        <v>1790</v>
      </c>
      <c r="B87" s="70">
        <v>492</v>
      </c>
      <c r="C87" s="70">
        <v>16</v>
      </c>
      <c r="D87" s="70">
        <v>29</v>
      </c>
      <c r="E87" s="70">
        <v>2019</v>
      </c>
      <c r="F87" s="70" t="s">
        <v>158</v>
      </c>
      <c r="G87" s="70" t="s">
        <v>1774</v>
      </c>
      <c r="H87" s="70" t="s">
        <v>1775</v>
      </c>
      <c r="I87" s="148"/>
      <c r="J87" s="71">
        <v>103.01726576129403</v>
      </c>
      <c r="K87" s="71">
        <v>2.8616732496759019</v>
      </c>
      <c r="L87" s="71">
        <v>39.507938893485786</v>
      </c>
      <c r="M87" s="71">
        <v>44.112881876814505</v>
      </c>
      <c r="N87" s="71">
        <v>65.627472828151483</v>
      </c>
      <c r="O87" s="71">
        <v>60.182055805529963</v>
      </c>
      <c r="P87" s="71">
        <v>84.938606134819736</v>
      </c>
      <c r="Q87" s="71">
        <v>3.0063367655238</v>
      </c>
      <c r="R87" s="71">
        <v>0</v>
      </c>
      <c r="S87" s="71">
        <v>6.7141809327115469</v>
      </c>
      <c r="T87" s="72"/>
      <c r="U87" s="71">
        <v>5685518</v>
      </c>
      <c r="V87" s="71">
        <v>1549</v>
      </c>
      <c r="W87" s="71">
        <v>737</v>
      </c>
      <c r="X87" s="71">
        <v>10190</v>
      </c>
      <c r="Y87" s="71">
        <v>20532</v>
      </c>
      <c r="Z87" s="71">
        <v>37678</v>
      </c>
      <c r="AA87" s="71">
        <v>17637</v>
      </c>
      <c r="AB87" s="71">
        <v>48717</v>
      </c>
      <c r="AC87" s="71">
        <v>0</v>
      </c>
      <c r="AD87" s="71">
        <v>6.7141809327115469</v>
      </c>
      <c r="AE87" s="72"/>
      <c r="AF87" s="71">
        <v>62287971.879357323</v>
      </c>
      <c r="AG87" s="71">
        <v>2166983.3812249191</v>
      </c>
      <c r="AH87" s="71">
        <v>8823171.7440053076</v>
      </c>
      <c r="AI87" s="71">
        <v>72569835.948993579</v>
      </c>
      <c r="AJ87" s="71">
        <v>97326855.293554991</v>
      </c>
      <c r="AK87" s="71">
        <v>0</v>
      </c>
      <c r="AL87" s="71">
        <v>0</v>
      </c>
      <c r="AM87" s="71">
        <v>6634888.6586203519</v>
      </c>
      <c r="AN87" s="71">
        <v>0</v>
      </c>
      <c r="AO87" s="71">
        <v>0</v>
      </c>
      <c r="AP87" s="71">
        <v>249809706.90575647</v>
      </c>
      <c r="AQ87" s="72"/>
      <c r="AR87" s="71">
        <v>1226</v>
      </c>
      <c r="AS87" s="71">
        <v>1392</v>
      </c>
      <c r="AT87" s="71">
        <v>0</v>
      </c>
      <c r="AU87" s="71">
        <v>0</v>
      </c>
      <c r="AV87" s="71">
        <v>0</v>
      </c>
      <c r="AW87" s="71">
        <v>0</v>
      </c>
      <c r="AX87" s="71"/>
      <c r="AY87" s="72"/>
      <c r="AZ87" s="71">
        <v>5706.4000000000051</v>
      </c>
      <c r="BA87" s="71">
        <v>124747.8</v>
      </c>
      <c r="BB87" s="71">
        <v>0</v>
      </c>
      <c r="BC87" s="71">
        <v>0</v>
      </c>
      <c r="BD87" s="71">
        <v>0</v>
      </c>
      <c r="BE87" s="71">
        <v>0</v>
      </c>
      <c r="BF87" s="71"/>
      <c r="BG87" s="72"/>
      <c r="BH87" s="71">
        <v>0</v>
      </c>
      <c r="BI87" s="71">
        <v>0</v>
      </c>
      <c r="BJ87" s="71">
        <v>23.513000000000002</v>
      </c>
      <c r="BK87" s="71">
        <v>0</v>
      </c>
      <c r="BL87" s="71">
        <v>0</v>
      </c>
      <c r="BM87" s="71">
        <v>0</v>
      </c>
      <c r="BN87" s="72"/>
      <c r="BO87" s="71">
        <v>0</v>
      </c>
      <c r="BP87" s="71">
        <v>0</v>
      </c>
      <c r="BQ87" s="71">
        <v>1</v>
      </c>
      <c r="BR87" s="71">
        <v>0</v>
      </c>
      <c r="BS87" s="71">
        <v>0</v>
      </c>
      <c r="BT87" s="71">
        <v>0</v>
      </c>
      <c r="BU87"/>
      <c r="BV87" s="70">
        <v>23.513000000000002</v>
      </c>
      <c r="BW87" s="70">
        <v>0</v>
      </c>
      <c r="BX87" s="70">
        <v>0</v>
      </c>
      <c r="BY87" s="70">
        <v>0</v>
      </c>
      <c r="BZ87" s="70">
        <v>0</v>
      </c>
      <c r="CA87" s="70">
        <v>0</v>
      </c>
      <c r="CB87" s="70">
        <v>0</v>
      </c>
      <c r="CC87" s="70">
        <v>0</v>
      </c>
      <c r="CD87" s="70">
        <v>0</v>
      </c>
    </row>
    <row r="88" spans="1:82">
      <c r="A88" s="70" t="s">
        <v>1791</v>
      </c>
      <c r="B88" s="70">
        <v>493</v>
      </c>
      <c r="C88" s="70">
        <v>17</v>
      </c>
      <c r="D88" s="70">
        <v>29</v>
      </c>
      <c r="E88" s="70">
        <v>2020</v>
      </c>
      <c r="F88" s="70" t="s">
        <v>159</v>
      </c>
      <c r="G88" s="70" t="s">
        <v>1774</v>
      </c>
      <c r="H88" s="70" t="s">
        <v>1775</v>
      </c>
      <c r="I88" s="148"/>
      <c r="J88" s="71">
        <v>76.008608830426667</v>
      </c>
      <c r="K88" s="71">
        <v>3.1347420605272456</v>
      </c>
      <c r="L88" s="71">
        <v>51.466296680091141</v>
      </c>
      <c r="M88" s="71">
        <v>39.601966366657024</v>
      </c>
      <c r="N88" s="71">
        <v>62.963888892182574</v>
      </c>
      <c r="O88" s="71">
        <v>52.555858845844199</v>
      </c>
      <c r="P88" s="71">
        <v>80.284072451312881</v>
      </c>
      <c r="Q88" s="71">
        <v>2.8395484388919798</v>
      </c>
      <c r="R88" s="71">
        <v>0</v>
      </c>
      <c r="S88" s="71">
        <v>7.4701703585665511</v>
      </c>
      <c r="T88" s="72"/>
      <c r="U88" s="71">
        <v>5082703</v>
      </c>
      <c r="V88" s="71">
        <v>1444</v>
      </c>
      <c r="W88" s="71">
        <v>1041</v>
      </c>
      <c r="X88" s="71">
        <v>10174</v>
      </c>
      <c r="Y88" s="71">
        <v>20645</v>
      </c>
      <c r="Z88" s="71">
        <v>37555</v>
      </c>
      <c r="AA88" s="71">
        <v>17719</v>
      </c>
      <c r="AB88" s="71">
        <v>48160</v>
      </c>
      <c r="AC88" s="71">
        <v>0</v>
      </c>
      <c r="AD88" s="71">
        <v>7.4701703585665511</v>
      </c>
      <c r="AE88" s="72"/>
      <c r="AF88" s="71">
        <v>54585377.58287847</v>
      </c>
      <c r="AG88" s="71">
        <v>2239188.4138315343</v>
      </c>
      <c r="AH88" s="71">
        <v>9317710.5816336442</v>
      </c>
      <c r="AI88" s="71">
        <v>66180679.037230209</v>
      </c>
      <c r="AJ88" s="71">
        <v>97709498.578159139</v>
      </c>
      <c r="AK88" s="71"/>
      <c r="AL88" s="71"/>
      <c r="AM88" s="71">
        <v>6285415.0687599536</v>
      </c>
      <c r="AN88" s="71"/>
      <c r="AO88" s="71"/>
      <c r="AP88" s="71">
        <v>236317869.26249292</v>
      </c>
      <c r="AQ88" s="72"/>
      <c r="AR88" s="71">
        <v>1272</v>
      </c>
      <c r="AS88" s="71">
        <v>1520</v>
      </c>
      <c r="AT88" s="71">
        <v>0</v>
      </c>
      <c r="AU88" s="71">
        <v>0</v>
      </c>
      <c r="AV88" s="71">
        <v>0</v>
      </c>
      <c r="AW88" s="71">
        <v>0</v>
      </c>
      <c r="AX88" s="71"/>
      <c r="AY88" s="72"/>
      <c r="AZ88" s="71">
        <v>5999.4000000000069</v>
      </c>
      <c r="BA88" s="71">
        <v>138883.50000000009</v>
      </c>
      <c r="BB88" s="71">
        <v>0</v>
      </c>
      <c r="BC88" s="71">
        <v>0</v>
      </c>
      <c r="BD88" s="71">
        <v>0</v>
      </c>
      <c r="BE88" s="71">
        <v>0</v>
      </c>
      <c r="BF88" s="71"/>
      <c r="BG88" s="72"/>
      <c r="BH88" s="71">
        <v>0</v>
      </c>
      <c r="BI88" s="71">
        <v>0</v>
      </c>
      <c r="BJ88" s="71">
        <v>22.332000000000001</v>
      </c>
      <c r="BK88" s="71">
        <v>0</v>
      </c>
      <c r="BL88" s="71">
        <v>0</v>
      </c>
      <c r="BM88" s="71">
        <v>0</v>
      </c>
      <c r="BN88" s="72"/>
      <c r="BO88" s="71">
        <v>0</v>
      </c>
      <c r="BP88" s="71">
        <v>0</v>
      </c>
      <c r="BQ88" s="71">
        <v>1</v>
      </c>
      <c r="BR88" s="71">
        <v>0</v>
      </c>
      <c r="BS88" s="71">
        <v>0</v>
      </c>
      <c r="BT88" s="71">
        <v>0</v>
      </c>
      <c r="BU88"/>
      <c r="BV88" s="70">
        <v>22.332000000000001</v>
      </c>
      <c r="BW88" s="70">
        <v>0</v>
      </c>
      <c r="BX88" s="70">
        <v>0</v>
      </c>
      <c r="BY88" s="70">
        <v>0</v>
      </c>
      <c r="BZ88" s="70">
        <v>0</v>
      </c>
      <c r="CA88" s="70">
        <v>0</v>
      </c>
      <c r="CB88" s="70">
        <v>0</v>
      </c>
      <c r="CC88" s="70">
        <v>0</v>
      </c>
      <c r="CD88" s="70">
        <v>0</v>
      </c>
    </row>
    <row r="89" spans="1:82">
      <c r="A89" s="70" t="s">
        <v>1792</v>
      </c>
      <c r="B89" s="70">
        <v>493</v>
      </c>
      <c r="C89" s="70">
        <v>18</v>
      </c>
      <c r="D89" s="70">
        <v>29</v>
      </c>
      <c r="E89" s="70">
        <v>2021</v>
      </c>
      <c r="F89" s="70" t="s">
        <v>160</v>
      </c>
      <c r="G89" s="70" t="s">
        <v>1774</v>
      </c>
      <c r="H89" s="70" t="s">
        <v>1775</v>
      </c>
      <c r="I89" s="148"/>
      <c r="J89" s="71">
        <v>93.303023437905537</v>
      </c>
      <c r="K89" s="71">
        <v>3.3382477173924134</v>
      </c>
      <c r="L89" s="71">
        <v>42.636162377888319</v>
      </c>
      <c r="M89" s="71">
        <v>42.121722331347769</v>
      </c>
      <c r="N89" s="71">
        <v>65.985731020474375</v>
      </c>
      <c r="O89" s="71">
        <v>50.739252729689191</v>
      </c>
      <c r="P89" s="71">
        <v>81.970845274618611</v>
      </c>
      <c r="Q89" s="71">
        <v>2.7609511475025501</v>
      </c>
      <c r="R89" s="71">
        <v>0</v>
      </c>
      <c r="S89" s="71">
        <v>6.5094795978312368</v>
      </c>
      <c r="T89" s="72"/>
      <c r="U89" s="71">
        <v>5645129</v>
      </c>
      <c r="V89" s="71">
        <v>1444</v>
      </c>
      <c r="W89" s="71">
        <v>1041</v>
      </c>
      <c r="X89" s="71">
        <v>10174</v>
      </c>
      <c r="Y89" s="71">
        <v>20507</v>
      </c>
      <c r="Z89" s="71">
        <v>37332</v>
      </c>
      <c r="AA89" s="71">
        <v>17641</v>
      </c>
      <c r="AB89" s="71">
        <v>47287</v>
      </c>
      <c r="AC89" s="71">
        <v>0</v>
      </c>
      <c r="AD89" s="71">
        <v>6.5094795978312368</v>
      </c>
      <c r="AE89" s="72"/>
      <c r="AF89" s="71">
        <v>57104341.779543601</v>
      </c>
      <c r="AG89" s="71">
        <v>2373009.1343998672</v>
      </c>
      <c r="AH89" s="71">
        <v>7434406.0741885565</v>
      </c>
      <c r="AI89" s="71">
        <v>69560143.91157335</v>
      </c>
      <c r="AJ89" s="71">
        <v>97051406.825778663</v>
      </c>
      <c r="AK89" s="71">
        <v>0</v>
      </c>
      <c r="AL89" s="71">
        <v>0</v>
      </c>
      <c r="AM89" s="71">
        <v>6207075.4627675768</v>
      </c>
      <c r="AN89" s="71">
        <v>0</v>
      </c>
      <c r="AO89" s="71">
        <v>0</v>
      </c>
      <c r="AP89" s="71">
        <v>239730383.18825161</v>
      </c>
      <c r="AQ89" s="72"/>
      <c r="AR89" s="71">
        <v>1322</v>
      </c>
      <c r="AS89" s="71">
        <v>1566</v>
      </c>
      <c r="AT89" s="71">
        <v>0</v>
      </c>
      <c r="AU89" s="71">
        <v>0</v>
      </c>
      <c r="AV89" s="71">
        <v>0</v>
      </c>
      <c r="AW89" s="71">
        <v>0</v>
      </c>
      <c r="AX89" s="71"/>
      <c r="AY89" s="72"/>
      <c r="AZ89" s="71">
        <v>6301.300000000002</v>
      </c>
      <c r="BA89" s="71">
        <v>140981.7000000001</v>
      </c>
      <c r="BB89" s="71">
        <v>0</v>
      </c>
      <c r="BC89" s="71">
        <v>0</v>
      </c>
      <c r="BD89" s="71">
        <v>0</v>
      </c>
      <c r="BE89" s="71">
        <v>0</v>
      </c>
      <c r="BF89" s="71"/>
      <c r="BG89" s="72"/>
      <c r="BH89" s="71">
        <v>0</v>
      </c>
      <c r="BI89" s="71">
        <v>0</v>
      </c>
      <c r="BJ89" s="71">
        <v>21.965</v>
      </c>
      <c r="BK89" s="71">
        <v>0</v>
      </c>
      <c r="BL89" s="71">
        <v>0</v>
      </c>
      <c r="BM89" s="71">
        <v>0</v>
      </c>
      <c r="BN89" s="72"/>
      <c r="BO89" s="71">
        <v>0</v>
      </c>
      <c r="BP89" s="71">
        <v>0</v>
      </c>
      <c r="BQ89" s="71">
        <v>1</v>
      </c>
      <c r="BR89" s="71">
        <v>0</v>
      </c>
      <c r="BS89" s="71">
        <v>0</v>
      </c>
      <c r="BT89" s="71">
        <v>0</v>
      </c>
      <c r="BU89"/>
      <c r="BV89" s="70">
        <v>21.965</v>
      </c>
      <c r="BW89" s="70">
        <v>0</v>
      </c>
      <c r="BX89" s="70">
        <v>0</v>
      </c>
      <c r="BY89" s="70">
        <v>0</v>
      </c>
      <c r="BZ89" s="70">
        <v>0</v>
      </c>
      <c r="CA89" s="70">
        <v>0</v>
      </c>
      <c r="CB89" s="70">
        <v>0</v>
      </c>
      <c r="CC89" s="70">
        <v>0</v>
      </c>
      <c r="CD89" s="70">
        <v>0</v>
      </c>
    </row>
    <row r="90" spans="1:82">
      <c r="A90" s="70" t="s">
        <v>1793</v>
      </c>
      <c r="B90" s="70">
        <v>493</v>
      </c>
      <c r="C90" s="70">
        <v>19</v>
      </c>
      <c r="D90" s="70">
        <v>29</v>
      </c>
      <c r="E90" s="70">
        <v>2022</v>
      </c>
      <c r="F90" s="70" t="s">
        <v>161</v>
      </c>
      <c r="G90" s="70" t="s">
        <v>1774</v>
      </c>
      <c r="H90" s="70" t="s">
        <v>1775</v>
      </c>
      <c r="I90" s="148"/>
      <c r="J90" s="71">
        <v>86.392207330719017</v>
      </c>
      <c r="K90" s="71">
        <v>2.9949897002002386</v>
      </c>
      <c r="L90" s="71">
        <v>39.219743230026545</v>
      </c>
      <c r="M90" s="71">
        <v>40.488566569114973</v>
      </c>
      <c r="N90" s="71">
        <v>71.188491679620199</v>
      </c>
      <c r="O90" s="71">
        <v>53.184808812481059</v>
      </c>
      <c r="P90" s="71">
        <v>81.298384858008589</v>
      </c>
      <c r="Q90" s="71">
        <v>2.777538039326743</v>
      </c>
      <c r="R90" s="71">
        <v>0</v>
      </c>
      <c r="S90" s="71">
        <v>6.0424129631345531</v>
      </c>
      <c r="T90" s="72"/>
      <c r="U90" s="71">
        <v>6030923</v>
      </c>
      <c r="V90" s="71">
        <v>1444</v>
      </c>
      <c r="W90" s="71">
        <v>1041</v>
      </c>
      <c r="X90" s="71">
        <v>10174</v>
      </c>
      <c r="Y90" s="71">
        <v>21169</v>
      </c>
      <c r="Z90" s="71">
        <v>37179</v>
      </c>
      <c r="AA90" s="71">
        <v>17763</v>
      </c>
      <c r="AB90" s="71">
        <v>47181</v>
      </c>
      <c r="AC90" s="71">
        <v>0</v>
      </c>
      <c r="AD90" s="71">
        <v>6.0424129631345531</v>
      </c>
      <c r="AE90" s="72"/>
      <c r="AF90" s="71">
        <v>54575096.339750215</v>
      </c>
      <c r="AG90" s="71">
        <v>2251471.5430387091</v>
      </c>
      <c r="AH90" s="71">
        <v>8100673.4510668665</v>
      </c>
      <c r="AI90" s="71">
        <v>65608692.586615928</v>
      </c>
      <c r="AJ90" s="71">
        <v>108320225.25125468</v>
      </c>
      <c r="AK90" s="71">
        <v>0</v>
      </c>
      <c r="AL90" s="71">
        <v>0</v>
      </c>
      <c r="AM90" s="71">
        <v>6092354.8774221195</v>
      </c>
      <c r="AN90" s="71">
        <v>0</v>
      </c>
      <c r="AO90" s="71">
        <v>0</v>
      </c>
      <c r="AP90" s="71">
        <v>244948514.04914853</v>
      </c>
      <c r="AQ90" s="72"/>
      <c r="AR90" s="71">
        <v>1377</v>
      </c>
      <c r="AS90" s="71">
        <v>1607</v>
      </c>
      <c r="AT90" s="71">
        <v>0</v>
      </c>
      <c r="AU90" s="71">
        <v>0</v>
      </c>
      <c r="AV90" s="71">
        <v>0</v>
      </c>
      <c r="AW90" s="71">
        <v>0</v>
      </c>
      <c r="AX90" s="71"/>
      <c r="AY90" s="72"/>
      <c r="AZ90" s="71">
        <v>6670.5999999999967</v>
      </c>
      <c r="BA90" s="71">
        <v>144838.3000000001</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1794</v>
      </c>
      <c r="B91" s="70">
        <v>493</v>
      </c>
      <c r="C91" s="70">
        <v>20</v>
      </c>
      <c r="D91" s="70">
        <v>29</v>
      </c>
      <c r="E91" s="70">
        <v>2023</v>
      </c>
      <c r="F91" s="70" t="s">
        <v>1539</v>
      </c>
      <c r="G91" s="70" t="s">
        <v>1774</v>
      </c>
      <c r="H91" s="70" t="s">
        <v>1775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1441</v>
      </c>
      <c r="AS91" s="71">
        <v>1622</v>
      </c>
      <c r="AT91" s="71">
        <v>0</v>
      </c>
      <c r="AU91" s="71">
        <v>0</v>
      </c>
      <c r="AV91" s="71">
        <v>0</v>
      </c>
      <c r="AW91" s="71">
        <v>0</v>
      </c>
      <c r="AX91" s="71"/>
      <c r="AY91" s="72"/>
      <c r="AZ91" s="71">
        <v>7095.3999999999896</v>
      </c>
      <c r="BA91" s="71">
        <v>145524.8000000001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1795</v>
      </c>
      <c r="B92" s="70">
        <v>493</v>
      </c>
      <c r="C92" s="70">
        <v>21</v>
      </c>
      <c r="D92" s="70">
        <v>29</v>
      </c>
      <c r="E92" s="70">
        <v>2024</v>
      </c>
      <c r="F92" s="70" t="s">
        <v>1554</v>
      </c>
      <c r="G92" s="70" t="s">
        <v>1774</v>
      </c>
      <c r="H92" s="70" t="s">
        <v>1775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1796</v>
      </c>
      <c r="B93" s="70">
        <v>188</v>
      </c>
      <c r="C93" s="70">
        <v>1</v>
      </c>
      <c r="D93" s="70">
        <v>12</v>
      </c>
      <c r="E93" s="70">
        <v>1990</v>
      </c>
      <c r="F93" s="70" t="s">
        <v>787</v>
      </c>
      <c r="G93" s="70" t="s">
        <v>1797</v>
      </c>
      <c r="H93" s="70" t="s">
        <v>1798</v>
      </c>
      <c r="I93" s="148"/>
      <c r="J93" s="71">
        <v>449.64301905052918</v>
      </c>
      <c r="K93" s="71">
        <v>15.00289012384323</v>
      </c>
      <c r="L93" s="71">
        <v>31.0838751124179</v>
      </c>
      <c r="M93" s="71">
        <v>36.041070244038622</v>
      </c>
      <c r="N93" s="71">
        <v>70.99637182948436</v>
      </c>
      <c r="O93" s="71">
        <v>48.48148084141701</v>
      </c>
      <c r="P93" s="71">
        <v>75.980877728637154</v>
      </c>
      <c r="Q93" s="71">
        <v>4.0102587881879499</v>
      </c>
      <c r="R93" s="71">
        <v>0</v>
      </c>
      <c r="S93" s="71">
        <v>4.1757347680735188</v>
      </c>
      <c r="T93" s="72"/>
      <c r="U93" s="71">
        <v>30608464</v>
      </c>
      <c r="V93" s="71">
        <v>4724</v>
      </c>
      <c r="W93" s="71">
        <v>288</v>
      </c>
      <c r="X93" s="71">
        <v>14369</v>
      </c>
      <c r="Y93" s="71">
        <v>16598</v>
      </c>
      <c r="Z93" s="71">
        <v>19941</v>
      </c>
      <c r="AA93" s="71">
        <v>18449</v>
      </c>
      <c r="AB93" s="71">
        <v>65113</v>
      </c>
      <c r="AC93" s="71">
        <v>0</v>
      </c>
      <c r="AD93" s="71">
        <v>4.1757347680735188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1799</v>
      </c>
      <c r="B94" s="70">
        <v>189</v>
      </c>
      <c r="C94" s="70">
        <v>2</v>
      </c>
      <c r="D94" s="70">
        <v>12</v>
      </c>
      <c r="E94" s="70">
        <v>2005</v>
      </c>
      <c r="F94" s="70" t="s">
        <v>789</v>
      </c>
      <c r="G94" s="70" t="s">
        <v>1797</v>
      </c>
      <c r="H94" s="70" t="s">
        <v>1798</v>
      </c>
      <c r="I94" s="148"/>
      <c r="J94" s="71">
        <v>365.70090677646749</v>
      </c>
      <c r="K94" s="71">
        <v>10.09499075284978</v>
      </c>
      <c r="L94" s="71">
        <v>49.556425310697627</v>
      </c>
      <c r="M94" s="71">
        <v>54.504634201824949</v>
      </c>
      <c r="N94" s="71">
        <v>89.361026301805779</v>
      </c>
      <c r="O94" s="71">
        <v>70.557552748638429</v>
      </c>
      <c r="P94" s="71">
        <v>65.790004675611712</v>
      </c>
      <c r="Q94" s="71">
        <v>3.4476069130397602</v>
      </c>
      <c r="R94" s="71">
        <v>0</v>
      </c>
      <c r="S94" s="71">
        <v>6.2510925582960306</v>
      </c>
      <c r="T94" s="72"/>
      <c r="U94" s="71">
        <v>24961396</v>
      </c>
      <c r="V94" s="71">
        <v>3879</v>
      </c>
      <c r="W94" s="71">
        <v>437</v>
      </c>
      <c r="X94" s="71">
        <v>11525</v>
      </c>
      <c r="Y94" s="71">
        <v>17259</v>
      </c>
      <c r="Z94" s="71">
        <v>33583</v>
      </c>
      <c r="AA94" s="71">
        <v>13083</v>
      </c>
      <c r="AB94" s="71">
        <v>58519</v>
      </c>
      <c r="AC94" s="71">
        <v>0</v>
      </c>
      <c r="AD94" s="71">
        <v>6.2510925582960306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1800</v>
      </c>
      <c r="B95" s="70">
        <v>190</v>
      </c>
      <c r="C95" s="70">
        <v>3</v>
      </c>
      <c r="D95" s="70">
        <v>12</v>
      </c>
      <c r="E95" s="70">
        <v>2006</v>
      </c>
      <c r="F95" s="70" t="s">
        <v>790</v>
      </c>
      <c r="G95" s="70" t="s">
        <v>1797</v>
      </c>
      <c r="H95" s="70" t="s">
        <v>1798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1801</v>
      </c>
      <c r="B96" s="70">
        <v>191</v>
      </c>
      <c r="C96" s="70">
        <v>4</v>
      </c>
      <c r="D96" s="70">
        <v>12</v>
      </c>
      <c r="E96" s="70">
        <v>2007</v>
      </c>
      <c r="F96" s="70" t="s">
        <v>791</v>
      </c>
      <c r="G96" s="70" t="s">
        <v>1797</v>
      </c>
      <c r="H96" s="70" t="s">
        <v>1798</v>
      </c>
      <c r="I96" s="148"/>
      <c r="J96" s="71">
        <v>359.95889615235279</v>
      </c>
      <c r="K96" s="71">
        <v>11.576306291281609</v>
      </c>
      <c r="L96" s="71">
        <v>33.834309290704489</v>
      </c>
      <c r="M96" s="71">
        <v>80.655074423425063</v>
      </c>
      <c r="N96" s="71">
        <v>115.634124794415</v>
      </c>
      <c r="O96" s="71">
        <v>68.388432401603637</v>
      </c>
      <c r="P96" s="71">
        <v>64.198935731395224</v>
      </c>
      <c r="Q96" s="71">
        <v>3.5737227000720999</v>
      </c>
      <c r="R96" s="71">
        <v>0</v>
      </c>
      <c r="S96" s="71">
        <v>6.267166593326194</v>
      </c>
      <c r="T96" s="72"/>
      <c r="U96" s="71">
        <v>25998654</v>
      </c>
      <c r="V96" s="71">
        <v>3551</v>
      </c>
      <c r="W96" s="71">
        <v>283</v>
      </c>
      <c r="X96" s="71">
        <v>14149</v>
      </c>
      <c r="Y96" s="71">
        <v>17399</v>
      </c>
      <c r="Z96" s="71">
        <v>33838</v>
      </c>
      <c r="AA96" s="71">
        <v>12572</v>
      </c>
      <c r="AB96" s="71">
        <v>57452</v>
      </c>
      <c r="AC96" s="71">
        <v>0</v>
      </c>
      <c r="AD96" s="71">
        <v>6.267166593326194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1802</v>
      </c>
      <c r="B97" s="70">
        <v>192</v>
      </c>
      <c r="C97" s="70">
        <v>5</v>
      </c>
      <c r="D97" s="70">
        <v>12</v>
      </c>
      <c r="E97" s="70">
        <v>2008</v>
      </c>
      <c r="F97" s="70" t="s">
        <v>792</v>
      </c>
      <c r="G97" s="70" t="s">
        <v>1797</v>
      </c>
      <c r="H97" s="70" t="s">
        <v>1798</v>
      </c>
      <c r="I97" s="148"/>
      <c r="J97" s="71">
        <v>291.88601331446921</v>
      </c>
      <c r="K97" s="71">
        <v>8.0958384227397957</v>
      </c>
      <c r="L97" s="71">
        <v>28.554082889676241</v>
      </c>
      <c r="M97" s="71">
        <v>77.973157360158879</v>
      </c>
      <c r="N97" s="71">
        <v>97.709710185981095</v>
      </c>
      <c r="O97" s="71">
        <v>66.059745820786503</v>
      </c>
      <c r="P97" s="71">
        <v>62.534358820941158</v>
      </c>
      <c r="Q97" s="71">
        <v>3.47250502708641</v>
      </c>
      <c r="R97" s="71">
        <v>0</v>
      </c>
      <c r="S97" s="71">
        <v>4.9584986333263883</v>
      </c>
      <c r="T97" s="72"/>
      <c r="U97" s="71">
        <v>24716872</v>
      </c>
      <c r="V97" s="71">
        <v>3551</v>
      </c>
      <c r="W97" s="71">
        <v>283</v>
      </c>
      <c r="X97" s="71">
        <v>14149</v>
      </c>
      <c r="Y97" s="71">
        <v>17387</v>
      </c>
      <c r="Z97" s="71">
        <v>33833</v>
      </c>
      <c r="AA97" s="71">
        <v>12260</v>
      </c>
      <c r="AB97" s="71">
        <v>56743</v>
      </c>
      <c r="AC97" s="71">
        <v>0</v>
      </c>
      <c r="AD97" s="71">
        <v>4.9584986333263883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1803</v>
      </c>
      <c r="B98" s="70">
        <v>193</v>
      </c>
      <c r="C98" s="70">
        <v>6</v>
      </c>
      <c r="D98" s="70">
        <v>12</v>
      </c>
      <c r="E98" s="70">
        <v>2009</v>
      </c>
      <c r="F98" s="70" t="s">
        <v>176</v>
      </c>
      <c r="G98" s="70" t="s">
        <v>1797</v>
      </c>
      <c r="H98" s="70" t="s">
        <v>1798</v>
      </c>
      <c r="I98" s="148"/>
      <c r="J98" s="71">
        <v>251.81498898325029</v>
      </c>
      <c r="K98" s="71">
        <v>5.9897720090337652</v>
      </c>
      <c r="L98" s="71">
        <v>42.531829277961727</v>
      </c>
      <c r="M98" s="71">
        <v>70.351861176015788</v>
      </c>
      <c r="N98" s="71">
        <v>77.390958791347586</v>
      </c>
      <c r="O98" s="71">
        <v>67.167872375825567</v>
      </c>
      <c r="P98" s="71">
        <v>59.855000013831479</v>
      </c>
      <c r="Q98" s="71">
        <v>3.2728136981392102</v>
      </c>
      <c r="R98" s="71">
        <v>0</v>
      </c>
      <c r="S98" s="71">
        <v>4.2832670305896574</v>
      </c>
      <c r="T98" s="72"/>
      <c r="U98" s="71">
        <v>21314945</v>
      </c>
      <c r="V98" s="71">
        <v>3074</v>
      </c>
      <c r="W98" s="71">
        <v>646</v>
      </c>
      <c r="X98" s="71">
        <v>15091</v>
      </c>
      <c r="Y98" s="71">
        <v>17399</v>
      </c>
      <c r="Z98" s="71">
        <v>33955</v>
      </c>
      <c r="AA98" s="71">
        <v>12047</v>
      </c>
      <c r="AB98" s="71">
        <v>56140</v>
      </c>
      <c r="AC98" s="71">
        <v>0</v>
      </c>
      <c r="AD98" s="71">
        <v>4.2832670305896574</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26.617000000000001</v>
      </c>
      <c r="BK98" s="71">
        <v>0</v>
      </c>
      <c r="BL98" s="71">
        <v>0</v>
      </c>
      <c r="BM98" s="71">
        <v>0</v>
      </c>
      <c r="BN98" s="72"/>
      <c r="BO98" s="71">
        <v>0</v>
      </c>
      <c r="BP98" s="71">
        <v>0</v>
      </c>
      <c r="BQ98" s="71">
        <v>6</v>
      </c>
      <c r="BR98" s="71">
        <v>0</v>
      </c>
      <c r="BS98" s="71">
        <v>0</v>
      </c>
      <c r="BT98" s="71">
        <v>0</v>
      </c>
      <c r="BU98"/>
      <c r="BV98" s="70">
        <v>26.617000000000001</v>
      </c>
      <c r="BW98" s="70">
        <v>0</v>
      </c>
      <c r="BX98" s="70">
        <v>0</v>
      </c>
      <c r="BY98" s="70">
        <v>0</v>
      </c>
      <c r="BZ98" s="70">
        <v>0</v>
      </c>
      <c r="CA98" s="70">
        <v>0</v>
      </c>
      <c r="CB98" s="70">
        <v>0</v>
      </c>
      <c r="CC98" s="70">
        <v>0</v>
      </c>
      <c r="CD98" s="70">
        <v>0</v>
      </c>
    </row>
    <row r="99" spans="1:82">
      <c r="A99" s="70" t="s">
        <v>1804</v>
      </c>
      <c r="B99" s="70">
        <v>194</v>
      </c>
      <c r="C99" s="70">
        <v>7</v>
      </c>
      <c r="D99" s="70">
        <v>12</v>
      </c>
      <c r="E99" s="70">
        <v>2010</v>
      </c>
      <c r="F99" s="70" t="s">
        <v>177</v>
      </c>
      <c r="G99" s="70" t="s">
        <v>1797</v>
      </c>
      <c r="H99" s="70" t="s">
        <v>1798</v>
      </c>
      <c r="I99" s="148"/>
      <c r="J99" s="71">
        <v>274.89864377988278</v>
      </c>
      <c r="K99" s="71">
        <v>6.7257591453271353</v>
      </c>
      <c r="L99" s="71">
        <v>39.787276909190737</v>
      </c>
      <c r="M99" s="71">
        <v>81.565883556446423</v>
      </c>
      <c r="N99" s="71">
        <v>92.351102017296327</v>
      </c>
      <c r="O99" s="71">
        <v>66.998967955671858</v>
      </c>
      <c r="P99" s="71">
        <v>60.14473240807564</v>
      </c>
      <c r="Q99" s="71">
        <v>3.3741899044758101</v>
      </c>
      <c r="R99" s="71">
        <v>0</v>
      </c>
      <c r="S99" s="71">
        <v>5.7138775046420722</v>
      </c>
      <c r="T99" s="72"/>
      <c r="U99" s="71">
        <v>23759948</v>
      </c>
      <c r="V99" s="71">
        <v>3074</v>
      </c>
      <c r="W99" s="71">
        <v>646</v>
      </c>
      <c r="X99" s="71">
        <v>15091</v>
      </c>
      <c r="Y99" s="71">
        <v>17374</v>
      </c>
      <c r="Z99" s="71">
        <v>34027</v>
      </c>
      <c r="AA99" s="71">
        <v>11803</v>
      </c>
      <c r="AB99" s="71">
        <v>55461</v>
      </c>
      <c r="AC99" s="71">
        <v>0</v>
      </c>
      <c r="AD99" s="71">
        <v>5.7138775046420722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23.605</v>
      </c>
      <c r="BK99" s="71">
        <v>0</v>
      </c>
      <c r="BL99" s="71">
        <v>0</v>
      </c>
      <c r="BM99" s="71">
        <v>0</v>
      </c>
      <c r="BN99" s="72"/>
      <c r="BO99" s="71">
        <v>0</v>
      </c>
      <c r="BP99" s="71">
        <v>0</v>
      </c>
      <c r="BQ99" s="71">
        <v>6</v>
      </c>
      <c r="BR99" s="71">
        <v>0</v>
      </c>
      <c r="BS99" s="71">
        <v>0</v>
      </c>
      <c r="BT99" s="71">
        <v>0</v>
      </c>
      <c r="BU99"/>
      <c r="BV99" s="70">
        <v>23.605</v>
      </c>
      <c r="BW99" s="70">
        <v>0</v>
      </c>
      <c r="BX99" s="70">
        <v>0</v>
      </c>
      <c r="BY99" s="70">
        <v>0</v>
      </c>
      <c r="BZ99" s="70">
        <v>0</v>
      </c>
      <c r="CA99" s="70">
        <v>0</v>
      </c>
      <c r="CB99" s="70">
        <v>0</v>
      </c>
      <c r="CC99" s="70">
        <v>0</v>
      </c>
      <c r="CD99" s="70">
        <v>0</v>
      </c>
    </row>
    <row r="100" spans="1:82">
      <c r="A100" s="70" t="s">
        <v>1805</v>
      </c>
      <c r="B100" s="70">
        <v>195</v>
      </c>
      <c r="C100" s="70">
        <v>8</v>
      </c>
      <c r="D100" s="70">
        <v>12</v>
      </c>
      <c r="E100" s="70">
        <v>2011</v>
      </c>
      <c r="F100" s="70" t="s">
        <v>178</v>
      </c>
      <c r="G100" s="70" t="s">
        <v>1797</v>
      </c>
      <c r="H100" s="70" t="s">
        <v>1798</v>
      </c>
      <c r="I100" s="148"/>
      <c r="J100" s="71">
        <v>415.73767537985782</v>
      </c>
      <c r="K100" s="71">
        <v>9.2839972182349584</v>
      </c>
      <c r="L100" s="71">
        <v>35.481578917362782</v>
      </c>
      <c r="M100" s="71">
        <v>103.1205616946816</v>
      </c>
      <c r="N100" s="71">
        <v>116.17409692702201</v>
      </c>
      <c r="O100" s="71">
        <v>65.982915991990637</v>
      </c>
      <c r="P100" s="71">
        <v>57.699017227332575</v>
      </c>
      <c r="Q100" s="71">
        <v>3.84815808730289</v>
      </c>
      <c r="R100" s="71">
        <v>0</v>
      </c>
      <c r="S100" s="71">
        <v>6.7677184858472126</v>
      </c>
      <c r="T100" s="72"/>
      <c r="U100" s="71">
        <v>28902884</v>
      </c>
      <c r="V100" s="71">
        <v>3074</v>
      </c>
      <c r="W100" s="71">
        <v>646</v>
      </c>
      <c r="X100" s="71">
        <v>15091</v>
      </c>
      <c r="Y100" s="71">
        <v>17360</v>
      </c>
      <c r="Z100" s="71">
        <v>34239</v>
      </c>
      <c r="AA100" s="71">
        <v>11660</v>
      </c>
      <c r="AB100" s="71">
        <v>54835</v>
      </c>
      <c r="AC100" s="71">
        <v>0</v>
      </c>
      <c r="AD100" s="71">
        <v>6.7677184858472126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23.34</v>
      </c>
      <c r="BK100" s="71">
        <v>0</v>
      </c>
      <c r="BL100" s="71">
        <v>0</v>
      </c>
      <c r="BM100" s="71">
        <v>0</v>
      </c>
      <c r="BN100" s="72"/>
      <c r="BO100" s="71">
        <v>0</v>
      </c>
      <c r="BP100" s="71">
        <v>0</v>
      </c>
      <c r="BQ100" s="71">
        <v>6</v>
      </c>
      <c r="BR100" s="71">
        <v>0</v>
      </c>
      <c r="BS100" s="71">
        <v>0</v>
      </c>
      <c r="BT100" s="71">
        <v>0</v>
      </c>
      <c r="BU100"/>
      <c r="BV100" s="70">
        <v>23.34</v>
      </c>
      <c r="BW100" s="70">
        <v>0</v>
      </c>
      <c r="BX100" s="70">
        <v>0</v>
      </c>
      <c r="BY100" s="70">
        <v>0</v>
      </c>
      <c r="BZ100" s="70">
        <v>0</v>
      </c>
      <c r="CA100" s="70">
        <v>0</v>
      </c>
      <c r="CB100" s="70">
        <v>0</v>
      </c>
      <c r="CC100" s="70">
        <v>0</v>
      </c>
      <c r="CD100" s="70">
        <v>0</v>
      </c>
    </row>
    <row r="101" spans="1:82">
      <c r="A101" s="70" t="s">
        <v>1806</v>
      </c>
      <c r="B101" s="70">
        <v>196</v>
      </c>
      <c r="C101" s="70">
        <v>9</v>
      </c>
      <c r="D101" s="70">
        <v>12</v>
      </c>
      <c r="E101" s="70">
        <v>2012</v>
      </c>
      <c r="F101" s="70" t="s">
        <v>179</v>
      </c>
      <c r="G101" s="70" t="s">
        <v>1797</v>
      </c>
      <c r="H101" s="70" t="s">
        <v>1798</v>
      </c>
      <c r="I101" s="148"/>
      <c r="J101" s="71">
        <v>338.61785387267099</v>
      </c>
      <c r="K101" s="71">
        <v>8.3946429111073382</v>
      </c>
      <c r="L101" s="71">
        <v>34.525418202999113</v>
      </c>
      <c r="M101" s="71">
        <v>99.7502955789938</v>
      </c>
      <c r="N101" s="71">
        <v>124.11066503564361</v>
      </c>
      <c r="O101" s="71">
        <v>65.867110419434255</v>
      </c>
      <c r="P101" s="71">
        <v>57.295734068185837</v>
      </c>
      <c r="Q101" s="71">
        <v>4.1800312702075404</v>
      </c>
      <c r="R101" s="71">
        <v>0</v>
      </c>
      <c r="S101" s="71">
        <v>6.0448797838698889</v>
      </c>
      <c r="T101" s="72"/>
      <c r="U101" s="71">
        <v>23193081</v>
      </c>
      <c r="V101" s="71">
        <v>3074</v>
      </c>
      <c r="W101" s="71">
        <v>646</v>
      </c>
      <c r="X101" s="71">
        <v>15091</v>
      </c>
      <c r="Y101" s="71">
        <v>17741</v>
      </c>
      <c r="Z101" s="71">
        <v>34450</v>
      </c>
      <c r="AA101" s="71">
        <v>11513</v>
      </c>
      <c r="AB101" s="71">
        <v>54823</v>
      </c>
      <c r="AC101" s="71">
        <v>0</v>
      </c>
      <c r="AD101" s="71">
        <v>6.0448797838698889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33.808999999999997</v>
      </c>
      <c r="BK101" s="71">
        <v>0</v>
      </c>
      <c r="BL101" s="71">
        <v>0</v>
      </c>
      <c r="BM101" s="71">
        <v>0</v>
      </c>
      <c r="BN101" s="72"/>
      <c r="BO101" s="71">
        <v>0</v>
      </c>
      <c r="BP101" s="71">
        <v>0</v>
      </c>
      <c r="BQ101" s="71">
        <v>6</v>
      </c>
      <c r="BR101" s="71">
        <v>0</v>
      </c>
      <c r="BS101" s="71">
        <v>0</v>
      </c>
      <c r="BT101" s="71">
        <v>0</v>
      </c>
      <c r="BU101"/>
      <c r="BV101" s="70">
        <v>33.808999999999997</v>
      </c>
      <c r="BW101" s="70">
        <v>0</v>
      </c>
      <c r="BX101" s="70">
        <v>0</v>
      </c>
      <c r="BY101" s="70">
        <v>0</v>
      </c>
      <c r="BZ101" s="70">
        <v>0</v>
      </c>
      <c r="CA101" s="70">
        <v>0</v>
      </c>
      <c r="CB101" s="70">
        <v>0</v>
      </c>
      <c r="CC101" s="70">
        <v>0</v>
      </c>
      <c r="CD101" s="70">
        <v>0</v>
      </c>
    </row>
    <row r="102" spans="1:82">
      <c r="A102" s="70" t="s">
        <v>1807</v>
      </c>
      <c r="B102" s="70">
        <v>197</v>
      </c>
      <c r="C102" s="70">
        <v>10</v>
      </c>
      <c r="D102" s="70">
        <v>12</v>
      </c>
      <c r="E102" s="70">
        <v>2013</v>
      </c>
      <c r="F102" s="70" t="s">
        <v>180</v>
      </c>
      <c r="G102" s="1064" t="s">
        <v>1797</v>
      </c>
      <c r="H102" s="70" t="s">
        <v>1798</v>
      </c>
      <c r="I102" s="148"/>
      <c r="J102" s="71">
        <v>299.24545378839582</v>
      </c>
      <c r="K102" s="71">
        <v>6.711262812437238</v>
      </c>
      <c r="L102" s="71">
        <v>31.60882731250987</v>
      </c>
      <c r="M102" s="71">
        <v>95.723155405438973</v>
      </c>
      <c r="N102" s="71">
        <v>106.7023123734339</v>
      </c>
      <c r="O102" s="71">
        <v>63.244132532020878</v>
      </c>
      <c r="P102" s="71">
        <v>57.331791708546888</v>
      </c>
      <c r="Q102" s="71">
        <v>4.2057855757973401</v>
      </c>
      <c r="R102" s="71">
        <v>0</v>
      </c>
      <c r="S102" s="71">
        <v>5.6602576010910468</v>
      </c>
      <c r="T102" s="72"/>
      <c r="U102" s="71">
        <v>21565169</v>
      </c>
      <c r="V102" s="71">
        <v>3074</v>
      </c>
      <c r="W102" s="71">
        <v>646</v>
      </c>
      <c r="X102" s="71">
        <v>15091</v>
      </c>
      <c r="Y102" s="71">
        <v>17730</v>
      </c>
      <c r="Z102" s="71">
        <v>34555</v>
      </c>
      <c r="AA102" s="71">
        <v>11477</v>
      </c>
      <c r="AB102" s="71">
        <v>54370</v>
      </c>
      <c r="AC102" s="71">
        <v>0</v>
      </c>
      <c r="AD102" s="71">
        <v>5.6602576010910468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33.417000000000002</v>
      </c>
      <c r="BK102" s="71">
        <v>0</v>
      </c>
      <c r="BL102" s="71">
        <v>0</v>
      </c>
      <c r="BM102" s="71">
        <v>0</v>
      </c>
      <c r="BN102" s="72"/>
      <c r="BO102" s="71">
        <v>0</v>
      </c>
      <c r="BP102" s="71">
        <v>0</v>
      </c>
      <c r="BQ102" s="71">
        <v>6</v>
      </c>
      <c r="BR102" s="71">
        <v>0</v>
      </c>
      <c r="BS102" s="71">
        <v>0</v>
      </c>
      <c r="BT102" s="71">
        <v>0</v>
      </c>
      <c r="BU102"/>
      <c r="BV102" s="70">
        <v>33.417000000000002</v>
      </c>
      <c r="BW102" s="70">
        <v>0</v>
      </c>
      <c r="BX102" s="70">
        <v>0</v>
      </c>
      <c r="BY102" s="70">
        <v>0</v>
      </c>
      <c r="BZ102" s="70">
        <v>0</v>
      </c>
      <c r="CA102" s="70">
        <v>0</v>
      </c>
      <c r="CB102" s="70">
        <v>0</v>
      </c>
      <c r="CC102" s="70">
        <v>0</v>
      </c>
      <c r="CD102" s="70">
        <v>0</v>
      </c>
    </row>
    <row r="103" spans="1:82">
      <c r="A103" s="70" t="s">
        <v>1808</v>
      </c>
      <c r="B103" s="70">
        <v>198</v>
      </c>
      <c r="C103" s="70">
        <v>11</v>
      </c>
      <c r="D103" s="70">
        <v>12</v>
      </c>
      <c r="E103" s="70">
        <v>2014</v>
      </c>
      <c r="F103" s="70" t="s">
        <v>181</v>
      </c>
      <c r="G103" s="1064" t="s">
        <v>1797</v>
      </c>
      <c r="H103" s="70" t="s">
        <v>1798</v>
      </c>
      <c r="I103" s="148"/>
      <c r="J103" s="71">
        <v>325.81370691991589</v>
      </c>
      <c r="K103" s="71">
        <v>7.1640830551360031</v>
      </c>
      <c r="L103" s="71">
        <v>23.20059229518904</v>
      </c>
      <c r="M103" s="71">
        <v>91.565502774669653</v>
      </c>
      <c r="N103" s="71">
        <v>104.2143836952575</v>
      </c>
      <c r="O103" s="71">
        <v>60.020409503151967</v>
      </c>
      <c r="P103" s="71">
        <v>56.685783742599874</v>
      </c>
      <c r="Q103" s="71">
        <v>3.99252573696613</v>
      </c>
      <c r="R103" s="71">
        <v>0</v>
      </c>
      <c r="S103" s="71">
        <v>6.1273789108054544</v>
      </c>
      <c r="T103" s="72"/>
      <c r="U103" s="71">
        <v>24285947</v>
      </c>
      <c r="V103" s="71">
        <v>2730</v>
      </c>
      <c r="W103" s="71">
        <v>543</v>
      </c>
      <c r="X103" s="71">
        <v>14279</v>
      </c>
      <c r="Y103" s="71">
        <v>17768</v>
      </c>
      <c r="Z103" s="71">
        <v>34539</v>
      </c>
      <c r="AA103" s="71">
        <v>11289</v>
      </c>
      <c r="AB103" s="71">
        <v>53795</v>
      </c>
      <c r="AC103" s="71">
        <v>0</v>
      </c>
      <c r="AD103" s="71">
        <v>6.1273789108054544</v>
      </c>
      <c r="AE103" s="72"/>
      <c r="AF103" s="71"/>
      <c r="AG103" s="71"/>
      <c r="AH103" s="71"/>
      <c r="AI103" s="71"/>
      <c r="AJ103" s="71"/>
      <c r="AK103" s="71"/>
      <c r="AL103" s="71"/>
      <c r="AM103" s="71"/>
      <c r="AN103" s="71"/>
      <c r="AO103" s="71"/>
      <c r="AP103" s="71"/>
      <c r="AQ103" s="72"/>
      <c r="AR103" s="71">
        <v>645</v>
      </c>
      <c r="AS103" s="71">
        <v>108</v>
      </c>
      <c r="AT103" s="71">
        <v>0</v>
      </c>
      <c r="AU103" s="71">
        <v>3</v>
      </c>
      <c r="AV103" s="71">
        <v>0</v>
      </c>
      <c r="AW103" s="71">
        <v>0</v>
      </c>
      <c r="AX103" s="71"/>
      <c r="AY103" s="72"/>
      <c r="AZ103" s="71">
        <v>3001.3310000000001</v>
      </c>
      <c r="BA103" s="71">
        <v>2824.6</v>
      </c>
      <c r="BB103" s="71">
        <v>0</v>
      </c>
      <c r="BC103" s="71">
        <v>1629</v>
      </c>
      <c r="BD103" s="71">
        <v>0</v>
      </c>
      <c r="BE103" s="71">
        <v>0</v>
      </c>
      <c r="BF103" s="71"/>
      <c r="BG103" s="72"/>
      <c r="BH103" s="71">
        <v>0</v>
      </c>
      <c r="BI103" s="71">
        <v>0</v>
      </c>
      <c r="BJ103" s="71">
        <v>31.693999999999999</v>
      </c>
      <c r="BK103" s="71">
        <v>0</v>
      </c>
      <c r="BL103" s="71">
        <v>0</v>
      </c>
      <c r="BM103" s="71">
        <v>0</v>
      </c>
      <c r="BN103" s="72"/>
      <c r="BO103" s="71">
        <v>0</v>
      </c>
      <c r="BP103" s="71">
        <v>0</v>
      </c>
      <c r="BQ103" s="71">
        <v>6</v>
      </c>
      <c r="BR103" s="71">
        <v>0</v>
      </c>
      <c r="BS103" s="71">
        <v>0</v>
      </c>
      <c r="BT103" s="71">
        <v>0</v>
      </c>
      <c r="BU103"/>
      <c r="BV103" s="70">
        <v>31.693999999999999</v>
      </c>
      <c r="BW103" s="70">
        <v>0</v>
      </c>
      <c r="BX103" s="70">
        <v>0</v>
      </c>
      <c r="BY103" s="70">
        <v>0</v>
      </c>
      <c r="BZ103" s="70">
        <v>0</v>
      </c>
      <c r="CA103" s="70">
        <v>0</v>
      </c>
      <c r="CB103" s="70">
        <v>0</v>
      </c>
      <c r="CC103" s="70">
        <v>0</v>
      </c>
      <c r="CD103" s="70">
        <v>0</v>
      </c>
    </row>
    <row r="104" spans="1:82">
      <c r="A104" s="70" t="s">
        <v>1809</v>
      </c>
      <c r="B104" s="70">
        <v>199</v>
      </c>
      <c r="C104" s="70">
        <v>12</v>
      </c>
      <c r="D104" s="70">
        <v>12</v>
      </c>
      <c r="E104" s="70">
        <v>2015</v>
      </c>
      <c r="F104" s="70" t="s">
        <v>182</v>
      </c>
      <c r="G104" s="70" t="s">
        <v>1797</v>
      </c>
      <c r="H104" s="70" t="s">
        <v>1798</v>
      </c>
      <c r="I104" s="148"/>
      <c r="J104" s="71">
        <v>274.06206482444412</v>
      </c>
      <c r="K104" s="71">
        <v>6.7566452312238061</v>
      </c>
      <c r="L104" s="71">
        <v>21.798205351444839</v>
      </c>
      <c r="M104" s="71">
        <v>82.575680425798879</v>
      </c>
      <c r="N104" s="71">
        <v>98.860812902549768</v>
      </c>
      <c r="O104" s="71">
        <v>59.34845499043886</v>
      </c>
      <c r="P104" s="71">
        <v>55.931546728140837</v>
      </c>
      <c r="Q104" s="71">
        <v>3.8605463545971701</v>
      </c>
      <c r="R104" s="71">
        <v>0</v>
      </c>
      <c r="S104" s="71">
        <v>6.7546567136361446</v>
      </c>
      <c r="T104" s="72"/>
      <c r="U104" s="71">
        <v>24028522</v>
      </c>
      <c r="V104" s="71">
        <v>2730</v>
      </c>
      <c r="W104" s="71">
        <v>543</v>
      </c>
      <c r="X104" s="71">
        <v>14279</v>
      </c>
      <c r="Y104" s="71">
        <v>17773</v>
      </c>
      <c r="Z104" s="71">
        <v>34481</v>
      </c>
      <c r="AA104" s="71">
        <v>11130</v>
      </c>
      <c r="AB104" s="71">
        <v>53136</v>
      </c>
      <c r="AC104" s="71">
        <v>0</v>
      </c>
      <c r="AD104" s="71">
        <v>6.7546567136361446</v>
      </c>
      <c r="AE104" s="72"/>
      <c r="AF104" s="71">
        <v>288692487.64404893</v>
      </c>
      <c r="AG104" s="71">
        <v>4838417.4672811646</v>
      </c>
      <c r="AH104" s="71">
        <v>2828401.5692197168</v>
      </c>
      <c r="AI104" s="71">
        <v>87115752.034518033</v>
      </c>
      <c r="AJ104" s="71">
        <v>131135138.75711849</v>
      </c>
      <c r="AK104" s="71">
        <v>0</v>
      </c>
      <c r="AL104" s="71">
        <v>0</v>
      </c>
      <c r="AM104" s="71">
        <v>7282065.9028633209</v>
      </c>
      <c r="AN104" s="71">
        <v>0</v>
      </c>
      <c r="AO104" s="71">
        <v>0</v>
      </c>
      <c r="AP104" s="71">
        <v>521892263.37504965</v>
      </c>
      <c r="AQ104" s="72"/>
      <c r="AR104" s="71">
        <v>689</v>
      </c>
      <c r="AS104" s="71">
        <v>131</v>
      </c>
      <c r="AT104" s="71">
        <v>0</v>
      </c>
      <c r="AU104" s="71">
        <v>3</v>
      </c>
      <c r="AV104" s="71">
        <v>0</v>
      </c>
      <c r="AW104" s="71">
        <v>0</v>
      </c>
      <c r="AX104" s="71"/>
      <c r="AY104" s="72"/>
      <c r="AZ104" s="71">
        <v>3233.2179999999998</v>
      </c>
      <c r="BA104" s="71">
        <v>4601.6000000000004</v>
      </c>
      <c r="BB104" s="71">
        <v>0</v>
      </c>
      <c r="BC104" s="71">
        <v>1629</v>
      </c>
      <c r="BD104" s="71">
        <v>0</v>
      </c>
      <c r="BE104" s="71">
        <v>0</v>
      </c>
      <c r="BF104" s="71"/>
      <c r="BG104" s="72"/>
      <c r="BH104" s="71">
        <v>0</v>
      </c>
      <c r="BI104" s="71">
        <v>0</v>
      </c>
      <c r="BJ104" s="71">
        <v>35.656999999999996</v>
      </c>
      <c r="BK104" s="71">
        <v>0</v>
      </c>
      <c r="BL104" s="71">
        <v>0</v>
      </c>
      <c r="BM104" s="71">
        <v>0</v>
      </c>
      <c r="BN104" s="72"/>
      <c r="BO104" s="71">
        <v>0</v>
      </c>
      <c r="BP104" s="71">
        <v>0</v>
      </c>
      <c r="BQ104" s="71">
        <v>7</v>
      </c>
      <c r="BR104" s="71">
        <v>0</v>
      </c>
      <c r="BS104" s="71">
        <v>0</v>
      </c>
      <c r="BT104" s="71">
        <v>0</v>
      </c>
      <c r="BU104"/>
      <c r="BV104" s="70">
        <v>35.656999999999996</v>
      </c>
      <c r="BW104" s="70">
        <v>0</v>
      </c>
      <c r="BX104" s="70">
        <v>0</v>
      </c>
      <c r="BY104" s="70">
        <v>0</v>
      </c>
      <c r="BZ104" s="70">
        <v>0</v>
      </c>
      <c r="CA104" s="70">
        <v>0</v>
      </c>
      <c r="CB104" s="70">
        <v>0</v>
      </c>
      <c r="CC104" s="70">
        <v>0</v>
      </c>
      <c r="CD104" s="70">
        <v>0</v>
      </c>
    </row>
    <row r="105" spans="1:82">
      <c r="A105" s="70" t="s">
        <v>1810</v>
      </c>
      <c r="B105" s="70">
        <v>200</v>
      </c>
      <c r="C105" s="70">
        <v>13</v>
      </c>
      <c r="D105" s="70">
        <v>12</v>
      </c>
      <c r="E105" s="70">
        <v>2016</v>
      </c>
      <c r="F105" s="70" t="s">
        <v>155</v>
      </c>
      <c r="G105" s="70" t="s">
        <v>1797</v>
      </c>
      <c r="H105" s="70" t="s">
        <v>1798</v>
      </c>
      <c r="I105" s="148"/>
      <c r="J105" s="71">
        <v>260.72467063036197</v>
      </c>
      <c r="K105" s="71">
        <v>6.8102346721878799</v>
      </c>
      <c r="L105" s="71">
        <v>25.407963256663155</v>
      </c>
      <c r="M105" s="71">
        <v>68.958337804797353</v>
      </c>
      <c r="N105" s="71">
        <v>95.922645265114838</v>
      </c>
      <c r="O105" s="71">
        <v>58.558046186506914</v>
      </c>
      <c r="P105" s="71">
        <v>56.672132638884221</v>
      </c>
      <c r="Q105" s="71">
        <v>3.7062037654137328</v>
      </c>
      <c r="R105" s="71">
        <v>0</v>
      </c>
      <c r="S105" s="71">
        <v>6.2564462058297279</v>
      </c>
      <c r="T105" s="72"/>
      <c r="U105" s="71">
        <v>22084710</v>
      </c>
      <c r="V105" s="71">
        <v>2730</v>
      </c>
      <c r="W105" s="71">
        <v>543</v>
      </c>
      <c r="X105" s="71">
        <v>14279</v>
      </c>
      <c r="Y105" s="71">
        <v>17764</v>
      </c>
      <c r="Z105" s="71">
        <v>34440</v>
      </c>
      <c r="AA105" s="71">
        <v>11664</v>
      </c>
      <c r="AB105" s="71">
        <v>52472</v>
      </c>
      <c r="AC105" s="71">
        <v>0</v>
      </c>
      <c r="AD105" s="71">
        <v>6.2564462058297279</v>
      </c>
      <c r="AE105" s="72"/>
      <c r="AF105" s="71">
        <v>278389625.32835591</v>
      </c>
      <c r="AG105" s="71">
        <v>4585430.2605530461</v>
      </c>
      <c r="AH105" s="71">
        <v>2595131.1430324889</v>
      </c>
      <c r="AI105" s="71">
        <v>83683418.59314166</v>
      </c>
      <c r="AJ105" s="71">
        <v>123570159.0964413</v>
      </c>
      <c r="AK105" s="71">
        <v>0</v>
      </c>
      <c r="AL105" s="71">
        <v>0</v>
      </c>
      <c r="AM105" s="71">
        <v>7196654.2420957051</v>
      </c>
      <c r="AN105" s="71">
        <v>0</v>
      </c>
      <c r="AO105" s="71">
        <v>0</v>
      </c>
      <c r="AP105" s="71">
        <v>500020418.66362011</v>
      </c>
      <c r="AQ105" s="72"/>
      <c r="AR105" s="71">
        <v>733</v>
      </c>
      <c r="AS105" s="71">
        <v>156</v>
      </c>
      <c r="AT105" s="71">
        <v>0</v>
      </c>
      <c r="AU105" s="71">
        <v>5</v>
      </c>
      <c r="AV105" s="71">
        <v>0</v>
      </c>
      <c r="AW105" s="71">
        <v>0</v>
      </c>
      <c r="AX105" s="71"/>
      <c r="AY105" s="72"/>
      <c r="AZ105" s="71">
        <v>3476.14</v>
      </c>
      <c r="BA105" s="71">
        <v>6179.5</v>
      </c>
      <c r="BB105" s="71">
        <v>0</v>
      </c>
      <c r="BC105" s="71">
        <v>1805.1</v>
      </c>
      <c r="BD105" s="71">
        <v>0</v>
      </c>
      <c r="BE105" s="71">
        <v>0</v>
      </c>
      <c r="BF105" s="71"/>
      <c r="BG105" s="72"/>
      <c r="BH105" s="71">
        <v>0</v>
      </c>
      <c r="BI105" s="71">
        <v>0</v>
      </c>
      <c r="BJ105" s="71">
        <v>33.511000000000003</v>
      </c>
      <c r="BK105" s="71">
        <v>0</v>
      </c>
      <c r="BL105" s="71">
        <v>0</v>
      </c>
      <c r="BM105" s="71">
        <v>0</v>
      </c>
      <c r="BN105" s="72"/>
      <c r="BO105" s="71">
        <v>0</v>
      </c>
      <c r="BP105" s="71">
        <v>0</v>
      </c>
      <c r="BQ105" s="71">
        <v>7</v>
      </c>
      <c r="BR105" s="71">
        <v>0</v>
      </c>
      <c r="BS105" s="71">
        <v>0</v>
      </c>
      <c r="BT105" s="71">
        <v>0</v>
      </c>
      <c r="BU105"/>
      <c r="BV105" s="70">
        <v>33.511000000000003</v>
      </c>
      <c r="BW105" s="70">
        <v>0</v>
      </c>
      <c r="BX105" s="70">
        <v>0</v>
      </c>
      <c r="BY105" s="70">
        <v>0</v>
      </c>
      <c r="BZ105" s="70">
        <v>0</v>
      </c>
      <c r="CA105" s="70">
        <v>0</v>
      </c>
      <c r="CB105" s="70">
        <v>0</v>
      </c>
      <c r="CC105" s="70">
        <v>0</v>
      </c>
      <c r="CD105" s="70">
        <v>0</v>
      </c>
    </row>
    <row r="106" spans="1:82">
      <c r="A106" s="70" t="s">
        <v>1811</v>
      </c>
      <c r="B106" s="70">
        <v>201</v>
      </c>
      <c r="C106" s="70">
        <v>14</v>
      </c>
      <c r="D106" s="70">
        <v>12</v>
      </c>
      <c r="E106" s="70">
        <v>2017</v>
      </c>
      <c r="F106" s="70" t="s">
        <v>156</v>
      </c>
      <c r="G106" s="70" t="s">
        <v>1797</v>
      </c>
      <c r="H106" s="70" t="s">
        <v>1798</v>
      </c>
      <c r="I106" s="148"/>
      <c r="J106" s="71">
        <v>249.86718376779493</v>
      </c>
      <c r="K106" s="71">
        <v>6.3247938933329273</v>
      </c>
      <c r="L106" s="71">
        <v>23.080178101249981</v>
      </c>
      <c r="M106" s="71">
        <v>66.50232181754069</v>
      </c>
      <c r="N106" s="71">
        <v>97.663670076346776</v>
      </c>
      <c r="O106" s="71">
        <v>57.493802847091445</v>
      </c>
      <c r="P106" s="71">
        <v>56.110361281549125</v>
      </c>
      <c r="Q106" s="71">
        <v>3.5389700298062801</v>
      </c>
      <c r="R106" s="71">
        <v>0</v>
      </c>
      <c r="S106" s="71">
        <v>5.9449366498755181</v>
      </c>
      <c r="T106" s="72"/>
      <c r="U106" s="71">
        <v>23713464</v>
      </c>
      <c r="V106" s="71">
        <v>2730</v>
      </c>
      <c r="W106" s="71">
        <v>543</v>
      </c>
      <c r="X106" s="71">
        <v>14279</v>
      </c>
      <c r="Y106" s="71">
        <v>17795</v>
      </c>
      <c r="Z106" s="71">
        <v>34375</v>
      </c>
      <c r="AA106" s="71">
        <v>11622</v>
      </c>
      <c r="AB106" s="71">
        <v>51813</v>
      </c>
      <c r="AC106" s="71">
        <v>0</v>
      </c>
      <c r="AD106" s="71">
        <v>5.9449366498755181</v>
      </c>
      <c r="AE106" s="72"/>
      <c r="AF106" s="71">
        <v>288978948.81648272</v>
      </c>
      <c r="AG106" s="71">
        <v>4450066.4282293674</v>
      </c>
      <c r="AH106" s="71">
        <v>3377828.9108733679</v>
      </c>
      <c r="AI106" s="71">
        <v>88043861.587939531</v>
      </c>
      <c r="AJ106" s="71">
        <v>130251900.35732511</v>
      </c>
      <c r="AK106" s="71">
        <v>0</v>
      </c>
      <c r="AL106" s="71">
        <v>0</v>
      </c>
      <c r="AM106" s="71">
        <v>7117390.2661555083</v>
      </c>
      <c r="AN106" s="71">
        <v>0</v>
      </c>
      <c r="AO106" s="71">
        <v>0</v>
      </c>
      <c r="AP106" s="71">
        <v>522219996.36700559</v>
      </c>
      <c r="AQ106" s="72"/>
      <c r="AR106" s="71">
        <v>772</v>
      </c>
      <c r="AS106" s="71">
        <v>160</v>
      </c>
      <c r="AT106" s="71">
        <v>0</v>
      </c>
      <c r="AU106" s="71">
        <v>5</v>
      </c>
      <c r="AV106" s="71">
        <v>0</v>
      </c>
      <c r="AW106" s="71">
        <v>0</v>
      </c>
      <c r="AX106" s="71"/>
      <c r="AY106" s="72"/>
      <c r="AZ106" s="71">
        <v>3695.866</v>
      </c>
      <c r="BA106" s="71">
        <v>6400.0000000000009</v>
      </c>
      <c r="BB106" s="71">
        <v>0</v>
      </c>
      <c r="BC106" s="71">
        <v>1805.1</v>
      </c>
      <c r="BD106" s="71">
        <v>0</v>
      </c>
      <c r="BE106" s="71">
        <v>0</v>
      </c>
      <c r="BF106" s="71"/>
      <c r="BG106" s="72"/>
      <c r="BH106" s="71">
        <v>0</v>
      </c>
      <c r="BI106" s="71">
        <v>0</v>
      </c>
      <c r="BJ106" s="71">
        <v>24.946000000000002</v>
      </c>
      <c r="BK106" s="71">
        <v>0</v>
      </c>
      <c r="BL106" s="71">
        <v>0</v>
      </c>
      <c r="BM106" s="71">
        <v>0</v>
      </c>
      <c r="BN106" s="72"/>
      <c r="BO106" s="71">
        <v>0</v>
      </c>
      <c r="BP106" s="71">
        <v>0</v>
      </c>
      <c r="BQ106" s="71">
        <v>5</v>
      </c>
      <c r="BR106" s="71">
        <v>0</v>
      </c>
      <c r="BS106" s="71">
        <v>0</v>
      </c>
      <c r="BT106" s="71">
        <v>0</v>
      </c>
      <c r="BU106"/>
      <c r="BV106" s="70">
        <v>24.946000000000002</v>
      </c>
      <c r="BW106" s="70">
        <v>0</v>
      </c>
      <c r="BX106" s="70">
        <v>0</v>
      </c>
      <c r="BY106" s="70">
        <v>0</v>
      </c>
      <c r="BZ106" s="70">
        <v>0</v>
      </c>
      <c r="CA106" s="70">
        <v>0</v>
      </c>
      <c r="CB106" s="70">
        <v>0</v>
      </c>
      <c r="CC106" s="70">
        <v>0</v>
      </c>
      <c r="CD106" s="70">
        <v>0</v>
      </c>
    </row>
    <row r="107" spans="1:82">
      <c r="A107" s="70" t="s">
        <v>1812</v>
      </c>
      <c r="B107" s="70">
        <v>202</v>
      </c>
      <c r="C107" s="70">
        <v>15</v>
      </c>
      <c r="D107" s="70">
        <v>12</v>
      </c>
      <c r="E107" s="70">
        <v>2018</v>
      </c>
      <c r="F107" s="70" t="s">
        <v>183</v>
      </c>
      <c r="G107" s="70" t="s">
        <v>1797</v>
      </c>
      <c r="H107" s="70" t="s">
        <v>1798</v>
      </c>
      <c r="I107" s="148"/>
      <c r="J107" s="71">
        <v>209.58210755170253</v>
      </c>
      <c r="K107" s="71">
        <v>5.7857034641962368</v>
      </c>
      <c r="L107" s="71">
        <v>21.34233279054623</v>
      </c>
      <c r="M107" s="71">
        <v>64.626006128492563</v>
      </c>
      <c r="N107" s="71">
        <v>90.804768670789798</v>
      </c>
      <c r="O107" s="71">
        <v>55.991851033135539</v>
      </c>
      <c r="P107" s="71">
        <v>55.394089216614042</v>
      </c>
      <c r="Q107" s="71">
        <v>3.2359718290594501</v>
      </c>
      <c r="R107" s="71">
        <v>0</v>
      </c>
      <c r="S107" s="71">
        <v>6.3256243980112998</v>
      </c>
      <c r="T107" s="72"/>
      <c r="U107" s="71">
        <v>22734027</v>
      </c>
      <c r="V107" s="71">
        <v>2730</v>
      </c>
      <c r="W107" s="71">
        <v>543</v>
      </c>
      <c r="X107" s="71">
        <v>14279</v>
      </c>
      <c r="Y107" s="71">
        <v>17783</v>
      </c>
      <c r="Z107" s="71">
        <v>34118</v>
      </c>
      <c r="AA107" s="71">
        <v>11589</v>
      </c>
      <c r="AB107" s="71">
        <v>51056</v>
      </c>
      <c r="AC107" s="71">
        <v>0</v>
      </c>
      <c r="AD107" s="71">
        <v>6.3256243980112998</v>
      </c>
      <c r="AE107" s="72"/>
      <c r="AF107" s="71">
        <v>253865400.92120641</v>
      </c>
      <c r="AG107" s="71">
        <v>3965870.0885428032</v>
      </c>
      <c r="AH107" s="71">
        <v>3209769.7316454938</v>
      </c>
      <c r="AI107" s="71">
        <v>85927110.186895117</v>
      </c>
      <c r="AJ107" s="71">
        <v>128765835.4617878</v>
      </c>
      <c r="AK107" s="71">
        <v>0</v>
      </c>
      <c r="AL107" s="71">
        <v>0</v>
      </c>
      <c r="AM107" s="71">
        <v>7027915.1084939437</v>
      </c>
      <c r="AN107" s="71">
        <v>0</v>
      </c>
      <c r="AO107" s="71">
        <v>0</v>
      </c>
      <c r="AP107" s="71">
        <v>482761901.49857157</v>
      </c>
      <c r="AQ107" s="72"/>
      <c r="AR107" s="71">
        <v>818</v>
      </c>
      <c r="AS107" s="71">
        <v>164</v>
      </c>
      <c r="AT107" s="71">
        <v>0</v>
      </c>
      <c r="AU107" s="71">
        <v>7</v>
      </c>
      <c r="AV107" s="71">
        <v>0</v>
      </c>
      <c r="AW107" s="71">
        <v>0</v>
      </c>
      <c r="AX107" s="71"/>
      <c r="AY107" s="72"/>
      <c r="AZ107" s="71">
        <v>3941.6709999999998</v>
      </c>
      <c r="BA107" s="71">
        <v>6648.5</v>
      </c>
      <c r="BB107" s="71">
        <v>0</v>
      </c>
      <c r="BC107" s="71">
        <v>3279</v>
      </c>
      <c r="BD107" s="71">
        <v>0</v>
      </c>
      <c r="BE107" s="71">
        <v>0</v>
      </c>
      <c r="BF107" s="71"/>
      <c r="BG107" s="72"/>
      <c r="BH107" s="71">
        <v>0</v>
      </c>
      <c r="BI107" s="71">
        <v>0</v>
      </c>
      <c r="BJ107" s="71">
        <v>29.233000000000001</v>
      </c>
      <c r="BK107" s="71">
        <v>0</v>
      </c>
      <c r="BL107" s="71">
        <v>0</v>
      </c>
      <c r="BM107" s="71">
        <v>0</v>
      </c>
      <c r="BN107" s="72"/>
      <c r="BO107" s="71">
        <v>0</v>
      </c>
      <c r="BP107" s="71">
        <v>0</v>
      </c>
      <c r="BQ107" s="71">
        <v>6</v>
      </c>
      <c r="BR107" s="71">
        <v>0</v>
      </c>
      <c r="BS107" s="71">
        <v>0</v>
      </c>
      <c r="BT107" s="71">
        <v>0</v>
      </c>
      <c r="BU107"/>
      <c r="BV107" s="70">
        <v>29.233000000000001</v>
      </c>
      <c r="BW107" s="70">
        <v>0</v>
      </c>
      <c r="BX107" s="70">
        <v>0</v>
      </c>
      <c r="BY107" s="70">
        <v>0</v>
      </c>
      <c r="BZ107" s="70">
        <v>0</v>
      </c>
      <c r="CA107" s="70">
        <v>0</v>
      </c>
      <c r="CB107" s="70">
        <v>0</v>
      </c>
      <c r="CC107" s="70">
        <v>0</v>
      </c>
      <c r="CD107" s="70">
        <v>0</v>
      </c>
    </row>
    <row r="108" spans="1:82">
      <c r="A108" s="70" t="s">
        <v>1813</v>
      </c>
      <c r="B108" s="70">
        <v>203</v>
      </c>
      <c r="C108" s="70">
        <v>16</v>
      </c>
      <c r="D108" s="70">
        <v>12</v>
      </c>
      <c r="E108" s="70">
        <v>2019</v>
      </c>
      <c r="F108" s="70" t="s">
        <v>158</v>
      </c>
      <c r="G108" s="70" t="s">
        <v>1797</v>
      </c>
      <c r="H108" s="70" t="s">
        <v>1798</v>
      </c>
      <c r="I108" s="148"/>
      <c r="J108" s="71">
        <v>191.90639564913596</v>
      </c>
      <c r="K108" s="71">
        <v>5.2071351614504566</v>
      </c>
      <c r="L108" s="71">
        <v>21.47041497671378</v>
      </c>
      <c r="M108" s="71">
        <v>57.331896638440313</v>
      </c>
      <c r="N108" s="71">
        <v>82.699899197392398</v>
      </c>
      <c r="O108" s="71">
        <v>54.0277625569842</v>
      </c>
      <c r="P108" s="71">
        <v>52.575537969826328</v>
      </c>
      <c r="Q108" s="71">
        <v>3.10630732118504</v>
      </c>
      <c r="R108" s="71">
        <v>0</v>
      </c>
      <c r="S108" s="71">
        <v>6.8255362303933991</v>
      </c>
      <c r="T108" s="72"/>
      <c r="U108" s="71">
        <v>21524758</v>
      </c>
      <c r="V108" s="71">
        <v>2730</v>
      </c>
      <c r="W108" s="71">
        <v>543</v>
      </c>
      <c r="X108" s="71">
        <v>14279</v>
      </c>
      <c r="Y108" s="71">
        <v>17689</v>
      </c>
      <c r="Z108" s="71">
        <v>33825</v>
      </c>
      <c r="AA108" s="71">
        <v>10917</v>
      </c>
      <c r="AB108" s="71">
        <v>50337</v>
      </c>
      <c r="AC108" s="71">
        <v>0</v>
      </c>
      <c r="AD108" s="71">
        <v>6.8255362303933991</v>
      </c>
      <c r="AE108" s="72"/>
      <c r="AF108" s="71">
        <v>244816011.09219369</v>
      </c>
      <c r="AG108" s="71">
        <v>3826350.025059036</v>
      </c>
      <c r="AH108" s="71">
        <v>3436382.2452951982</v>
      </c>
      <c r="AI108" s="71">
        <v>84189808.333657518</v>
      </c>
      <c r="AJ108" s="71">
        <v>117485578.9794706</v>
      </c>
      <c r="AK108" s="71">
        <v>0</v>
      </c>
      <c r="AL108" s="71">
        <v>0</v>
      </c>
      <c r="AM108" s="71">
        <v>6855520.4632668812</v>
      </c>
      <c r="AN108" s="71">
        <v>0</v>
      </c>
      <c r="AO108" s="71">
        <v>0</v>
      </c>
      <c r="AP108" s="71">
        <v>460609651.13894296</v>
      </c>
      <c r="AQ108" s="72"/>
      <c r="AR108" s="71">
        <v>863</v>
      </c>
      <c r="AS108" s="71">
        <v>171</v>
      </c>
      <c r="AT108" s="71">
        <v>0</v>
      </c>
      <c r="AU108" s="71">
        <v>7</v>
      </c>
      <c r="AV108" s="71">
        <v>0</v>
      </c>
      <c r="AW108" s="71">
        <v>0</v>
      </c>
      <c r="AX108" s="71"/>
      <c r="AY108" s="72"/>
      <c r="AZ108" s="71">
        <v>4178.041000000002</v>
      </c>
      <c r="BA108" s="71">
        <v>7461.7000000000007</v>
      </c>
      <c r="BB108" s="71">
        <v>0</v>
      </c>
      <c r="BC108" s="71">
        <v>3279.5</v>
      </c>
      <c r="BD108" s="71">
        <v>0</v>
      </c>
      <c r="BE108" s="71">
        <v>0</v>
      </c>
      <c r="BF108" s="71"/>
      <c r="BG108" s="72"/>
      <c r="BH108" s="71">
        <v>0</v>
      </c>
      <c r="BI108" s="71">
        <v>0</v>
      </c>
      <c r="BJ108" s="71">
        <v>25.940999999999999</v>
      </c>
      <c r="BK108" s="71">
        <v>0</v>
      </c>
      <c r="BL108" s="71">
        <v>0</v>
      </c>
      <c r="BM108" s="71">
        <v>0</v>
      </c>
      <c r="BN108" s="72"/>
      <c r="BO108" s="71">
        <v>0</v>
      </c>
      <c r="BP108" s="71">
        <v>0</v>
      </c>
      <c r="BQ108" s="71">
        <v>6</v>
      </c>
      <c r="BR108" s="71">
        <v>0</v>
      </c>
      <c r="BS108" s="71">
        <v>0</v>
      </c>
      <c r="BT108" s="71">
        <v>0</v>
      </c>
      <c r="BU108"/>
      <c r="BV108" s="70">
        <v>25.940999999999999</v>
      </c>
      <c r="BW108" s="70">
        <v>0</v>
      </c>
      <c r="BX108" s="70">
        <v>0</v>
      </c>
      <c r="BY108" s="70">
        <v>0</v>
      </c>
      <c r="BZ108" s="70">
        <v>0</v>
      </c>
      <c r="CA108" s="70">
        <v>0</v>
      </c>
      <c r="CB108" s="70">
        <v>0</v>
      </c>
      <c r="CC108" s="70">
        <v>0</v>
      </c>
      <c r="CD108" s="70">
        <v>0</v>
      </c>
    </row>
    <row r="109" spans="1:82">
      <c r="A109" s="70" t="s">
        <v>1814</v>
      </c>
      <c r="B109" s="70">
        <v>204</v>
      </c>
      <c r="C109" s="70">
        <v>17</v>
      </c>
      <c r="D109" s="70">
        <v>12</v>
      </c>
      <c r="E109" s="70">
        <v>2020</v>
      </c>
      <c r="F109" s="70" t="s">
        <v>159</v>
      </c>
      <c r="G109" s="70" t="s">
        <v>1797</v>
      </c>
      <c r="H109" s="70" t="s">
        <v>1798</v>
      </c>
      <c r="I109" s="148"/>
      <c r="J109" s="71">
        <v>152.97020114414849</v>
      </c>
      <c r="K109" s="71">
        <v>5.1129554984977839</v>
      </c>
      <c r="L109" s="71">
        <v>49.260161828164549</v>
      </c>
      <c r="M109" s="71">
        <v>50.720645853626785</v>
      </c>
      <c r="N109" s="71">
        <v>78.166419584608349</v>
      </c>
      <c r="O109" s="71">
        <v>47.077062749945391</v>
      </c>
      <c r="P109" s="71">
        <v>48.735001032017678</v>
      </c>
      <c r="Q109" s="71">
        <v>2.9180841224593399</v>
      </c>
      <c r="R109" s="71">
        <v>0</v>
      </c>
      <c r="S109" s="71">
        <v>2.9560185499242988</v>
      </c>
      <c r="T109" s="72"/>
      <c r="U109" s="71">
        <v>17563358</v>
      </c>
      <c r="V109" s="71">
        <v>2333</v>
      </c>
      <c r="W109" s="71">
        <v>1812</v>
      </c>
      <c r="X109" s="71">
        <v>13553</v>
      </c>
      <c r="Y109" s="71">
        <v>17646</v>
      </c>
      <c r="Z109" s="71">
        <v>33640</v>
      </c>
      <c r="AA109" s="71">
        <v>10756</v>
      </c>
      <c r="AB109" s="71">
        <v>49492</v>
      </c>
      <c r="AC109" s="71">
        <v>0</v>
      </c>
      <c r="AD109" s="71">
        <v>2.9560185499242988</v>
      </c>
      <c r="AE109" s="72"/>
      <c r="AF109" s="71">
        <v>205141202.80516449</v>
      </c>
      <c r="AG109" s="71">
        <v>3638674.6846296825</v>
      </c>
      <c r="AH109" s="71">
        <v>7457033.1944792503</v>
      </c>
      <c r="AI109" s="71">
        <v>77895242.072094187</v>
      </c>
      <c r="AJ109" s="71">
        <v>128384254.2730052</v>
      </c>
      <c r="AK109" s="71"/>
      <c r="AL109" s="71"/>
      <c r="AM109" s="71">
        <v>6459255.8675886141</v>
      </c>
      <c r="AN109" s="71"/>
      <c r="AO109" s="71"/>
      <c r="AP109" s="71">
        <v>428975662.89696145</v>
      </c>
      <c r="AQ109" s="72"/>
      <c r="AR109" s="71">
        <v>880</v>
      </c>
      <c r="AS109" s="71">
        <v>175</v>
      </c>
      <c r="AT109" s="71">
        <v>0</v>
      </c>
      <c r="AU109" s="71">
        <v>7</v>
      </c>
      <c r="AV109" s="71">
        <v>0</v>
      </c>
      <c r="AW109" s="71">
        <v>0</v>
      </c>
      <c r="AX109" s="71"/>
      <c r="AY109" s="72"/>
      <c r="AZ109" s="71">
        <v>4264.5260000000026</v>
      </c>
      <c r="BA109" s="71">
        <v>8622.5</v>
      </c>
      <c r="BB109" s="71">
        <v>0</v>
      </c>
      <c r="BC109" s="71">
        <v>3318.3</v>
      </c>
      <c r="BD109" s="71">
        <v>0</v>
      </c>
      <c r="BE109" s="71">
        <v>0</v>
      </c>
      <c r="BF109" s="71"/>
      <c r="BG109" s="72"/>
      <c r="BH109" s="71">
        <v>0</v>
      </c>
      <c r="BI109" s="71">
        <v>0</v>
      </c>
      <c r="BJ109" s="71">
        <v>21.988</v>
      </c>
      <c r="BK109" s="71">
        <v>0</v>
      </c>
      <c r="BL109" s="71">
        <v>0</v>
      </c>
      <c r="BM109" s="71">
        <v>0</v>
      </c>
      <c r="BN109" s="72"/>
      <c r="BO109" s="71">
        <v>0</v>
      </c>
      <c r="BP109" s="71">
        <v>0</v>
      </c>
      <c r="BQ109" s="71">
        <v>6</v>
      </c>
      <c r="BR109" s="71">
        <v>0</v>
      </c>
      <c r="BS109" s="71">
        <v>0</v>
      </c>
      <c r="BT109" s="71">
        <v>0</v>
      </c>
      <c r="BU109"/>
      <c r="BV109" s="70">
        <v>21.988</v>
      </c>
      <c r="BW109" s="70">
        <v>0</v>
      </c>
      <c r="BX109" s="70">
        <v>0</v>
      </c>
      <c r="BY109" s="70">
        <v>0</v>
      </c>
      <c r="BZ109" s="70">
        <v>0</v>
      </c>
      <c r="CA109" s="70">
        <v>0</v>
      </c>
      <c r="CB109" s="70">
        <v>0</v>
      </c>
      <c r="CC109" s="70">
        <v>0</v>
      </c>
      <c r="CD109" s="70">
        <v>0</v>
      </c>
    </row>
    <row r="110" spans="1:82">
      <c r="A110" s="70" t="s">
        <v>1815</v>
      </c>
      <c r="B110" s="70">
        <v>204</v>
      </c>
      <c r="C110" s="70">
        <v>18</v>
      </c>
      <c r="D110" s="70">
        <v>12</v>
      </c>
      <c r="E110" s="70">
        <v>2021</v>
      </c>
      <c r="F110" s="70" t="s">
        <v>160</v>
      </c>
      <c r="G110" s="70" t="s">
        <v>1797</v>
      </c>
      <c r="H110" s="70" t="s">
        <v>1798</v>
      </c>
      <c r="I110" s="148"/>
      <c r="J110" s="71">
        <v>149.95280588034973</v>
      </c>
      <c r="K110" s="71">
        <v>5.3620870741985165</v>
      </c>
      <c r="L110" s="71">
        <v>43.884413142526789</v>
      </c>
      <c r="M110" s="71">
        <v>54.899040942827696</v>
      </c>
      <c r="N110" s="71">
        <v>82.828456467158276</v>
      </c>
      <c r="O110" s="71">
        <v>45.264654262015661</v>
      </c>
      <c r="P110" s="71">
        <v>49.98358271181182</v>
      </c>
      <c r="Q110" s="71">
        <v>2.8390147100929299</v>
      </c>
      <c r="R110" s="71">
        <v>0</v>
      </c>
      <c r="S110" s="71">
        <v>5.4538907194166386</v>
      </c>
      <c r="T110" s="72"/>
      <c r="U110" s="71">
        <v>18658987</v>
      </c>
      <c r="V110" s="71">
        <v>2333</v>
      </c>
      <c r="W110" s="71">
        <v>1812</v>
      </c>
      <c r="X110" s="71">
        <v>13553</v>
      </c>
      <c r="Y110" s="71">
        <v>17542</v>
      </c>
      <c r="Z110" s="71">
        <v>33304</v>
      </c>
      <c r="AA110" s="71">
        <v>10757</v>
      </c>
      <c r="AB110" s="71">
        <v>48624</v>
      </c>
      <c r="AC110" s="71">
        <v>0</v>
      </c>
      <c r="AD110" s="71">
        <v>5.4538907194166386</v>
      </c>
      <c r="AE110" s="72"/>
      <c r="AF110" s="71">
        <v>202190846.28396249</v>
      </c>
      <c r="AG110" s="71">
        <v>3764136.2467236342</v>
      </c>
      <c r="AH110" s="71">
        <v>6448465.7897763541</v>
      </c>
      <c r="AI110" s="71">
        <v>84555445.077464774</v>
      </c>
      <c r="AJ110" s="71">
        <v>128559209.46532419</v>
      </c>
      <c r="AK110" s="71">
        <v>0</v>
      </c>
      <c r="AL110" s="71">
        <v>0</v>
      </c>
      <c r="AM110" s="71">
        <v>6382575.2807666091</v>
      </c>
      <c r="AN110" s="71">
        <v>0</v>
      </c>
      <c r="AO110" s="71">
        <v>0</v>
      </c>
      <c r="AP110" s="71">
        <v>431900678.14401805</v>
      </c>
      <c r="AQ110" s="72"/>
      <c r="AR110" s="71">
        <v>902</v>
      </c>
      <c r="AS110" s="71">
        <v>175</v>
      </c>
      <c r="AT110" s="71">
        <v>0</v>
      </c>
      <c r="AU110" s="71">
        <v>6</v>
      </c>
      <c r="AV110" s="71">
        <v>0</v>
      </c>
      <c r="AW110" s="71">
        <v>0</v>
      </c>
      <c r="AX110" s="71"/>
      <c r="AY110" s="72"/>
      <c r="AZ110" s="71">
        <v>4388.814000000003</v>
      </c>
      <c r="BA110" s="71">
        <v>8622.5</v>
      </c>
      <c r="BB110" s="71">
        <v>0</v>
      </c>
      <c r="BC110" s="71">
        <v>2408.3000000000002</v>
      </c>
      <c r="BD110" s="71">
        <v>0</v>
      </c>
      <c r="BE110" s="71">
        <v>0</v>
      </c>
      <c r="BF110" s="71"/>
      <c r="BG110" s="72"/>
      <c r="BH110" s="71">
        <v>0</v>
      </c>
      <c r="BI110" s="71">
        <v>0</v>
      </c>
      <c r="BJ110" s="71">
        <v>19.954999999999998</v>
      </c>
      <c r="BK110" s="71">
        <v>0</v>
      </c>
      <c r="BL110" s="71">
        <v>0</v>
      </c>
      <c r="BM110" s="71">
        <v>0</v>
      </c>
      <c r="BN110" s="72"/>
      <c r="BO110" s="71">
        <v>0</v>
      </c>
      <c r="BP110" s="71">
        <v>0</v>
      </c>
      <c r="BQ110" s="71">
        <v>6</v>
      </c>
      <c r="BR110" s="71">
        <v>0</v>
      </c>
      <c r="BS110" s="71">
        <v>0</v>
      </c>
      <c r="BT110" s="71">
        <v>0</v>
      </c>
      <c r="BU110"/>
      <c r="BV110" s="70">
        <v>19.954999999999998</v>
      </c>
      <c r="BW110" s="70">
        <v>0</v>
      </c>
      <c r="BX110" s="70">
        <v>0</v>
      </c>
      <c r="BY110" s="70">
        <v>0</v>
      </c>
      <c r="BZ110" s="70">
        <v>0</v>
      </c>
      <c r="CA110" s="70">
        <v>0</v>
      </c>
      <c r="CB110" s="70">
        <v>0</v>
      </c>
      <c r="CC110" s="70">
        <v>0</v>
      </c>
      <c r="CD110" s="70">
        <v>0</v>
      </c>
    </row>
    <row r="111" spans="1:82">
      <c r="A111" s="70" t="s">
        <v>1816</v>
      </c>
      <c r="B111" s="70">
        <v>204</v>
      </c>
      <c r="C111" s="70">
        <v>19</v>
      </c>
      <c r="D111" s="70">
        <v>12</v>
      </c>
      <c r="E111" s="70">
        <v>2022</v>
      </c>
      <c r="F111" s="70" t="s">
        <v>161</v>
      </c>
      <c r="G111" s="70" t="s">
        <v>1797</v>
      </c>
      <c r="H111" s="70" t="s">
        <v>1798</v>
      </c>
      <c r="I111" s="148"/>
      <c r="J111" s="71">
        <v>152.1980044573111</v>
      </c>
      <c r="K111" s="71">
        <v>5.0813106564148018</v>
      </c>
      <c r="L111" s="71">
        <v>42.034157628081935</v>
      </c>
      <c r="M111" s="71">
        <v>56.847527358611522</v>
      </c>
      <c r="N111" s="71">
        <v>79.88283161519098</v>
      </c>
      <c r="O111" s="71">
        <v>47.311148278737619</v>
      </c>
      <c r="P111" s="71">
        <v>49.15982389010135</v>
      </c>
      <c r="Q111" s="71">
        <v>2.8126833353034719</v>
      </c>
      <c r="R111" s="71">
        <v>0</v>
      </c>
      <c r="S111" s="71">
        <v>8.7552196719658628</v>
      </c>
      <c r="T111" s="72"/>
      <c r="U111" s="71">
        <v>20944110</v>
      </c>
      <c r="V111" s="71">
        <v>2333</v>
      </c>
      <c r="W111" s="71">
        <v>1812</v>
      </c>
      <c r="X111" s="71">
        <v>13553</v>
      </c>
      <c r="Y111" s="71">
        <v>17537</v>
      </c>
      <c r="Z111" s="71">
        <v>33073</v>
      </c>
      <c r="AA111" s="71">
        <v>10741</v>
      </c>
      <c r="AB111" s="71">
        <v>47778</v>
      </c>
      <c r="AC111" s="71">
        <v>0</v>
      </c>
      <c r="AD111" s="71">
        <v>8.7552196719658628</v>
      </c>
      <c r="AE111" s="72"/>
      <c r="AF111" s="71">
        <v>199372096.33748752</v>
      </c>
      <c r="AG111" s="71">
        <v>3789637.8875428578</v>
      </c>
      <c r="AH111" s="71">
        <v>7369525.2048150413</v>
      </c>
      <c r="AI111" s="71">
        <v>80516732.59599863</v>
      </c>
      <c r="AJ111" s="71">
        <v>133023412.58055219</v>
      </c>
      <c r="AK111" s="71">
        <v>0</v>
      </c>
      <c r="AL111" s="71">
        <v>0</v>
      </c>
      <c r="AM111" s="71">
        <v>6169443.8721831674</v>
      </c>
      <c r="AN111" s="71">
        <v>0</v>
      </c>
      <c r="AO111" s="71">
        <v>0</v>
      </c>
      <c r="AP111" s="71">
        <v>430240848.47857934</v>
      </c>
      <c r="AQ111" s="72"/>
      <c r="AR111" s="71">
        <v>925</v>
      </c>
      <c r="AS111" s="71">
        <v>177</v>
      </c>
      <c r="AT111" s="71">
        <v>0</v>
      </c>
      <c r="AU111" s="71">
        <v>7</v>
      </c>
      <c r="AV111" s="71">
        <v>0</v>
      </c>
      <c r="AW111" s="71">
        <v>0</v>
      </c>
      <c r="AX111" s="71"/>
      <c r="AY111" s="72"/>
      <c r="AZ111" s="71">
        <v>4535.854000000003</v>
      </c>
      <c r="BA111" s="71">
        <v>9387.4</v>
      </c>
      <c r="BB111" s="71">
        <v>0</v>
      </c>
      <c r="BC111" s="71">
        <v>3348.2999999999997</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1817</v>
      </c>
      <c r="B112" s="70">
        <v>204</v>
      </c>
      <c r="C112" s="70">
        <v>20</v>
      </c>
      <c r="D112" s="70">
        <v>12</v>
      </c>
      <c r="E112" s="70">
        <v>2023</v>
      </c>
      <c r="F112" s="70" t="s">
        <v>1539</v>
      </c>
      <c r="G112" s="70" t="s">
        <v>1797</v>
      </c>
      <c r="H112" s="70" t="s">
        <v>1798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959</v>
      </c>
      <c r="AS112" s="71">
        <v>177</v>
      </c>
      <c r="AT112" s="71">
        <v>0</v>
      </c>
      <c r="AU112" s="71">
        <v>7</v>
      </c>
      <c r="AV112" s="71">
        <v>0</v>
      </c>
      <c r="AW112" s="71">
        <v>0</v>
      </c>
      <c r="AX112" s="71"/>
      <c r="AY112" s="72"/>
      <c r="AZ112" s="71">
        <v>4750.3800000000028</v>
      </c>
      <c r="BA112" s="71">
        <v>9387.4</v>
      </c>
      <c r="BB112" s="71">
        <v>0</v>
      </c>
      <c r="BC112" s="71">
        <v>3348.2999999999997</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1818</v>
      </c>
      <c r="B113" s="70">
        <v>204</v>
      </c>
      <c r="C113" s="70">
        <v>21</v>
      </c>
      <c r="D113" s="70">
        <v>12</v>
      </c>
      <c r="E113" s="70">
        <v>2024</v>
      </c>
      <c r="F113" s="70" t="s">
        <v>1554</v>
      </c>
      <c r="G113" s="70" t="s">
        <v>1797</v>
      </c>
      <c r="H113" s="70" t="s">
        <v>1798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1819</v>
      </c>
      <c r="B114" s="70">
        <v>239</v>
      </c>
      <c r="C114" s="70">
        <v>1</v>
      </c>
      <c r="D114" s="70">
        <v>15</v>
      </c>
      <c r="E114" s="70">
        <v>1990</v>
      </c>
      <c r="F114" s="70" t="s">
        <v>787</v>
      </c>
      <c r="G114" s="70" t="s">
        <v>1820</v>
      </c>
      <c r="H114" s="70" t="s">
        <v>1821</v>
      </c>
      <c r="I114" s="148"/>
      <c r="J114" s="71">
        <v>198.8315663536018</v>
      </c>
      <c r="K114" s="71">
        <v>10.72523578755124</v>
      </c>
      <c r="L114" s="71">
        <v>21.930335063024181</v>
      </c>
      <c r="M114" s="71">
        <v>40.954776145313943</v>
      </c>
      <c r="N114" s="71">
        <v>55.752077516094388</v>
      </c>
      <c r="O114" s="71">
        <v>48.600611906119347</v>
      </c>
      <c r="P114" s="71">
        <v>64.824056341739322</v>
      </c>
      <c r="Q114" s="71">
        <v>3.5748846021774598</v>
      </c>
      <c r="R114" s="71">
        <v>0</v>
      </c>
      <c r="S114" s="71">
        <v>3.5388405757732628</v>
      </c>
      <c r="T114" s="72"/>
      <c r="U114" s="71">
        <v>16626733</v>
      </c>
      <c r="V114" s="71">
        <v>2879</v>
      </c>
      <c r="W114" s="71">
        <v>290</v>
      </c>
      <c r="X114" s="71">
        <v>14411</v>
      </c>
      <c r="Y114" s="71">
        <v>16078</v>
      </c>
      <c r="Z114" s="71">
        <v>19990</v>
      </c>
      <c r="AA114" s="71">
        <v>15740</v>
      </c>
      <c r="AB114" s="71">
        <v>58044</v>
      </c>
      <c r="AC114" s="71">
        <v>0</v>
      </c>
      <c r="AD114" s="71">
        <v>3.5388405757732628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1822</v>
      </c>
      <c r="B115" s="70">
        <v>240</v>
      </c>
      <c r="C115" s="70">
        <v>2</v>
      </c>
      <c r="D115" s="70">
        <v>15</v>
      </c>
      <c r="E115" s="70">
        <v>2005</v>
      </c>
      <c r="F115" s="70" t="s">
        <v>789</v>
      </c>
      <c r="G115" s="70" t="s">
        <v>1820</v>
      </c>
      <c r="H115" s="70" t="s">
        <v>1821</v>
      </c>
      <c r="I115" s="148"/>
      <c r="J115" s="71">
        <v>202.02871657904751</v>
      </c>
      <c r="K115" s="71">
        <v>6.9477029424312722</v>
      </c>
      <c r="L115" s="71">
        <v>6.4155724584980689</v>
      </c>
      <c r="M115" s="71">
        <v>65.41307524090378</v>
      </c>
      <c r="N115" s="71">
        <v>74.795329174672375</v>
      </c>
      <c r="O115" s="71">
        <v>68.668762589301096</v>
      </c>
      <c r="P115" s="71">
        <v>67.917129339510183</v>
      </c>
      <c r="Q115" s="71">
        <v>3.3294247932571701</v>
      </c>
      <c r="R115" s="71">
        <v>0</v>
      </c>
      <c r="S115" s="71">
        <v>3.512924376</v>
      </c>
      <c r="T115" s="72"/>
      <c r="U115" s="71">
        <v>17648537</v>
      </c>
      <c r="V115" s="71">
        <v>2527</v>
      </c>
      <c r="W115" s="71">
        <v>89</v>
      </c>
      <c r="X115" s="71">
        <v>12205</v>
      </c>
      <c r="Y115" s="71">
        <v>18445</v>
      </c>
      <c r="Z115" s="71">
        <v>32684</v>
      </c>
      <c r="AA115" s="71">
        <v>13506</v>
      </c>
      <c r="AB115" s="71">
        <v>56513</v>
      </c>
      <c r="AC115" s="71">
        <v>0</v>
      </c>
      <c r="AD115" s="71">
        <v>3.512924376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1823</v>
      </c>
      <c r="B116" s="70">
        <v>241</v>
      </c>
      <c r="C116" s="70">
        <v>3</v>
      </c>
      <c r="D116" s="70">
        <v>15</v>
      </c>
      <c r="E116" s="70">
        <v>2006</v>
      </c>
      <c r="F116" s="70" t="s">
        <v>790</v>
      </c>
      <c r="G116" s="70" t="s">
        <v>1820</v>
      </c>
      <c r="H116" s="70" t="s">
        <v>1821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1824</v>
      </c>
      <c r="B117" s="70">
        <v>242</v>
      </c>
      <c r="C117" s="70">
        <v>4</v>
      </c>
      <c r="D117" s="70">
        <v>15</v>
      </c>
      <c r="E117" s="70">
        <v>2007</v>
      </c>
      <c r="F117" s="70" t="s">
        <v>791</v>
      </c>
      <c r="G117" s="70" t="s">
        <v>1820</v>
      </c>
      <c r="H117" s="70" t="s">
        <v>1821</v>
      </c>
      <c r="I117" s="148"/>
      <c r="J117" s="71">
        <v>196.18025645910689</v>
      </c>
      <c r="K117" s="71">
        <v>5.7362837320692508</v>
      </c>
      <c r="L117" s="71">
        <v>8.7442353628866627</v>
      </c>
      <c r="M117" s="71">
        <v>69.309931377560247</v>
      </c>
      <c r="N117" s="71">
        <v>79.80083633994856</v>
      </c>
      <c r="O117" s="71">
        <v>66.60788364145786</v>
      </c>
      <c r="P117" s="71">
        <v>67.594759169303103</v>
      </c>
      <c r="Q117" s="71">
        <v>3.4585837890188098</v>
      </c>
      <c r="R117" s="71">
        <v>0</v>
      </c>
      <c r="S117" s="71">
        <v>3.6554821027199988</v>
      </c>
      <c r="T117" s="72"/>
      <c r="U117" s="71">
        <v>21053241</v>
      </c>
      <c r="V117" s="71">
        <v>2057</v>
      </c>
      <c r="W117" s="71">
        <v>147</v>
      </c>
      <c r="X117" s="71">
        <v>15527</v>
      </c>
      <c r="Y117" s="71">
        <v>18598</v>
      </c>
      <c r="Z117" s="71">
        <v>32957</v>
      </c>
      <c r="AA117" s="71">
        <v>13237</v>
      </c>
      <c r="AB117" s="71">
        <v>55601</v>
      </c>
      <c r="AC117" s="71">
        <v>0</v>
      </c>
      <c r="AD117" s="71">
        <v>3.6554821027199988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1825</v>
      </c>
      <c r="B118" s="70">
        <v>243</v>
      </c>
      <c r="C118" s="70">
        <v>5</v>
      </c>
      <c r="D118" s="70">
        <v>15</v>
      </c>
      <c r="E118" s="70">
        <v>2008</v>
      </c>
      <c r="F118" s="70" t="s">
        <v>792</v>
      </c>
      <c r="G118" s="70" t="s">
        <v>1820</v>
      </c>
      <c r="H118" s="70" t="s">
        <v>1821</v>
      </c>
      <c r="I118" s="148"/>
      <c r="J118" s="71">
        <v>181.15812674896659</v>
      </c>
      <c r="K118" s="71">
        <v>4.2688371710525992</v>
      </c>
      <c r="L118" s="71">
        <v>7.5663989621516361</v>
      </c>
      <c r="M118" s="71">
        <v>73.438162368424571</v>
      </c>
      <c r="N118" s="71">
        <v>83.081510338079084</v>
      </c>
      <c r="O118" s="71">
        <v>64.487963969170252</v>
      </c>
      <c r="P118" s="71">
        <v>66.104836078254266</v>
      </c>
      <c r="Q118" s="71">
        <v>3.3799138686002199</v>
      </c>
      <c r="R118" s="71">
        <v>0</v>
      </c>
      <c r="S118" s="71">
        <v>3.3576193559499998</v>
      </c>
      <c r="T118" s="72"/>
      <c r="U118" s="71">
        <v>21106768</v>
      </c>
      <c r="V118" s="71">
        <v>2057</v>
      </c>
      <c r="W118" s="71">
        <v>147</v>
      </c>
      <c r="X118" s="71">
        <v>15527</v>
      </c>
      <c r="Y118" s="71">
        <v>18730</v>
      </c>
      <c r="Z118" s="71">
        <v>33028</v>
      </c>
      <c r="AA118" s="71">
        <v>12960</v>
      </c>
      <c r="AB118" s="71">
        <v>55230</v>
      </c>
      <c r="AC118" s="71">
        <v>0</v>
      </c>
      <c r="AD118" s="71">
        <v>3.3576193559499998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1826</v>
      </c>
      <c r="B119" s="70">
        <v>244</v>
      </c>
      <c r="C119" s="70">
        <v>6</v>
      </c>
      <c r="D119" s="70">
        <v>15</v>
      </c>
      <c r="E119" s="70">
        <v>2009</v>
      </c>
      <c r="F119" s="70" t="s">
        <v>176</v>
      </c>
      <c r="G119" s="70" t="s">
        <v>1820</v>
      </c>
      <c r="H119" s="70" t="s">
        <v>1821</v>
      </c>
      <c r="I119" s="148"/>
      <c r="J119" s="71">
        <v>162.36890184112499</v>
      </c>
      <c r="K119" s="71">
        <v>4.1685318980152406</v>
      </c>
      <c r="L119" s="71">
        <v>16.016653931980581</v>
      </c>
      <c r="M119" s="71">
        <v>77.941246026213065</v>
      </c>
      <c r="N119" s="71">
        <v>76.868915180449804</v>
      </c>
      <c r="O119" s="71">
        <v>65.417215122030683</v>
      </c>
      <c r="P119" s="71">
        <v>62.756578830804813</v>
      </c>
      <c r="Q119" s="71">
        <v>3.1930046145490301</v>
      </c>
      <c r="R119" s="71">
        <v>0</v>
      </c>
      <c r="S119" s="71">
        <v>2.0310232248000002</v>
      </c>
      <c r="T119" s="72"/>
      <c r="U119" s="71">
        <v>16431978</v>
      </c>
      <c r="V119" s="71">
        <v>1969</v>
      </c>
      <c r="W119" s="71">
        <v>413</v>
      </c>
      <c r="X119" s="71">
        <v>16890</v>
      </c>
      <c r="Y119" s="71">
        <v>18836</v>
      </c>
      <c r="Z119" s="71">
        <v>33070</v>
      </c>
      <c r="AA119" s="71">
        <v>12631</v>
      </c>
      <c r="AB119" s="71">
        <v>54771</v>
      </c>
      <c r="AC119" s="71">
        <v>0</v>
      </c>
      <c r="AD119" s="71">
        <v>2.0310232248000002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171.64599999999999</v>
      </c>
      <c r="BK119" s="71">
        <v>0</v>
      </c>
      <c r="BL119" s="71">
        <v>5.53</v>
      </c>
      <c r="BM119" s="71">
        <v>0</v>
      </c>
      <c r="BN119" s="72"/>
      <c r="BO119" s="71">
        <v>0</v>
      </c>
      <c r="BP119" s="71">
        <v>0</v>
      </c>
      <c r="BQ119" s="71">
        <v>14</v>
      </c>
      <c r="BR119" s="71">
        <v>0</v>
      </c>
      <c r="BS119" s="71">
        <v>1</v>
      </c>
      <c r="BT119" s="71">
        <v>0</v>
      </c>
      <c r="BU119"/>
      <c r="BV119" s="70">
        <v>177.17599999999999</v>
      </c>
      <c r="BW119" s="70">
        <v>0</v>
      </c>
      <c r="BX119" s="70">
        <v>0</v>
      </c>
      <c r="BY119" s="70">
        <v>0</v>
      </c>
      <c r="BZ119" s="70">
        <v>0</v>
      </c>
      <c r="CA119" s="70">
        <v>0</v>
      </c>
      <c r="CB119" s="70">
        <v>0</v>
      </c>
      <c r="CC119" s="70">
        <v>0</v>
      </c>
      <c r="CD119" s="70">
        <v>0</v>
      </c>
    </row>
    <row r="120" spans="1:82">
      <c r="A120" s="70" t="s">
        <v>1827</v>
      </c>
      <c r="B120" s="70">
        <v>245</v>
      </c>
      <c r="C120" s="70">
        <v>7</v>
      </c>
      <c r="D120" s="70">
        <v>15</v>
      </c>
      <c r="E120" s="70">
        <v>2010</v>
      </c>
      <c r="F120" s="70" t="s">
        <v>177</v>
      </c>
      <c r="G120" s="70" t="s">
        <v>1820</v>
      </c>
      <c r="H120" s="70" t="s">
        <v>1821</v>
      </c>
      <c r="I120" s="148"/>
      <c r="J120" s="71">
        <v>181.64473759696369</v>
      </c>
      <c r="K120" s="71">
        <v>4.4121190723864068</v>
      </c>
      <c r="L120" s="71">
        <v>19.07496273630003</v>
      </c>
      <c r="M120" s="71">
        <v>79.690356360167698</v>
      </c>
      <c r="N120" s="71">
        <v>86.555966450840245</v>
      </c>
      <c r="O120" s="71">
        <v>65.368640701805916</v>
      </c>
      <c r="P120" s="71">
        <v>62.988141768721768</v>
      </c>
      <c r="Q120" s="71">
        <v>3.31377681103818</v>
      </c>
      <c r="R120" s="71">
        <v>0</v>
      </c>
      <c r="S120" s="71">
        <v>0</v>
      </c>
      <c r="T120" s="72"/>
      <c r="U120" s="71">
        <v>17245847</v>
      </c>
      <c r="V120" s="71">
        <v>1969</v>
      </c>
      <c r="W120" s="71">
        <v>413</v>
      </c>
      <c r="X120" s="71">
        <v>16890</v>
      </c>
      <c r="Y120" s="71">
        <v>18940</v>
      </c>
      <c r="Z120" s="71">
        <v>33199</v>
      </c>
      <c r="AA120" s="71">
        <v>12361</v>
      </c>
      <c r="AB120" s="71">
        <v>54468</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210.46100000000001</v>
      </c>
      <c r="BK120" s="71">
        <v>0</v>
      </c>
      <c r="BL120" s="71">
        <v>5.3230000000000004</v>
      </c>
      <c r="BM120" s="71">
        <v>0</v>
      </c>
      <c r="BN120" s="72"/>
      <c r="BO120" s="71">
        <v>0</v>
      </c>
      <c r="BP120" s="71">
        <v>0</v>
      </c>
      <c r="BQ120" s="71">
        <v>15</v>
      </c>
      <c r="BR120" s="71">
        <v>0</v>
      </c>
      <c r="BS120" s="71">
        <v>1</v>
      </c>
      <c r="BT120" s="71">
        <v>0</v>
      </c>
      <c r="BU120"/>
      <c r="BV120" s="70">
        <v>215.78399999999999</v>
      </c>
      <c r="BW120" s="70">
        <v>0</v>
      </c>
      <c r="BX120" s="70">
        <v>0</v>
      </c>
      <c r="BY120" s="70">
        <v>0</v>
      </c>
      <c r="BZ120" s="70">
        <v>0</v>
      </c>
      <c r="CA120" s="70">
        <v>0</v>
      </c>
      <c r="CB120" s="70">
        <v>0</v>
      </c>
      <c r="CC120" s="70">
        <v>0</v>
      </c>
      <c r="CD120" s="70">
        <v>0</v>
      </c>
    </row>
    <row r="121" spans="1:82">
      <c r="A121" s="70" t="s">
        <v>1828</v>
      </c>
      <c r="B121" s="70">
        <v>246</v>
      </c>
      <c r="C121" s="70">
        <v>8</v>
      </c>
      <c r="D121" s="70">
        <v>15</v>
      </c>
      <c r="E121" s="70">
        <v>2011</v>
      </c>
      <c r="F121" s="70" t="s">
        <v>178</v>
      </c>
      <c r="G121" s="1064" t="s">
        <v>1820</v>
      </c>
      <c r="H121" s="70" t="s">
        <v>1821</v>
      </c>
      <c r="I121" s="148"/>
      <c r="J121" s="71">
        <v>173.27379784182531</v>
      </c>
      <c r="K121" s="71">
        <v>5.7517099755732044</v>
      </c>
      <c r="L121" s="71">
        <v>16.078007494616489</v>
      </c>
      <c r="M121" s="71">
        <v>91.223969992102568</v>
      </c>
      <c r="N121" s="71">
        <v>85.92460778806057</v>
      </c>
      <c r="O121" s="71">
        <v>64.510590637340073</v>
      </c>
      <c r="P121" s="71">
        <v>60.69778261667765</v>
      </c>
      <c r="Q121" s="71">
        <v>3.78703388389191</v>
      </c>
      <c r="R121" s="71">
        <v>0</v>
      </c>
      <c r="S121" s="71">
        <v>0</v>
      </c>
      <c r="T121" s="72"/>
      <c r="U121" s="71">
        <v>16353749</v>
      </c>
      <c r="V121" s="71">
        <v>1969</v>
      </c>
      <c r="W121" s="71">
        <v>413</v>
      </c>
      <c r="X121" s="71">
        <v>16890</v>
      </c>
      <c r="Y121" s="71">
        <v>19013</v>
      </c>
      <c r="Z121" s="71">
        <v>33475</v>
      </c>
      <c r="AA121" s="71">
        <v>12266</v>
      </c>
      <c r="AB121" s="71">
        <v>53964</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195.626</v>
      </c>
      <c r="BK121" s="71">
        <v>0</v>
      </c>
      <c r="BL121" s="71">
        <v>4.6580000000000004</v>
      </c>
      <c r="BM121" s="71">
        <v>0</v>
      </c>
      <c r="BN121" s="72"/>
      <c r="BO121" s="71">
        <v>0</v>
      </c>
      <c r="BP121" s="71">
        <v>0</v>
      </c>
      <c r="BQ121" s="71">
        <v>13</v>
      </c>
      <c r="BR121" s="71">
        <v>0</v>
      </c>
      <c r="BS121" s="71">
        <v>1</v>
      </c>
      <c r="BT121" s="71">
        <v>0</v>
      </c>
      <c r="BU121"/>
      <c r="BV121" s="70">
        <v>200.28399999999999</v>
      </c>
      <c r="BW121" s="70">
        <v>0</v>
      </c>
      <c r="BX121" s="70">
        <v>0</v>
      </c>
      <c r="BY121" s="70">
        <v>0</v>
      </c>
      <c r="BZ121" s="70">
        <v>0</v>
      </c>
      <c r="CA121" s="70">
        <v>0</v>
      </c>
      <c r="CB121" s="70">
        <v>0</v>
      </c>
      <c r="CC121" s="70">
        <v>0</v>
      </c>
      <c r="CD121" s="70">
        <v>0</v>
      </c>
    </row>
    <row r="122" spans="1:82">
      <c r="A122" s="70" t="s">
        <v>1829</v>
      </c>
      <c r="B122" s="70">
        <v>247</v>
      </c>
      <c r="C122" s="70">
        <v>9</v>
      </c>
      <c r="D122" s="70">
        <v>15</v>
      </c>
      <c r="E122" s="70">
        <v>2012</v>
      </c>
      <c r="F122" s="70" t="s">
        <v>179</v>
      </c>
      <c r="G122" s="1064" t="s">
        <v>1820</v>
      </c>
      <c r="H122" s="70" t="s">
        <v>1821</v>
      </c>
      <c r="I122" s="148"/>
      <c r="J122" s="71">
        <v>167.89946171082971</v>
      </c>
      <c r="K122" s="71">
        <v>5.1915144693729536</v>
      </c>
      <c r="L122" s="71">
        <v>15.621039978625101</v>
      </c>
      <c r="M122" s="71">
        <v>88.671523235745639</v>
      </c>
      <c r="N122" s="71">
        <v>84.436163525302987</v>
      </c>
      <c r="O122" s="71">
        <v>64.308860927653754</v>
      </c>
      <c r="P122" s="71">
        <v>59.380934500268687</v>
      </c>
      <c r="Q122" s="71">
        <v>4.1202544517947803</v>
      </c>
      <c r="R122" s="71">
        <v>0</v>
      </c>
      <c r="S122" s="71">
        <v>0</v>
      </c>
      <c r="T122" s="72"/>
      <c r="U122" s="71">
        <v>17134905</v>
      </c>
      <c r="V122" s="71">
        <v>1969</v>
      </c>
      <c r="W122" s="71">
        <v>413</v>
      </c>
      <c r="X122" s="71">
        <v>16890</v>
      </c>
      <c r="Y122" s="71">
        <v>19431</v>
      </c>
      <c r="Z122" s="71">
        <v>33635</v>
      </c>
      <c r="AA122" s="71">
        <v>11932</v>
      </c>
      <c r="AB122" s="71">
        <v>54039</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211.32599999999999</v>
      </c>
      <c r="BK122" s="71">
        <v>0</v>
      </c>
      <c r="BL122" s="71">
        <v>4.8230000000000004</v>
      </c>
      <c r="BM122" s="71">
        <v>0</v>
      </c>
      <c r="BN122" s="72"/>
      <c r="BO122" s="71">
        <v>0</v>
      </c>
      <c r="BP122" s="71">
        <v>0</v>
      </c>
      <c r="BQ122" s="71">
        <v>14</v>
      </c>
      <c r="BR122" s="71">
        <v>0</v>
      </c>
      <c r="BS122" s="71">
        <v>1</v>
      </c>
      <c r="BT122" s="71">
        <v>0</v>
      </c>
      <c r="BU122"/>
      <c r="BV122" s="70">
        <v>216.149</v>
      </c>
      <c r="BW122" s="70">
        <v>0</v>
      </c>
      <c r="BX122" s="70">
        <v>0</v>
      </c>
      <c r="BY122" s="70">
        <v>0</v>
      </c>
      <c r="BZ122" s="70">
        <v>0</v>
      </c>
      <c r="CA122" s="70">
        <v>0</v>
      </c>
      <c r="CB122" s="70">
        <v>0</v>
      </c>
      <c r="CC122" s="70">
        <v>0</v>
      </c>
      <c r="CD122" s="70">
        <v>0</v>
      </c>
    </row>
    <row r="123" spans="1:82">
      <c r="A123" s="70" t="s">
        <v>1830</v>
      </c>
      <c r="B123" s="70">
        <v>248</v>
      </c>
      <c r="C123" s="70">
        <v>10</v>
      </c>
      <c r="D123" s="70">
        <v>15</v>
      </c>
      <c r="E123" s="70">
        <v>2013</v>
      </c>
      <c r="F123" s="70" t="s">
        <v>180</v>
      </c>
      <c r="G123" s="70" t="s">
        <v>1820</v>
      </c>
      <c r="H123" s="70" t="s">
        <v>1821</v>
      </c>
      <c r="I123" s="148"/>
      <c r="J123" s="71">
        <v>174.75431896806529</v>
      </c>
      <c r="K123" s="71">
        <v>4.1913014369422532</v>
      </c>
      <c r="L123" s="71">
        <v>15.144185119986901</v>
      </c>
      <c r="M123" s="71">
        <v>90.390922753785972</v>
      </c>
      <c r="N123" s="71">
        <v>79.20835756778159</v>
      </c>
      <c r="O123" s="71">
        <v>62.232006782051052</v>
      </c>
      <c r="P123" s="71">
        <v>59.274988273383059</v>
      </c>
      <c r="Q123" s="71">
        <v>4.1490844386434</v>
      </c>
      <c r="R123" s="71">
        <v>0</v>
      </c>
      <c r="S123" s="71">
        <v>0</v>
      </c>
      <c r="T123" s="72"/>
      <c r="U123" s="71">
        <v>15656411</v>
      </c>
      <c r="V123" s="71">
        <v>1969</v>
      </c>
      <c r="W123" s="71">
        <v>413</v>
      </c>
      <c r="X123" s="71">
        <v>16890</v>
      </c>
      <c r="Y123" s="71">
        <v>19470</v>
      </c>
      <c r="Z123" s="71">
        <v>34002</v>
      </c>
      <c r="AA123" s="71">
        <v>11866</v>
      </c>
      <c r="AB123" s="71">
        <v>53637</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215.58699999999999</v>
      </c>
      <c r="BK123" s="71">
        <v>0</v>
      </c>
      <c r="BL123" s="71">
        <v>4.806</v>
      </c>
      <c r="BM123" s="71">
        <v>0</v>
      </c>
      <c r="BN123" s="72"/>
      <c r="BO123" s="71">
        <v>0</v>
      </c>
      <c r="BP123" s="71">
        <v>0</v>
      </c>
      <c r="BQ123" s="71">
        <v>15</v>
      </c>
      <c r="BR123" s="71">
        <v>0</v>
      </c>
      <c r="BS123" s="71">
        <v>1</v>
      </c>
      <c r="BT123" s="71">
        <v>0</v>
      </c>
      <c r="BU123"/>
      <c r="BV123" s="70">
        <v>220.393</v>
      </c>
      <c r="BW123" s="70">
        <v>0</v>
      </c>
      <c r="BX123" s="70">
        <v>0</v>
      </c>
      <c r="BY123" s="70">
        <v>0</v>
      </c>
      <c r="BZ123" s="70">
        <v>0</v>
      </c>
      <c r="CA123" s="70">
        <v>0</v>
      </c>
      <c r="CB123" s="70">
        <v>0</v>
      </c>
      <c r="CC123" s="70">
        <v>0</v>
      </c>
      <c r="CD123" s="70">
        <v>0</v>
      </c>
    </row>
    <row r="124" spans="1:82">
      <c r="A124" s="70" t="s">
        <v>1831</v>
      </c>
      <c r="B124" s="70">
        <v>249</v>
      </c>
      <c r="C124" s="70">
        <v>11</v>
      </c>
      <c r="D124" s="70">
        <v>15</v>
      </c>
      <c r="E124" s="70">
        <v>2014</v>
      </c>
      <c r="F124" s="70" t="s">
        <v>181</v>
      </c>
      <c r="G124" s="70" t="s">
        <v>1820</v>
      </c>
      <c r="H124" s="70" t="s">
        <v>1821</v>
      </c>
      <c r="I124" s="148"/>
      <c r="J124" s="71">
        <v>140.0566500222252</v>
      </c>
      <c r="K124" s="71">
        <v>3.813573801783245</v>
      </c>
      <c r="L124" s="71">
        <v>9.8347745479494897</v>
      </c>
      <c r="M124" s="71">
        <v>85.736529584949906</v>
      </c>
      <c r="N124" s="71">
        <v>79.006019402635289</v>
      </c>
      <c r="O124" s="71">
        <v>59.128939857964873</v>
      </c>
      <c r="P124" s="71">
        <v>58.854997895917542</v>
      </c>
      <c r="Q124" s="71">
        <v>3.9373821990431601</v>
      </c>
      <c r="R124" s="71">
        <v>0</v>
      </c>
      <c r="S124" s="71">
        <v>0</v>
      </c>
      <c r="T124" s="72"/>
      <c r="U124" s="71">
        <v>15212952</v>
      </c>
      <c r="V124" s="71">
        <v>1538</v>
      </c>
      <c r="W124" s="71">
        <v>338</v>
      </c>
      <c r="X124" s="71">
        <v>17145</v>
      </c>
      <c r="Y124" s="71">
        <v>19683</v>
      </c>
      <c r="Z124" s="71">
        <v>34026</v>
      </c>
      <c r="AA124" s="71">
        <v>11721</v>
      </c>
      <c r="AB124" s="71">
        <v>53052</v>
      </c>
      <c r="AC124" s="71">
        <v>0</v>
      </c>
      <c r="AD124" s="71">
        <v>0</v>
      </c>
      <c r="AE124" s="72"/>
      <c r="AF124" s="71"/>
      <c r="AG124" s="71"/>
      <c r="AH124" s="71"/>
      <c r="AI124" s="71"/>
      <c r="AJ124" s="71"/>
      <c r="AK124" s="71"/>
      <c r="AL124" s="71"/>
      <c r="AM124" s="71"/>
      <c r="AN124" s="71"/>
      <c r="AO124" s="71"/>
      <c r="AP124" s="71"/>
      <c r="AQ124" s="72"/>
      <c r="AR124" s="71">
        <v>1298</v>
      </c>
      <c r="AS124" s="71">
        <v>363</v>
      </c>
      <c r="AT124" s="71">
        <v>1</v>
      </c>
      <c r="AU124" s="71">
        <v>0</v>
      </c>
      <c r="AV124" s="71">
        <v>0</v>
      </c>
      <c r="AW124" s="71">
        <v>0</v>
      </c>
      <c r="AX124" s="71"/>
      <c r="AY124" s="72"/>
      <c r="AZ124" s="71">
        <v>5533.1</v>
      </c>
      <c r="BA124" s="71">
        <v>22987.5</v>
      </c>
      <c r="BB124" s="71">
        <v>9200</v>
      </c>
      <c r="BC124" s="71">
        <v>0</v>
      </c>
      <c r="BD124" s="71">
        <v>0</v>
      </c>
      <c r="BE124" s="71">
        <v>0</v>
      </c>
      <c r="BF124" s="71"/>
      <c r="BG124" s="72"/>
      <c r="BH124" s="71">
        <v>0</v>
      </c>
      <c r="BI124" s="71">
        <v>0</v>
      </c>
      <c r="BJ124" s="71">
        <v>198.61</v>
      </c>
      <c r="BK124" s="71">
        <v>0</v>
      </c>
      <c r="BL124" s="71">
        <v>5.5069999999999997</v>
      </c>
      <c r="BM124" s="71">
        <v>0</v>
      </c>
      <c r="BN124" s="72"/>
      <c r="BO124" s="71">
        <v>0</v>
      </c>
      <c r="BP124" s="71">
        <v>0</v>
      </c>
      <c r="BQ124" s="71">
        <v>15</v>
      </c>
      <c r="BR124" s="71">
        <v>0</v>
      </c>
      <c r="BS124" s="71">
        <v>1</v>
      </c>
      <c r="BT124" s="71">
        <v>0</v>
      </c>
      <c r="BU124"/>
      <c r="BV124" s="70">
        <v>204.11699999999999</v>
      </c>
      <c r="BW124" s="70">
        <v>0</v>
      </c>
      <c r="BX124" s="70">
        <v>0</v>
      </c>
      <c r="BY124" s="70">
        <v>0</v>
      </c>
      <c r="BZ124" s="70">
        <v>0</v>
      </c>
      <c r="CA124" s="70">
        <v>0</v>
      </c>
      <c r="CB124" s="70">
        <v>0</v>
      </c>
      <c r="CC124" s="70">
        <v>0</v>
      </c>
      <c r="CD124" s="70">
        <v>0</v>
      </c>
    </row>
    <row r="125" spans="1:82">
      <c r="A125" s="70" t="s">
        <v>1832</v>
      </c>
      <c r="B125" s="70">
        <v>250</v>
      </c>
      <c r="C125" s="70">
        <v>12</v>
      </c>
      <c r="D125" s="70">
        <v>15</v>
      </c>
      <c r="E125" s="70">
        <v>2015</v>
      </c>
      <c r="F125" s="70" t="s">
        <v>182</v>
      </c>
      <c r="G125" s="70" t="s">
        <v>1820</v>
      </c>
      <c r="H125" s="70" t="s">
        <v>1821</v>
      </c>
      <c r="I125" s="148"/>
      <c r="J125" s="71">
        <v>130.54057783644711</v>
      </c>
      <c r="K125" s="71">
        <v>3.755723918409219</v>
      </c>
      <c r="L125" s="71">
        <v>8.7757975095551366</v>
      </c>
      <c r="M125" s="71">
        <v>111.8367472512903</v>
      </c>
      <c r="N125" s="71">
        <v>75.33925228211821</v>
      </c>
      <c r="O125" s="71">
        <v>58.388029310073883</v>
      </c>
      <c r="P125" s="71">
        <v>58.228107092449939</v>
      </c>
      <c r="Q125" s="71">
        <v>3.8026410654407798</v>
      </c>
      <c r="R125" s="71">
        <v>0</v>
      </c>
      <c r="S125" s="71">
        <v>0</v>
      </c>
      <c r="T125" s="72"/>
      <c r="U125" s="71">
        <v>15338328</v>
      </c>
      <c r="V125" s="71">
        <v>1538</v>
      </c>
      <c r="W125" s="71">
        <v>338</v>
      </c>
      <c r="X125" s="71">
        <v>17145</v>
      </c>
      <c r="Y125" s="71">
        <v>19747</v>
      </c>
      <c r="Z125" s="71">
        <v>33923</v>
      </c>
      <c r="AA125" s="71">
        <v>11587</v>
      </c>
      <c r="AB125" s="71">
        <v>52339</v>
      </c>
      <c r="AC125" s="71">
        <v>0</v>
      </c>
      <c r="AD125" s="71">
        <v>0</v>
      </c>
      <c r="AE125" s="72"/>
      <c r="AF125" s="71">
        <v>147005567.68586671</v>
      </c>
      <c r="AG125" s="71">
        <v>2883668.778063104</v>
      </c>
      <c r="AH125" s="71">
        <v>1824431.160675724</v>
      </c>
      <c r="AI125" s="71">
        <v>110313687.0281544</v>
      </c>
      <c r="AJ125" s="71">
        <v>112555714.570507</v>
      </c>
      <c r="AK125" s="71">
        <v>0</v>
      </c>
      <c r="AL125" s="71">
        <v>0</v>
      </c>
      <c r="AM125" s="71">
        <v>7172840.3961525792</v>
      </c>
      <c r="AN125" s="71">
        <v>0</v>
      </c>
      <c r="AO125" s="71">
        <v>0</v>
      </c>
      <c r="AP125" s="71">
        <v>381755909.61941952</v>
      </c>
      <c r="AQ125" s="72"/>
      <c r="AR125" s="71">
        <v>1372</v>
      </c>
      <c r="AS125" s="71">
        <v>517</v>
      </c>
      <c r="AT125" s="71">
        <v>1</v>
      </c>
      <c r="AU125" s="71">
        <v>0</v>
      </c>
      <c r="AV125" s="71">
        <v>0</v>
      </c>
      <c r="AW125" s="71">
        <v>0</v>
      </c>
      <c r="AX125" s="71"/>
      <c r="AY125" s="72"/>
      <c r="AZ125" s="71">
        <v>5936.9</v>
      </c>
      <c r="BA125" s="71">
        <v>37652.699999999997</v>
      </c>
      <c r="BB125" s="71">
        <v>9200</v>
      </c>
      <c r="BC125" s="71">
        <v>0</v>
      </c>
      <c r="BD125" s="71">
        <v>0</v>
      </c>
      <c r="BE125" s="71">
        <v>0</v>
      </c>
      <c r="BF125" s="71"/>
      <c r="BG125" s="72"/>
      <c r="BH125" s="71">
        <v>0</v>
      </c>
      <c r="BI125" s="71">
        <v>0</v>
      </c>
      <c r="BJ125" s="71">
        <v>181.45400000000001</v>
      </c>
      <c r="BK125" s="71">
        <v>0</v>
      </c>
      <c r="BL125" s="71">
        <v>4.3559999999999999</v>
      </c>
      <c r="BM125" s="71">
        <v>0</v>
      </c>
      <c r="BN125" s="72"/>
      <c r="BO125" s="71">
        <v>0</v>
      </c>
      <c r="BP125" s="71">
        <v>0</v>
      </c>
      <c r="BQ125" s="71">
        <v>13</v>
      </c>
      <c r="BR125" s="71">
        <v>0</v>
      </c>
      <c r="BS125" s="71">
        <v>1</v>
      </c>
      <c r="BT125" s="71">
        <v>0</v>
      </c>
      <c r="BU125"/>
      <c r="BV125" s="70">
        <v>185.81</v>
      </c>
      <c r="BW125" s="70">
        <v>0</v>
      </c>
      <c r="BX125" s="70">
        <v>0</v>
      </c>
      <c r="BY125" s="70">
        <v>0</v>
      </c>
      <c r="BZ125" s="70">
        <v>0</v>
      </c>
      <c r="CA125" s="70">
        <v>0</v>
      </c>
      <c r="CB125" s="70">
        <v>0</v>
      </c>
      <c r="CC125" s="70">
        <v>0</v>
      </c>
      <c r="CD125" s="70">
        <v>0</v>
      </c>
    </row>
    <row r="126" spans="1:82">
      <c r="A126" s="70" t="s">
        <v>1833</v>
      </c>
      <c r="B126" s="70">
        <v>251</v>
      </c>
      <c r="C126" s="70">
        <v>13</v>
      </c>
      <c r="D126" s="70">
        <v>15</v>
      </c>
      <c r="E126" s="70">
        <v>2016</v>
      </c>
      <c r="F126" s="70" t="s">
        <v>155</v>
      </c>
      <c r="G126" s="70" t="s">
        <v>1820</v>
      </c>
      <c r="H126" s="70" t="s">
        <v>1821</v>
      </c>
      <c r="I126" s="148"/>
      <c r="J126" s="71">
        <v>129.48789163899232</v>
      </c>
      <c r="K126" s="71">
        <v>3.7338752804289208</v>
      </c>
      <c r="L126" s="71">
        <v>8.3416733718732168</v>
      </c>
      <c r="M126" s="71">
        <v>74.417375027431291</v>
      </c>
      <c r="N126" s="71">
        <v>73.498725765812168</v>
      </c>
      <c r="O126" s="71">
        <v>57.781012879095947</v>
      </c>
      <c r="P126" s="71">
        <v>57.400940928993329</v>
      </c>
      <c r="Q126" s="71">
        <v>3.6493449829934308</v>
      </c>
      <c r="R126" s="71">
        <v>0</v>
      </c>
      <c r="S126" s="71">
        <v>0</v>
      </c>
      <c r="T126" s="72"/>
      <c r="U126" s="71">
        <v>14971666</v>
      </c>
      <c r="V126" s="71">
        <v>1538</v>
      </c>
      <c r="W126" s="71">
        <v>338</v>
      </c>
      <c r="X126" s="71">
        <v>17145</v>
      </c>
      <c r="Y126" s="71">
        <v>19625</v>
      </c>
      <c r="Z126" s="71">
        <v>33983</v>
      </c>
      <c r="AA126" s="71">
        <v>11814</v>
      </c>
      <c r="AB126" s="71">
        <v>51667</v>
      </c>
      <c r="AC126" s="71">
        <v>0</v>
      </c>
      <c r="AD126" s="71">
        <v>0</v>
      </c>
      <c r="AE126" s="72"/>
      <c r="AF126" s="71">
        <v>149389024.7843028</v>
      </c>
      <c r="AG126" s="71">
        <v>2763567.5713058072</v>
      </c>
      <c r="AH126" s="71">
        <v>1331347.9019322831</v>
      </c>
      <c r="AI126" s="71">
        <v>109612602.25919069</v>
      </c>
      <c r="AJ126" s="71">
        <v>110056156.3744375</v>
      </c>
      <c r="AK126" s="71">
        <v>0</v>
      </c>
      <c r="AL126" s="71">
        <v>0</v>
      </c>
      <c r="AM126" s="71">
        <v>7086246.6596729457</v>
      </c>
      <c r="AN126" s="71">
        <v>0</v>
      </c>
      <c r="AO126" s="71">
        <v>0</v>
      </c>
      <c r="AP126" s="71">
        <v>380238945.55084205</v>
      </c>
      <c r="AQ126" s="72"/>
      <c r="AR126" s="71">
        <v>1479</v>
      </c>
      <c r="AS126" s="71">
        <v>638</v>
      </c>
      <c r="AT126" s="71">
        <v>1</v>
      </c>
      <c r="AU126" s="71">
        <v>0</v>
      </c>
      <c r="AV126" s="71">
        <v>0</v>
      </c>
      <c r="AW126" s="71">
        <v>0</v>
      </c>
      <c r="AX126" s="71"/>
      <c r="AY126" s="72"/>
      <c r="AZ126" s="71">
        <v>6527.6</v>
      </c>
      <c r="BA126" s="71">
        <v>45813.599999999999</v>
      </c>
      <c r="BB126" s="71">
        <v>9200</v>
      </c>
      <c r="BC126" s="71">
        <v>0</v>
      </c>
      <c r="BD126" s="71">
        <v>0</v>
      </c>
      <c r="BE126" s="71">
        <v>0</v>
      </c>
      <c r="BF126" s="71"/>
      <c r="BG126" s="72"/>
      <c r="BH126" s="71">
        <v>0</v>
      </c>
      <c r="BI126" s="71">
        <v>0</v>
      </c>
      <c r="BJ126" s="71">
        <v>185.00299999999999</v>
      </c>
      <c r="BK126" s="71">
        <v>0</v>
      </c>
      <c r="BL126" s="71">
        <v>4.2779999999999996</v>
      </c>
      <c r="BM126" s="71">
        <v>0</v>
      </c>
      <c r="BN126" s="72"/>
      <c r="BO126" s="71">
        <v>0</v>
      </c>
      <c r="BP126" s="71">
        <v>0</v>
      </c>
      <c r="BQ126" s="71">
        <v>15</v>
      </c>
      <c r="BR126" s="71">
        <v>0</v>
      </c>
      <c r="BS126" s="71">
        <v>1</v>
      </c>
      <c r="BT126" s="71">
        <v>0</v>
      </c>
      <c r="BU126"/>
      <c r="BV126" s="70">
        <v>189.28100000000001</v>
      </c>
      <c r="BW126" s="70">
        <v>0</v>
      </c>
      <c r="BX126" s="70">
        <v>0</v>
      </c>
      <c r="BY126" s="70">
        <v>0</v>
      </c>
      <c r="BZ126" s="70">
        <v>0</v>
      </c>
      <c r="CA126" s="70">
        <v>0</v>
      </c>
      <c r="CB126" s="70">
        <v>0</v>
      </c>
      <c r="CC126" s="70">
        <v>0</v>
      </c>
      <c r="CD126" s="70">
        <v>0</v>
      </c>
    </row>
    <row r="127" spans="1:82">
      <c r="A127" s="70" t="s">
        <v>1834</v>
      </c>
      <c r="B127" s="70">
        <v>252</v>
      </c>
      <c r="C127" s="70">
        <v>14</v>
      </c>
      <c r="D127" s="70">
        <v>15</v>
      </c>
      <c r="E127" s="70">
        <v>2017</v>
      </c>
      <c r="F127" s="70" t="s">
        <v>156</v>
      </c>
      <c r="G127" s="70" t="s">
        <v>1820</v>
      </c>
      <c r="H127" s="70" t="s">
        <v>1821</v>
      </c>
      <c r="I127" s="148"/>
      <c r="J127" s="71">
        <v>133.37348945167102</v>
      </c>
      <c r="K127" s="71">
        <v>3.7169314980142887</v>
      </c>
      <c r="L127" s="71">
        <v>8.9549661387997528</v>
      </c>
      <c r="M127" s="71">
        <v>65.895741526038307</v>
      </c>
      <c r="N127" s="71">
        <v>71.081753930754488</v>
      </c>
      <c r="O127" s="71">
        <v>56.767917452600166</v>
      </c>
      <c r="P127" s="71">
        <v>56.641435084764609</v>
      </c>
      <c r="Q127" s="71">
        <v>3.47893191859482</v>
      </c>
      <c r="R127" s="71">
        <v>0</v>
      </c>
      <c r="S127" s="71">
        <v>0</v>
      </c>
      <c r="T127" s="72"/>
      <c r="U127" s="71">
        <v>15687815</v>
      </c>
      <c r="V127" s="71">
        <v>1538</v>
      </c>
      <c r="W127" s="71">
        <v>338</v>
      </c>
      <c r="X127" s="71">
        <v>17145</v>
      </c>
      <c r="Y127" s="71">
        <v>19642</v>
      </c>
      <c r="Z127" s="71">
        <v>33941</v>
      </c>
      <c r="AA127" s="71">
        <v>11732</v>
      </c>
      <c r="AB127" s="71">
        <v>50934</v>
      </c>
      <c r="AC127" s="71">
        <v>0</v>
      </c>
      <c r="AD127" s="71">
        <v>0</v>
      </c>
      <c r="AE127" s="72"/>
      <c r="AF127" s="71">
        <v>155952148.08998039</v>
      </c>
      <c r="AG127" s="71">
        <v>2781385.041993151</v>
      </c>
      <c r="AH127" s="71">
        <v>1834642.7527624681</v>
      </c>
      <c r="AI127" s="71">
        <v>103498655.5958025</v>
      </c>
      <c r="AJ127" s="71">
        <v>102812614.45562311</v>
      </c>
      <c r="AK127" s="71">
        <v>0</v>
      </c>
      <c r="AL127" s="71">
        <v>0</v>
      </c>
      <c r="AM127" s="71">
        <v>6996644.7767233048</v>
      </c>
      <c r="AN127" s="71">
        <v>0</v>
      </c>
      <c r="AO127" s="71">
        <v>0</v>
      </c>
      <c r="AP127" s="71">
        <v>373876090.7128849</v>
      </c>
      <c r="AQ127" s="72"/>
      <c r="AR127" s="71">
        <v>1553</v>
      </c>
      <c r="AS127" s="71">
        <v>729</v>
      </c>
      <c r="AT127" s="71">
        <v>1</v>
      </c>
      <c r="AU127" s="71">
        <v>0</v>
      </c>
      <c r="AV127" s="71">
        <v>0</v>
      </c>
      <c r="AW127" s="71">
        <v>0</v>
      </c>
      <c r="AX127" s="71"/>
      <c r="AY127" s="72"/>
      <c r="AZ127" s="71">
        <v>6924.3</v>
      </c>
      <c r="BA127" s="71">
        <v>53116.900000000023</v>
      </c>
      <c r="BB127" s="71">
        <v>9200</v>
      </c>
      <c r="BC127" s="71">
        <v>0</v>
      </c>
      <c r="BD127" s="71">
        <v>0</v>
      </c>
      <c r="BE127" s="71">
        <v>0</v>
      </c>
      <c r="BF127" s="71"/>
      <c r="BG127" s="72"/>
      <c r="BH127" s="71">
        <v>0</v>
      </c>
      <c r="BI127" s="71">
        <v>0</v>
      </c>
      <c r="BJ127" s="71">
        <v>193.83600000000001</v>
      </c>
      <c r="BK127" s="71">
        <v>0</v>
      </c>
      <c r="BL127" s="71">
        <v>4.1340000000000003</v>
      </c>
      <c r="BM127" s="71">
        <v>0</v>
      </c>
      <c r="BN127" s="72"/>
      <c r="BO127" s="71">
        <v>0</v>
      </c>
      <c r="BP127" s="71">
        <v>0</v>
      </c>
      <c r="BQ127" s="71">
        <v>16</v>
      </c>
      <c r="BR127" s="71">
        <v>0</v>
      </c>
      <c r="BS127" s="71">
        <v>1</v>
      </c>
      <c r="BT127" s="71">
        <v>0</v>
      </c>
      <c r="BU127"/>
      <c r="BV127" s="70">
        <v>197.97</v>
      </c>
      <c r="BW127" s="70">
        <v>0</v>
      </c>
      <c r="BX127" s="70">
        <v>0</v>
      </c>
      <c r="BY127" s="70">
        <v>0</v>
      </c>
      <c r="BZ127" s="70">
        <v>0</v>
      </c>
      <c r="CA127" s="70">
        <v>0</v>
      </c>
      <c r="CB127" s="70">
        <v>0</v>
      </c>
      <c r="CC127" s="70">
        <v>0</v>
      </c>
      <c r="CD127" s="70">
        <v>0</v>
      </c>
    </row>
    <row r="128" spans="1:82">
      <c r="A128" s="70" t="s">
        <v>1835</v>
      </c>
      <c r="B128" s="70">
        <v>253</v>
      </c>
      <c r="C128" s="70">
        <v>15</v>
      </c>
      <c r="D128" s="70">
        <v>15</v>
      </c>
      <c r="E128" s="70">
        <v>2018</v>
      </c>
      <c r="F128" s="70" t="s">
        <v>183</v>
      </c>
      <c r="G128" s="70" t="s">
        <v>1820</v>
      </c>
      <c r="H128" s="70" t="s">
        <v>1821</v>
      </c>
      <c r="I128" s="148"/>
      <c r="J128" s="71">
        <v>132.15366985052825</v>
      </c>
      <c r="K128" s="71">
        <v>3.5013285390072579</v>
      </c>
      <c r="L128" s="71">
        <v>7.9332754696458103</v>
      </c>
      <c r="M128" s="71">
        <v>68.134847849925549</v>
      </c>
      <c r="N128" s="71">
        <v>64.35761945195766</v>
      </c>
      <c r="O128" s="71">
        <v>55.680037571141987</v>
      </c>
      <c r="P128" s="71">
        <v>55.743020833907401</v>
      </c>
      <c r="Q128" s="71">
        <v>3.1983869948649901</v>
      </c>
      <c r="R128" s="71">
        <v>0</v>
      </c>
      <c r="S128" s="71">
        <v>0</v>
      </c>
      <c r="T128" s="72"/>
      <c r="U128" s="71">
        <v>16577201</v>
      </c>
      <c r="V128" s="71">
        <v>1538</v>
      </c>
      <c r="W128" s="71">
        <v>338</v>
      </c>
      <c r="X128" s="71">
        <v>17145</v>
      </c>
      <c r="Y128" s="71">
        <v>19810</v>
      </c>
      <c r="Z128" s="71">
        <v>33928</v>
      </c>
      <c r="AA128" s="71">
        <v>11662</v>
      </c>
      <c r="AB128" s="71">
        <v>50463</v>
      </c>
      <c r="AC128" s="71">
        <v>0</v>
      </c>
      <c r="AD128" s="71">
        <v>0</v>
      </c>
      <c r="AE128" s="72"/>
      <c r="AF128" s="71">
        <v>156934116.83902711</v>
      </c>
      <c r="AG128" s="71">
        <v>2481862.616722282</v>
      </c>
      <c r="AH128" s="71">
        <v>1728775.6767990631</v>
      </c>
      <c r="AI128" s="71">
        <v>105405350.1824917</v>
      </c>
      <c r="AJ128" s="71">
        <v>98424173.533115834</v>
      </c>
      <c r="AK128" s="71">
        <v>0</v>
      </c>
      <c r="AL128" s="71">
        <v>0</v>
      </c>
      <c r="AM128" s="71">
        <v>6946287.9998419359</v>
      </c>
      <c r="AN128" s="71">
        <v>0</v>
      </c>
      <c r="AO128" s="71">
        <v>0</v>
      </c>
      <c r="AP128" s="71">
        <v>371920566.8479979</v>
      </c>
      <c r="AQ128" s="72"/>
      <c r="AR128" s="71">
        <v>1614</v>
      </c>
      <c r="AS128" s="71">
        <v>829</v>
      </c>
      <c r="AT128" s="71">
        <v>1</v>
      </c>
      <c r="AU128" s="71">
        <v>0</v>
      </c>
      <c r="AV128" s="71">
        <v>0</v>
      </c>
      <c r="AW128" s="71">
        <v>0</v>
      </c>
      <c r="AX128" s="71"/>
      <c r="AY128" s="72"/>
      <c r="AZ128" s="71">
        <v>7259.1</v>
      </c>
      <c r="BA128" s="71">
        <v>59520</v>
      </c>
      <c r="BB128" s="71">
        <v>9200</v>
      </c>
      <c r="BC128" s="71">
        <v>0</v>
      </c>
      <c r="BD128" s="71">
        <v>0</v>
      </c>
      <c r="BE128" s="71">
        <v>0</v>
      </c>
      <c r="BF128" s="71"/>
      <c r="BG128" s="72"/>
      <c r="BH128" s="71">
        <v>0</v>
      </c>
      <c r="BI128" s="71">
        <v>0</v>
      </c>
      <c r="BJ128" s="71">
        <v>195.67</v>
      </c>
      <c r="BK128" s="71">
        <v>0</v>
      </c>
      <c r="BL128" s="71">
        <v>4.3680000000000003</v>
      </c>
      <c r="BM128" s="71">
        <v>0</v>
      </c>
      <c r="BN128" s="72"/>
      <c r="BO128" s="71">
        <v>0</v>
      </c>
      <c r="BP128" s="71">
        <v>0</v>
      </c>
      <c r="BQ128" s="71">
        <v>17</v>
      </c>
      <c r="BR128" s="71">
        <v>0</v>
      </c>
      <c r="BS128" s="71">
        <v>1</v>
      </c>
      <c r="BT128" s="71">
        <v>0</v>
      </c>
      <c r="BU128"/>
      <c r="BV128" s="70">
        <v>200.03800000000001</v>
      </c>
      <c r="BW128" s="70">
        <v>0</v>
      </c>
      <c r="BX128" s="70">
        <v>0</v>
      </c>
      <c r="BY128" s="70">
        <v>0</v>
      </c>
      <c r="BZ128" s="70">
        <v>0</v>
      </c>
      <c r="CA128" s="70">
        <v>0</v>
      </c>
      <c r="CB128" s="70">
        <v>0</v>
      </c>
      <c r="CC128" s="70">
        <v>0</v>
      </c>
      <c r="CD128" s="70">
        <v>0</v>
      </c>
    </row>
    <row r="129" spans="1:82">
      <c r="A129" s="70" t="s">
        <v>1836</v>
      </c>
      <c r="B129" s="70">
        <v>254</v>
      </c>
      <c r="C129" s="70">
        <v>16</v>
      </c>
      <c r="D129" s="70">
        <v>15</v>
      </c>
      <c r="E129" s="70">
        <v>2019</v>
      </c>
      <c r="F129" s="70" t="s">
        <v>158</v>
      </c>
      <c r="G129" s="70" t="s">
        <v>1820</v>
      </c>
      <c r="H129" s="70" t="s">
        <v>1821</v>
      </c>
      <c r="I129" s="148"/>
      <c r="J129" s="71">
        <v>130.8876668919666</v>
      </c>
      <c r="K129" s="71">
        <v>3.1834012896845865</v>
      </c>
      <c r="L129" s="71">
        <v>7.9694119672916353</v>
      </c>
      <c r="M129" s="71">
        <v>69.959101729419189</v>
      </c>
      <c r="N129" s="71">
        <v>61.383834570952473</v>
      </c>
      <c r="O129" s="71">
        <v>54.184295320637851</v>
      </c>
      <c r="P129" s="71">
        <v>54.145532050449518</v>
      </c>
      <c r="Q129" s="71">
        <v>3.07446484790034</v>
      </c>
      <c r="R129" s="71">
        <v>0</v>
      </c>
      <c r="S129" s="71">
        <v>0</v>
      </c>
      <c r="T129" s="72"/>
      <c r="U129" s="71">
        <v>17257595</v>
      </c>
      <c r="V129" s="71">
        <v>1538</v>
      </c>
      <c r="W129" s="71">
        <v>338</v>
      </c>
      <c r="X129" s="71">
        <v>17145</v>
      </c>
      <c r="Y129" s="71">
        <v>19889</v>
      </c>
      <c r="Z129" s="71">
        <v>33923</v>
      </c>
      <c r="AA129" s="71">
        <v>11243</v>
      </c>
      <c r="AB129" s="71">
        <v>49821</v>
      </c>
      <c r="AC129" s="71">
        <v>0</v>
      </c>
      <c r="AD129" s="71">
        <v>0</v>
      </c>
      <c r="AE129" s="72"/>
      <c r="AF129" s="71">
        <v>164351841.05735099</v>
      </c>
      <c r="AG129" s="71">
        <v>2408744.214875618</v>
      </c>
      <c r="AH129" s="71">
        <v>1822297.465666699</v>
      </c>
      <c r="AI129" s="71">
        <v>117017097.55278391</v>
      </c>
      <c r="AJ129" s="71">
        <v>91925363.40087913</v>
      </c>
      <c r="AK129" s="71">
        <v>0</v>
      </c>
      <c r="AL129" s="71">
        <v>0</v>
      </c>
      <c r="AM129" s="71">
        <v>6785245.1477128016</v>
      </c>
      <c r="AN129" s="71">
        <v>0</v>
      </c>
      <c r="AO129" s="71">
        <v>0</v>
      </c>
      <c r="AP129" s="71">
        <v>384310588.83926916</v>
      </c>
      <c r="AQ129" s="72"/>
      <c r="AR129" s="71">
        <v>1687</v>
      </c>
      <c r="AS129" s="71">
        <v>918</v>
      </c>
      <c r="AT129" s="71">
        <v>1</v>
      </c>
      <c r="AU129" s="71">
        <v>1</v>
      </c>
      <c r="AV129" s="71">
        <v>0</v>
      </c>
      <c r="AW129" s="71">
        <v>0</v>
      </c>
      <c r="AX129" s="71"/>
      <c r="AY129" s="72"/>
      <c r="AZ129" s="71">
        <v>7703.3000000000029</v>
      </c>
      <c r="BA129" s="71">
        <v>67091.500000000015</v>
      </c>
      <c r="BB129" s="71">
        <v>9200</v>
      </c>
      <c r="BC129" s="71">
        <v>49</v>
      </c>
      <c r="BD129" s="71">
        <v>0</v>
      </c>
      <c r="BE129" s="71">
        <v>0</v>
      </c>
      <c r="BF129" s="71"/>
      <c r="BG129" s="72"/>
      <c r="BH129" s="71">
        <v>0</v>
      </c>
      <c r="BI129" s="71">
        <v>0</v>
      </c>
      <c r="BJ129" s="71">
        <v>184.374</v>
      </c>
      <c r="BK129" s="71">
        <v>0</v>
      </c>
      <c r="BL129" s="71">
        <v>4.234</v>
      </c>
      <c r="BM129" s="71">
        <v>0</v>
      </c>
      <c r="BN129" s="72"/>
      <c r="BO129" s="71">
        <v>0</v>
      </c>
      <c r="BP129" s="71">
        <v>0</v>
      </c>
      <c r="BQ129" s="71">
        <v>16</v>
      </c>
      <c r="BR129" s="71">
        <v>0</v>
      </c>
      <c r="BS129" s="71">
        <v>1</v>
      </c>
      <c r="BT129" s="71">
        <v>0</v>
      </c>
      <c r="BU129"/>
      <c r="BV129" s="70">
        <v>188.608</v>
      </c>
      <c r="BW129" s="70">
        <v>0</v>
      </c>
      <c r="BX129" s="70">
        <v>0</v>
      </c>
      <c r="BY129" s="70">
        <v>0</v>
      </c>
      <c r="BZ129" s="70">
        <v>0</v>
      </c>
      <c r="CA129" s="70">
        <v>0</v>
      </c>
      <c r="CB129" s="70">
        <v>0</v>
      </c>
      <c r="CC129" s="70">
        <v>0</v>
      </c>
      <c r="CD129" s="70">
        <v>0</v>
      </c>
    </row>
    <row r="130" spans="1:82">
      <c r="A130" s="70" t="s">
        <v>1837</v>
      </c>
      <c r="B130" s="70">
        <v>255</v>
      </c>
      <c r="C130" s="70">
        <v>17</v>
      </c>
      <c r="D130" s="70">
        <v>15</v>
      </c>
      <c r="E130" s="70">
        <v>2020</v>
      </c>
      <c r="F130" s="70" t="s">
        <v>159</v>
      </c>
      <c r="G130" s="70" t="s">
        <v>1820</v>
      </c>
      <c r="H130" s="70" t="s">
        <v>1821</v>
      </c>
      <c r="I130" s="148"/>
      <c r="J130" s="71">
        <v>143.48493623954889</v>
      </c>
      <c r="K130" s="71">
        <v>3.2082929245452543</v>
      </c>
      <c r="L130" s="71">
        <v>13.269312059207627</v>
      </c>
      <c r="M130" s="71">
        <v>56.755871736501419</v>
      </c>
      <c r="N130" s="71">
        <v>59.581667165739546</v>
      </c>
      <c r="O130" s="71">
        <v>47.264587316190706</v>
      </c>
      <c r="P130" s="71">
        <v>50.932516418827703</v>
      </c>
      <c r="Q130" s="71">
        <v>2.89473567599337</v>
      </c>
      <c r="R130" s="71">
        <v>0</v>
      </c>
      <c r="S130" s="71">
        <v>0</v>
      </c>
      <c r="T130" s="72"/>
      <c r="U130" s="71">
        <v>18162142</v>
      </c>
      <c r="V130" s="71">
        <v>1406</v>
      </c>
      <c r="W130" s="71">
        <v>664</v>
      </c>
      <c r="X130" s="71">
        <v>15828</v>
      </c>
      <c r="Y130" s="71">
        <v>19894</v>
      </c>
      <c r="Z130" s="71">
        <v>33774</v>
      </c>
      <c r="AA130" s="71">
        <v>11241</v>
      </c>
      <c r="AB130" s="71">
        <v>49096</v>
      </c>
      <c r="AC130" s="71">
        <v>0</v>
      </c>
      <c r="AD130" s="71">
        <v>0</v>
      </c>
      <c r="AE130" s="72"/>
      <c r="AF130" s="71">
        <v>180153983.44678599</v>
      </c>
      <c r="AG130" s="71">
        <v>2367425.556813308</v>
      </c>
      <c r="AH130" s="71">
        <v>3220946.37911546</v>
      </c>
      <c r="AI130" s="71">
        <v>100198179.57379124</v>
      </c>
      <c r="AJ130" s="71">
        <v>107609574.9175341</v>
      </c>
      <c r="AK130" s="71"/>
      <c r="AL130" s="71"/>
      <c r="AM130" s="71">
        <v>6407573.4679368502</v>
      </c>
      <c r="AN130" s="71"/>
      <c r="AO130" s="71"/>
      <c r="AP130" s="71">
        <v>399957683.341977</v>
      </c>
      <c r="AQ130" s="72"/>
      <c r="AR130" s="71">
        <v>1766</v>
      </c>
      <c r="AS130" s="71">
        <v>974</v>
      </c>
      <c r="AT130" s="71">
        <v>1</v>
      </c>
      <c r="AU130" s="71">
        <v>2</v>
      </c>
      <c r="AV130" s="71">
        <v>0</v>
      </c>
      <c r="AW130" s="71">
        <v>0</v>
      </c>
      <c r="AX130" s="71"/>
      <c r="AY130" s="72"/>
      <c r="AZ130" s="71">
        <v>8264.6</v>
      </c>
      <c r="BA130" s="71">
        <v>74603.999999999971</v>
      </c>
      <c r="BB130" s="71">
        <v>9200</v>
      </c>
      <c r="BC130" s="71">
        <v>275.60000000000002</v>
      </c>
      <c r="BD130" s="71">
        <v>0</v>
      </c>
      <c r="BE130" s="71">
        <v>0</v>
      </c>
      <c r="BF130" s="71"/>
      <c r="BG130" s="72"/>
      <c r="BH130" s="71">
        <v>0</v>
      </c>
      <c r="BI130" s="71">
        <v>0</v>
      </c>
      <c r="BJ130" s="71">
        <v>172.874</v>
      </c>
      <c r="BK130" s="71">
        <v>0</v>
      </c>
      <c r="BL130" s="71">
        <v>3.8580000000000001</v>
      </c>
      <c r="BM130" s="71">
        <v>0</v>
      </c>
      <c r="BN130" s="72"/>
      <c r="BO130" s="71">
        <v>0</v>
      </c>
      <c r="BP130" s="71">
        <v>0</v>
      </c>
      <c r="BQ130" s="71">
        <v>16</v>
      </c>
      <c r="BR130" s="71">
        <v>0</v>
      </c>
      <c r="BS130" s="71">
        <v>1</v>
      </c>
      <c r="BT130" s="71">
        <v>0</v>
      </c>
      <c r="BU130"/>
      <c r="BV130" s="70">
        <v>176.732</v>
      </c>
      <c r="BW130" s="70">
        <v>0</v>
      </c>
      <c r="BX130" s="70">
        <v>0</v>
      </c>
      <c r="BY130" s="70">
        <v>0</v>
      </c>
      <c r="BZ130" s="70">
        <v>0</v>
      </c>
      <c r="CA130" s="70">
        <v>0</v>
      </c>
      <c r="CB130" s="70">
        <v>0</v>
      </c>
      <c r="CC130" s="70">
        <v>0</v>
      </c>
      <c r="CD130" s="70">
        <v>0</v>
      </c>
    </row>
    <row r="131" spans="1:82">
      <c r="A131" s="70" t="s">
        <v>1838</v>
      </c>
      <c r="B131" s="70">
        <v>255</v>
      </c>
      <c r="C131" s="70">
        <v>18</v>
      </c>
      <c r="D131" s="70">
        <v>15</v>
      </c>
      <c r="E131" s="70">
        <v>2021</v>
      </c>
      <c r="F131" s="70" t="s">
        <v>160</v>
      </c>
      <c r="G131" s="70" t="s">
        <v>1820</v>
      </c>
      <c r="H131" s="70" t="s">
        <v>1821</v>
      </c>
      <c r="I131" s="148"/>
      <c r="J131" s="71">
        <v>154.00048571125689</v>
      </c>
      <c r="K131" s="71">
        <v>3.497943702688993</v>
      </c>
      <c r="L131" s="71">
        <v>14.941273123623562</v>
      </c>
      <c r="M131" s="71">
        <v>64.813612223419639</v>
      </c>
      <c r="N131" s="71">
        <v>61.821772666401081</v>
      </c>
      <c r="O131" s="71">
        <v>45.650648791514001</v>
      </c>
      <c r="P131" s="71">
        <v>52.678616454756025</v>
      </c>
      <c r="Q131" s="71">
        <v>2.8242427719213801</v>
      </c>
      <c r="R131" s="71">
        <v>0</v>
      </c>
      <c r="S131" s="71">
        <v>0</v>
      </c>
      <c r="T131" s="72"/>
      <c r="U131" s="71">
        <v>20934980</v>
      </c>
      <c r="V131" s="71">
        <v>1406</v>
      </c>
      <c r="W131" s="71">
        <v>664</v>
      </c>
      <c r="X131" s="71">
        <v>15828</v>
      </c>
      <c r="Y131" s="71">
        <v>19887</v>
      </c>
      <c r="Z131" s="71">
        <v>33588</v>
      </c>
      <c r="AA131" s="71">
        <v>11337</v>
      </c>
      <c r="AB131" s="71">
        <v>48371</v>
      </c>
      <c r="AC131" s="71">
        <v>0</v>
      </c>
      <c r="AD131" s="71">
        <v>0</v>
      </c>
      <c r="AE131" s="72"/>
      <c r="AF131" s="71">
        <v>187764221.71711782</v>
      </c>
      <c r="AG131" s="71">
        <v>2413639.511513107</v>
      </c>
      <c r="AH131" s="71">
        <v>3465484.3275036244</v>
      </c>
      <c r="AI131" s="71">
        <v>99478479.332024187</v>
      </c>
      <c r="AJ131" s="71">
        <v>104099646.0042626</v>
      </c>
      <c r="AK131" s="71">
        <v>0</v>
      </c>
      <c r="AL131" s="71">
        <v>0</v>
      </c>
      <c r="AM131" s="71">
        <v>6349365.5171512356</v>
      </c>
      <c r="AN131" s="71">
        <v>0</v>
      </c>
      <c r="AO131" s="71">
        <v>0</v>
      </c>
      <c r="AP131" s="71">
        <v>403570836.4095726</v>
      </c>
      <c r="AQ131" s="72"/>
      <c r="AR131" s="71">
        <v>1844</v>
      </c>
      <c r="AS131" s="71">
        <v>1008</v>
      </c>
      <c r="AT131" s="71">
        <v>1</v>
      </c>
      <c r="AU131" s="71">
        <v>2</v>
      </c>
      <c r="AV131" s="71">
        <v>0</v>
      </c>
      <c r="AW131" s="71">
        <v>0</v>
      </c>
      <c r="AX131" s="71"/>
      <c r="AY131" s="72"/>
      <c r="AZ131" s="71">
        <v>8840.0999999999913</v>
      </c>
      <c r="BA131" s="71">
        <v>90804.99999999984</v>
      </c>
      <c r="BB131" s="71">
        <v>9200</v>
      </c>
      <c r="BC131" s="71">
        <v>275.60000000000002</v>
      </c>
      <c r="BD131" s="71">
        <v>0</v>
      </c>
      <c r="BE131" s="71">
        <v>0</v>
      </c>
      <c r="BF131" s="71"/>
      <c r="BG131" s="72"/>
      <c r="BH131" s="71">
        <v>0</v>
      </c>
      <c r="BI131" s="71">
        <v>0</v>
      </c>
      <c r="BJ131" s="71">
        <v>170.72399999999999</v>
      </c>
      <c r="BK131" s="71">
        <v>0</v>
      </c>
      <c r="BL131" s="71">
        <v>3.4460000000000002</v>
      </c>
      <c r="BM131" s="71">
        <v>0</v>
      </c>
      <c r="BN131" s="72"/>
      <c r="BO131" s="71">
        <v>0</v>
      </c>
      <c r="BP131" s="71">
        <v>0</v>
      </c>
      <c r="BQ131" s="71">
        <v>14</v>
      </c>
      <c r="BR131" s="71">
        <v>0</v>
      </c>
      <c r="BS131" s="71">
        <v>1</v>
      </c>
      <c r="BT131" s="71">
        <v>0</v>
      </c>
      <c r="BU131"/>
      <c r="BV131" s="70">
        <v>174.17</v>
      </c>
      <c r="BW131" s="70">
        <v>0</v>
      </c>
      <c r="BX131" s="70">
        <v>0</v>
      </c>
      <c r="BY131" s="70">
        <v>0</v>
      </c>
      <c r="BZ131" s="70">
        <v>0</v>
      </c>
      <c r="CA131" s="70">
        <v>0</v>
      </c>
      <c r="CB131" s="70">
        <v>0</v>
      </c>
      <c r="CC131" s="70">
        <v>0</v>
      </c>
      <c r="CD131" s="70">
        <v>0</v>
      </c>
    </row>
    <row r="132" spans="1:82">
      <c r="A132" s="70" t="s">
        <v>1839</v>
      </c>
      <c r="B132" s="70">
        <v>255</v>
      </c>
      <c r="C132" s="70">
        <v>19</v>
      </c>
      <c r="D132" s="70">
        <v>15</v>
      </c>
      <c r="E132" s="70">
        <v>2022</v>
      </c>
      <c r="F132" s="70" t="s">
        <v>161</v>
      </c>
      <c r="G132" s="70" t="s">
        <v>1820</v>
      </c>
      <c r="H132" s="70" t="s">
        <v>1821</v>
      </c>
      <c r="I132" s="148"/>
      <c r="J132" s="71">
        <v>144.84620519332449</v>
      </c>
      <c r="K132" s="71">
        <v>3.335366519994106</v>
      </c>
      <c r="L132" s="71">
        <v>12.679481989518928</v>
      </c>
      <c r="M132" s="71">
        <v>58.571159558220657</v>
      </c>
      <c r="N132" s="71">
        <v>65.525606845043214</v>
      </c>
      <c r="O132" s="71">
        <v>47.714551169754586</v>
      </c>
      <c r="P132" s="71">
        <v>52.084423784503628</v>
      </c>
      <c r="Q132" s="71">
        <v>2.800085189006956</v>
      </c>
      <c r="R132" s="71">
        <v>0</v>
      </c>
      <c r="S132" s="71">
        <v>0</v>
      </c>
      <c r="T132" s="72"/>
      <c r="U132" s="71">
        <v>22213252</v>
      </c>
      <c r="V132" s="71">
        <v>1406</v>
      </c>
      <c r="W132" s="71">
        <v>664</v>
      </c>
      <c r="X132" s="71">
        <v>15828</v>
      </c>
      <c r="Y132" s="71">
        <v>19860</v>
      </c>
      <c r="Z132" s="71">
        <v>33355</v>
      </c>
      <c r="AA132" s="71">
        <v>11380</v>
      </c>
      <c r="AB132" s="71">
        <v>47564</v>
      </c>
      <c r="AC132" s="71">
        <v>0</v>
      </c>
      <c r="AD132" s="71">
        <v>0</v>
      </c>
      <c r="AE132" s="72"/>
      <c r="AF132" s="71">
        <v>176767061.14969411</v>
      </c>
      <c r="AG132" s="71">
        <v>2447762.5493500829</v>
      </c>
      <c r="AH132" s="71">
        <v>3662624.4403410405</v>
      </c>
      <c r="AI132" s="71">
        <v>95911028.383908644</v>
      </c>
      <c r="AJ132" s="71">
        <v>111442067.27760455</v>
      </c>
      <c r="AK132" s="71">
        <v>0</v>
      </c>
      <c r="AL132" s="71">
        <v>0</v>
      </c>
      <c r="AM132" s="71">
        <v>6141810.6311800443</v>
      </c>
      <c r="AN132" s="71">
        <v>0</v>
      </c>
      <c r="AO132" s="71">
        <v>0</v>
      </c>
      <c r="AP132" s="71">
        <v>396372354.43207848</v>
      </c>
      <c r="AQ132" s="72"/>
      <c r="AR132" s="71">
        <v>1928</v>
      </c>
      <c r="AS132" s="71">
        <v>1040</v>
      </c>
      <c r="AT132" s="71">
        <v>1</v>
      </c>
      <c r="AU132" s="71">
        <v>2</v>
      </c>
      <c r="AV132" s="71">
        <v>0</v>
      </c>
      <c r="AW132" s="71">
        <v>0</v>
      </c>
      <c r="AX132" s="71"/>
      <c r="AY132" s="72"/>
      <c r="AZ132" s="71">
        <v>9353.199999999988</v>
      </c>
      <c r="BA132" s="71">
        <v>96155.199999999852</v>
      </c>
      <c r="BB132" s="71">
        <v>9200</v>
      </c>
      <c r="BC132" s="71">
        <v>275.60000000000002</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1840</v>
      </c>
      <c r="B133" s="70">
        <v>255</v>
      </c>
      <c r="C133" s="70">
        <v>20</v>
      </c>
      <c r="D133" s="70">
        <v>15</v>
      </c>
      <c r="E133" s="70">
        <v>2023</v>
      </c>
      <c r="F133" s="70" t="s">
        <v>1539</v>
      </c>
      <c r="G133" s="70" t="s">
        <v>1820</v>
      </c>
      <c r="H133" s="70" t="s">
        <v>1821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2018</v>
      </c>
      <c r="AS133" s="71">
        <v>1062</v>
      </c>
      <c r="AT133" s="71">
        <v>1</v>
      </c>
      <c r="AU133" s="71">
        <v>2</v>
      </c>
      <c r="AV133" s="71">
        <v>0</v>
      </c>
      <c r="AW133" s="71">
        <v>0</v>
      </c>
      <c r="AX133" s="71"/>
      <c r="AY133" s="72"/>
      <c r="AZ133" s="71">
        <v>9971.8999999999814</v>
      </c>
      <c r="BA133" s="71">
        <v>99568.399999999849</v>
      </c>
      <c r="BB133" s="71">
        <v>9200</v>
      </c>
      <c r="BC133" s="71">
        <v>275.60000000000002</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1841</v>
      </c>
      <c r="B134" s="70">
        <v>255</v>
      </c>
      <c r="C134" s="70">
        <v>21</v>
      </c>
      <c r="D134" s="70">
        <v>15</v>
      </c>
      <c r="E134" s="70">
        <v>2024</v>
      </c>
      <c r="F134" s="70" t="s">
        <v>1554</v>
      </c>
      <c r="G134" s="70" t="s">
        <v>1820</v>
      </c>
      <c r="H134" s="70" t="s">
        <v>1821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1842</v>
      </c>
      <c r="B135" s="70">
        <v>358</v>
      </c>
      <c r="C135" s="70">
        <v>1</v>
      </c>
      <c r="D135" s="70">
        <v>22</v>
      </c>
      <c r="E135" s="70">
        <v>1990</v>
      </c>
      <c r="F135" s="70" t="s">
        <v>787</v>
      </c>
      <c r="G135" s="70" t="s">
        <v>1843</v>
      </c>
      <c r="H135" s="70" t="s">
        <v>1844</v>
      </c>
      <c r="I135" s="148"/>
      <c r="J135" s="71">
        <v>106.79593341904319</v>
      </c>
      <c r="K135" s="71">
        <v>10.303972369032479</v>
      </c>
      <c r="L135" s="71">
        <v>77.195391573764155</v>
      </c>
      <c r="M135" s="71">
        <v>49.917507811014687</v>
      </c>
      <c r="N135" s="71">
        <v>88.099195084092884</v>
      </c>
      <c r="O135" s="71">
        <v>41.71532261556758</v>
      </c>
      <c r="P135" s="71">
        <v>57.073174890967188</v>
      </c>
      <c r="Q135" s="71">
        <v>4.4675587360062901</v>
      </c>
      <c r="R135" s="71">
        <v>8.3060395495621027</v>
      </c>
      <c r="S135" s="71">
        <v>4.0774028115190042</v>
      </c>
      <c r="T135" s="72"/>
      <c r="U135" s="71">
        <v>7950225</v>
      </c>
      <c r="V135" s="71">
        <v>3007</v>
      </c>
      <c r="W135" s="71">
        <v>833</v>
      </c>
      <c r="X135" s="71">
        <v>18775</v>
      </c>
      <c r="Y135" s="71">
        <v>22859</v>
      </c>
      <c r="Z135" s="71">
        <v>17158</v>
      </c>
      <c r="AA135" s="71">
        <v>13858</v>
      </c>
      <c r="AB135" s="71">
        <v>72538</v>
      </c>
      <c r="AC135" s="71">
        <v>1438621</v>
      </c>
      <c r="AD135" s="71">
        <v>4.0774028115190042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1845</v>
      </c>
      <c r="B136" s="70">
        <v>359</v>
      </c>
      <c r="C136" s="70">
        <v>2</v>
      </c>
      <c r="D136" s="70">
        <v>22</v>
      </c>
      <c r="E136" s="70">
        <v>2005</v>
      </c>
      <c r="F136" s="70" t="s">
        <v>789</v>
      </c>
      <c r="G136" s="70" t="s">
        <v>1843</v>
      </c>
      <c r="H136" s="70" t="s">
        <v>1844</v>
      </c>
      <c r="I136" s="148"/>
      <c r="J136" s="71">
        <v>105.7583149758869</v>
      </c>
      <c r="K136" s="71">
        <v>7.6252433751654189</v>
      </c>
      <c r="L136" s="71">
        <v>46.436523009646287</v>
      </c>
      <c r="M136" s="71">
        <v>92.10434126108369</v>
      </c>
      <c r="N136" s="71">
        <v>140.74778015611781</v>
      </c>
      <c r="O136" s="71">
        <v>58.852936533212038</v>
      </c>
      <c r="P136" s="71">
        <v>57.829630342393543</v>
      </c>
      <c r="Q136" s="71">
        <v>3.7672170824418498</v>
      </c>
      <c r="R136" s="71">
        <v>4.4547879012056022</v>
      </c>
      <c r="S136" s="71">
        <v>9.2472640392575194</v>
      </c>
      <c r="T136" s="72"/>
      <c r="U136" s="71">
        <v>8540574</v>
      </c>
      <c r="V136" s="71">
        <v>2367</v>
      </c>
      <c r="W136" s="71">
        <v>463</v>
      </c>
      <c r="X136" s="71">
        <v>14578</v>
      </c>
      <c r="Y136" s="71">
        <v>24441</v>
      </c>
      <c r="Z136" s="71">
        <v>28012</v>
      </c>
      <c r="AA136" s="71">
        <v>11500</v>
      </c>
      <c r="AB136" s="71">
        <v>63944</v>
      </c>
      <c r="AC136" s="71">
        <v>787737</v>
      </c>
      <c r="AD136" s="71">
        <v>9.2472640392575194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1846</v>
      </c>
      <c r="B137" s="70">
        <v>360</v>
      </c>
      <c r="C137" s="70">
        <v>3</v>
      </c>
      <c r="D137" s="70">
        <v>22</v>
      </c>
      <c r="E137" s="70">
        <v>2006</v>
      </c>
      <c r="F137" s="70" t="s">
        <v>790</v>
      </c>
      <c r="G137" s="70" t="s">
        <v>1843</v>
      </c>
      <c r="H137" s="70" t="s">
        <v>1844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1847</v>
      </c>
      <c r="B138" s="70">
        <v>361</v>
      </c>
      <c r="C138" s="70">
        <v>4</v>
      </c>
      <c r="D138" s="70">
        <v>22</v>
      </c>
      <c r="E138" s="70">
        <v>2007</v>
      </c>
      <c r="F138" s="70" t="s">
        <v>791</v>
      </c>
      <c r="G138" s="70" t="s">
        <v>1843</v>
      </c>
      <c r="H138" s="70" t="s">
        <v>1844</v>
      </c>
      <c r="I138" s="148"/>
      <c r="J138" s="71">
        <v>113.5742031566018</v>
      </c>
      <c r="K138" s="71">
        <v>6.509583614869535</v>
      </c>
      <c r="L138" s="71">
        <v>36.681022591840531</v>
      </c>
      <c r="M138" s="71">
        <v>84.356296632920973</v>
      </c>
      <c r="N138" s="71">
        <v>139.5378640003766</v>
      </c>
      <c r="O138" s="71">
        <v>56.14690704382501</v>
      </c>
      <c r="P138" s="71">
        <v>56.457479593247349</v>
      </c>
      <c r="Q138" s="71">
        <v>3.8612900613899499</v>
      </c>
      <c r="R138" s="71">
        <v>4.1425324314348302</v>
      </c>
      <c r="S138" s="71">
        <v>7.318697853248076</v>
      </c>
      <c r="T138" s="72"/>
      <c r="U138" s="71">
        <v>10296811</v>
      </c>
      <c r="V138" s="71">
        <v>2151</v>
      </c>
      <c r="W138" s="71">
        <v>480</v>
      </c>
      <c r="X138" s="71">
        <v>17926</v>
      </c>
      <c r="Y138" s="71">
        <v>24311</v>
      </c>
      <c r="Z138" s="71">
        <v>27781</v>
      </c>
      <c r="AA138" s="71">
        <v>11056</v>
      </c>
      <c r="AB138" s="71">
        <v>62075</v>
      </c>
      <c r="AC138" s="71">
        <v>753539</v>
      </c>
      <c r="AD138" s="71">
        <v>7.318697853248076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1848</v>
      </c>
      <c r="B139" s="70">
        <v>362</v>
      </c>
      <c r="C139" s="70">
        <v>5</v>
      </c>
      <c r="D139" s="70">
        <v>22</v>
      </c>
      <c r="E139" s="70">
        <v>2008</v>
      </c>
      <c r="F139" s="70" t="s">
        <v>792</v>
      </c>
      <c r="G139" s="70" t="s">
        <v>1843</v>
      </c>
      <c r="H139" s="70" t="s">
        <v>1844</v>
      </c>
      <c r="I139" s="148"/>
      <c r="J139" s="71">
        <v>97.615845095130467</v>
      </c>
      <c r="K139" s="71">
        <v>4.7314443150763541</v>
      </c>
      <c r="L139" s="71">
        <v>32.306452858619913</v>
      </c>
      <c r="M139" s="71">
        <v>88.472482364664856</v>
      </c>
      <c r="N139" s="71">
        <v>114.7107041767879</v>
      </c>
      <c r="O139" s="71">
        <v>54.041960359049718</v>
      </c>
      <c r="P139" s="71">
        <v>55.582129532772903</v>
      </c>
      <c r="Q139" s="71">
        <v>3.7432408401352499</v>
      </c>
      <c r="R139" s="71">
        <v>3.7947179022541802</v>
      </c>
      <c r="S139" s="71">
        <v>6.1693856957877493</v>
      </c>
      <c r="T139" s="72"/>
      <c r="U139" s="71">
        <v>9554305</v>
      </c>
      <c r="V139" s="71">
        <v>2151</v>
      </c>
      <c r="W139" s="71">
        <v>480</v>
      </c>
      <c r="X139" s="71">
        <v>17926</v>
      </c>
      <c r="Y139" s="71">
        <v>24274</v>
      </c>
      <c r="Z139" s="71">
        <v>27678</v>
      </c>
      <c r="AA139" s="71">
        <v>10897</v>
      </c>
      <c r="AB139" s="71">
        <v>61167</v>
      </c>
      <c r="AC139" s="71">
        <v>716770</v>
      </c>
      <c r="AD139" s="71">
        <v>6.1693856957877493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1849</v>
      </c>
      <c r="B140" s="70">
        <v>363</v>
      </c>
      <c r="C140" s="70">
        <v>6</v>
      </c>
      <c r="D140" s="70">
        <v>22</v>
      </c>
      <c r="E140" s="70">
        <v>2009</v>
      </c>
      <c r="F140" s="70" t="s">
        <v>176</v>
      </c>
      <c r="G140" s="1064" t="s">
        <v>1843</v>
      </c>
      <c r="H140" s="70" t="s">
        <v>1844</v>
      </c>
      <c r="I140" s="148"/>
      <c r="J140" s="71">
        <v>104.17953518697369</v>
      </c>
      <c r="K140" s="71">
        <v>5.4019122053321809</v>
      </c>
      <c r="L140" s="71">
        <v>44.431783130022843</v>
      </c>
      <c r="M140" s="71">
        <v>86.032479869348805</v>
      </c>
      <c r="N140" s="71">
        <v>109.302455162196</v>
      </c>
      <c r="O140" s="71">
        <v>54.972615912949273</v>
      </c>
      <c r="P140" s="71">
        <v>53.207204710560418</v>
      </c>
      <c r="Q140" s="71">
        <v>3.5297884537750801</v>
      </c>
      <c r="R140" s="71">
        <v>4.3321707749883638</v>
      </c>
      <c r="S140" s="71">
        <v>4.3901493214197584</v>
      </c>
      <c r="T140" s="72"/>
      <c r="U140" s="71">
        <v>7788396</v>
      </c>
      <c r="V140" s="71">
        <v>1988</v>
      </c>
      <c r="W140" s="71">
        <v>904</v>
      </c>
      <c r="X140" s="71">
        <v>17508</v>
      </c>
      <c r="Y140" s="71">
        <v>24282</v>
      </c>
      <c r="Z140" s="71">
        <v>27790</v>
      </c>
      <c r="AA140" s="71">
        <v>10709</v>
      </c>
      <c r="AB140" s="71">
        <v>60548</v>
      </c>
      <c r="AC140" s="71">
        <v>798305</v>
      </c>
      <c r="AD140" s="71">
        <v>4.3901493214197584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10.68</v>
      </c>
      <c r="BK140" s="71">
        <v>0</v>
      </c>
      <c r="BL140" s="71">
        <v>6.9930000000000003</v>
      </c>
      <c r="BM140" s="71">
        <v>0</v>
      </c>
      <c r="BN140" s="72"/>
      <c r="BO140" s="71">
        <v>0</v>
      </c>
      <c r="BP140" s="71">
        <v>0</v>
      </c>
      <c r="BQ140" s="71">
        <v>2</v>
      </c>
      <c r="BR140" s="71">
        <v>0</v>
      </c>
      <c r="BS140" s="71">
        <v>1</v>
      </c>
      <c r="BT140" s="71">
        <v>0</v>
      </c>
      <c r="BU140"/>
      <c r="BV140" s="70">
        <v>10.68</v>
      </c>
      <c r="BW140" s="70">
        <v>0</v>
      </c>
      <c r="BX140" s="70">
        <v>6.9930000000000003</v>
      </c>
      <c r="BY140" s="70">
        <v>0</v>
      </c>
      <c r="BZ140" s="70">
        <v>0</v>
      </c>
      <c r="CA140" s="70">
        <v>0</v>
      </c>
      <c r="CB140" s="70">
        <v>0</v>
      </c>
      <c r="CC140" s="70">
        <v>0</v>
      </c>
      <c r="CD140" s="70">
        <v>0</v>
      </c>
    </row>
    <row r="141" spans="1:82">
      <c r="A141" s="70" t="s">
        <v>1850</v>
      </c>
      <c r="B141" s="70">
        <v>364</v>
      </c>
      <c r="C141" s="70">
        <v>7</v>
      </c>
      <c r="D141" s="70">
        <v>22</v>
      </c>
      <c r="E141" s="70">
        <v>2010</v>
      </c>
      <c r="F141" s="70" t="s">
        <v>177</v>
      </c>
      <c r="G141" s="1064" t="s">
        <v>1843</v>
      </c>
      <c r="H141" s="70" t="s">
        <v>1844</v>
      </c>
      <c r="I141" s="148"/>
      <c r="J141" s="71">
        <v>87.80170729120816</v>
      </c>
      <c r="K141" s="71">
        <v>5.1509551768651924</v>
      </c>
      <c r="L141" s="71">
        <v>41.209838040456972</v>
      </c>
      <c r="M141" s="71">
        <v>82.159556248776639</v>
      </c>
      <c r="N141" s="71">
        <v>113.2299835041652</v>
      </c>
      <c r="O141" s="71">
        <v>54.56280015927419</v>
      </c>
      <c r="P141" s="71">
        <v>53.499919135167858</v>
      </c>
      <c r="Q141" s="71">
        <v>3.6281925883651498</v>
      </c>
      <c r="R141" s="71">
        <v>3.1567630254716752</v>
      </c>
      <c r="S141" s="71">
        <v>4.670685043335971</v>
      </c>
      <c r="T141" s="72"/>
      <c r="U141" s="71">
        <v>7714146</v>
      </c>
      <c r="V141" s="71">
        <v>1988</v>
      </c>
      <c r="W141" s="71">
        <v>904</v>
      </c>
      <c r="X141" s="71">
        <v>17508</v>
      </c>
      <c r="Y141" s="71">
        <v>24205</v>
      </c>
      <c r="Z141" s="71">
        <v>27711</v>
      </c>
      <c r="AA141" s="71">
        <v>10499</v>
      </c>
      <c r="AB141" s="71">
        <v>59636</v>
      </c>
      <c r="AC141" s="71">
        <v>551261</v>
      </c>
      <c r="AD141" s="71">
        <v>4.670685043335971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10.377000000000001</v>
      </c>
      <c r="BK141" s="71">
        <v>0</v>
      </c>
      <c r="BL141" s="71">
        <v>11.513</v>
      </c>
      <c r="BM141" s="71">
        <v>0</v>
      </c>
      <c r="BN141" s="72"/>
      <c r="BO141" s="71">
        <v>0</v>
      </c>
      <c r="BP141" s="71">
        <v>0</v>
      </c>
      <c r="BQ141" s="71">
        <v>2</v>
      </c>
      <c r="BR141" s="71">
        <v>0</v>
      </c>
      <c r="BS141" s="71">
        <v>2</v>
      </c>
      <c r="BT141" s="71">
        <v>0</v>
      </c>
      <c r="BU141"/>
      <c r="BV141" s="70">
        <v>14.167999999999999</v>
      </c>
      <c r="BW141" s="70">
        <v>0</v>
      </c>
      <c r="BX141" s="70">
        <v>7.7220000000000004</v>
      </c>
      <c r="BY141" s="70">
        <v>0</v>
      </c>
      <c r="BZ141" s="70">
        <v>0</v>
      </c>
      <c r="CA141" s="70">
        <v>0</v>
      </c>
      <c r="CB141" s="70">
        <v>0</v>
      </c>
      <c r="CC141" s="70">
        <v>0</v>
      </c>
      <c r="CD141" s="70">
        <v>0</v>
      </c>
    </row>
    <row r="142" spans="1:82">
      <c r="A142" s="70" t="s">
        <v>1851</v>
      </c>
      <c r="B142" s="70">
        <v>365</v>
      </c>
      <c r="C142" s="70">
        <v>8</v>
      </c>
      <c r="D142" s="70">
        <v>22</v>
      </c>
      <c r="E142" s="70">
        <v>2011</v>
      </c>
      <c r="F142" s="70" t="s">
        <v>178</v>
      </c>
      <c r="G142" s="70" t="s">
        <v>1843</v>
      </c>
      <c r="H142" s="70" t="s">
        <v>1844</v>
      </c>
      <c r="I142" s="148"/>
      <c r="J142" s="71">
        <v>60.839689575562211</v>
      </c>
      <c r="K142" s="71">
        <v>6.2861361315232456</v>
      </c>
      <c r="L142" s="71">
        <v>45.137708831902742</v>
      </c>
      <c r="M142" s="71">
        <v>101.19433145176249</v>
      </c>
      <c r="N142" s="71">
        <v>136.4737744084978</v>
      </c>
      <c r="O142" s="71">
        <v>53.46044196775059</v>
      </c>
      <c r="P142" s="71">
        <v>50.904784752793333</v>
      </c>
      <c r="Q142" s="71">
        <v>4.09258472390498</v>
      </c>
      <c r="R142" s="71">
        <v>1.8685640904442691</v>
      </c>
      <c r="S142" s="71">
        <v>7.0439475905991493</v>
      </c>
      <c r="T142" s="72"/>
      <c r="U142" s="71">
        <v>5919696</v>
      </c>
      <c r="V142" s="71">
        <v>1988</v>
      </c>
      <c r="W142" s="71">
        <v>904</v>
      </c>
      <c r="X142" s="71">
        <v>17508</v>
      </c>
      <c r="Y142" s="71">
        <v>23997</v>
      </c>
      <c r="Z142" s="71">
        <v>27741</v>
      </c>
      <c r="AA142" s="71">
        <v>10287</v>
      </c>
      <c r="AB142" s="71">
        <v>58318</v>
      </c>
      <c r="AC142" s="71">
        <v>325765</v>
      </c>
      <c r="AD142" s="71">
        <v>7.0439475905991493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10.055999999999999</v>
      </c>
      <c r="BK142" s="71">
        <v>0</v>
      </c>
      <c r="BL142" s="71">
        <v>12.591000000000001</v>
      </c>
      <c r="BM142" s="71">
        <v>0</v>
      </c>
      <c r="BN142" s="72"/>
      <c r="BO142" s="71">
        <v>0</v>
      </c>
      <c r="BP142" s="71">
        <v>0</v>
      </c>
      <c r="BQ142" s="71">
        <v>3</v>
      </c>
      <c r="BR142" s="71">
        <v>0</v>
      </c>
      <c r="BS142" s="71">
        <v>2</v>
      </c>
      <c r="BT142" s="71">
        <v>0</v>
      </c>
      <c r="BU142"/>
      <c r="BV142" s="70">
        <v>13.561</v>
      </c>
      <c r="BW142" s="70">
        <v>0</v>
      </c>
      <c r="BX142" s="70">
        <v>9.0860000000000003</v>
      </c>
      <c r="BY142" s="70">
        <v>0</v>
      </c>
      <c r="BZ142" s="70">
        <v>0</v>
      </c>
      <c r="CA142" s="70">
        <v>0</v>
      </c>
      <c r="CB142" s="70">
        <v>0</v>
      </c>
      <c r="CC142" s="70">
        <v>0</v>
      </c>
      <c r="CD142" s="70">
        <v>0</v>
      </c>
    </row>
    <row r="143" spans="1:82">
      <c r="A143" s="70" t="s">
        <v>1852</v>
      </c>
      <c r="B143" s="70">
        <v>366</v>
      </c>
      <c r="C143" s="70">
        <v>9</v>
      </c>
      <c r="D143" s="70">
        <v>22</v>
      </c>
      <c r="E143" s="70">
        <v>2012</v>
      </c>
      <c r="F143" s="70" t="s">
        <v>179</v>
      </c>
      <c r="G143" s="70" t="s">
        <v>1843</v>
      </c>
      <c r="H143" s="70" t="s">
        <v>1844</v>
      </c>
      <c r="I143" s="148"/>
      <c r="J143" s="71">
        <v>72.026858862692322</v>
      </c>
      <c r="K143" s="71">
        <v>6.0115091778592022</v>
      </c>
      <c r="L143" s="71">
        <v>44.139761362333907</v>
      </c>
      <c r="M143" s="71">
        <v>100.8946350896198</v>
      </c>
      <c r="N143" s="71">
        <v>146.30552670349181</v>
      </c>
      <c r="O143" s="71">
        <v>54.475637447620358</v>
      </c>
      <c r="P143" s="71">
        <v>52.796876811377018</v>
      </c>
      <c r="Q143" s="71">
        <v>4.3898601021870203</v>
      </c>
      <c r="R143" s="71">
        <v>3.4194358711250352</v>
      </c>
      <c r="S143" s="71">
        <v>6.3760770344325719</v>
      </c>
      <c r="T143" s="72"/>
      <c r="U143" s="71">
        <v>6114846</v>
      </c>
      <c r="V143" s="71">
        <v>1988</v>
      </c>
      <c r="W143" s="71">
        <v>904</v>
      </c>
      <c r="X143" s="71">
        <v>17508</v>
      </c>
      <c r="Y143" s="71">
        <v>24040</v>
      </c>
      <c r="Z143" s="71">
        <v>28492</v>
      </c>
      <c r="AA143" s="71">
        <v>10609</v>
      </c>
      <c r="AB143" s="71">
        <v>57575</v>
      </c>
      <c r="AC143" s="71">
        <v>580703</v>
      </c>
      <c r="AD143" s="71">
        <v>6.3760770344325719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13.686999999999999</v>
      </c>
      <c r="BK143" s="71">
        <v>0</v>
      </c>
      <c r="BL143" s="71">
        <v>13.100000000000001</v>
      </c>
      <c r="BM143" s="71">
        <v>0</v>
      </c>
      <c r="BN143" s="72"/>
      <c r="BO143" s="71">
        <v>0</v>
      </c>
      <c r="BP143" s="71">
        <v>0</v>
      </c>
      <c r="BQ143" s="71">
        <v>3</v>
      </c>
      <c r="BR143" s="71">
        <v>0</v>
      </c>
      <c r="BS143" s="71">
        <v>2</v>
      </c>
      <c r="BT143" s="71">
        <v>0</v>
      </c>
      <c r="BU143"/>
      <c r="BV143" s="70">
        <v>17.765999999999998</v>
      </c>
      <c r="BW143" s="70">
        <v>0</v>
      </c>
      <c r="BX143" s="70">
        <v>9.0210000000000008</v>
      </c>
      <c r="BY143" s="70">
        <v>0</v>
      </c>
      <c r="BZ143" s="70">
        <v>0</v>
      </c>
      <c r="CA143" s="70">
        <v>0</v>
      </c>
      <c r="CB143" s="70">
        <v>0</v>
      </c>
      <c r="CC143" s="70">
        <v>0</v>
      </c>
      <c r="CD143" s="70">
        <v>0</v>
      </c>
    </row>
    <row r="144" spans="1:82">
      <c r="A144" s="70" t="s">
        <v>1853</v>
      </c>
      <c r="B144" s="70">
        <v>367</v>
      </c>
      <c r="C144" s="70">
        <v>10</v>
      </c>
      <c r="D144" s="70">
        <v>22</v>
      </c>
      <c r="E144" s="70">
        <v>2013</v>
      </c>
      <c r="F144" s="70" t="s">
        <v>180</v>
      </c>
      <c r="G144" s="70" t="s">
        <v>1843</v>
      </c>
      <c r="H144" s="70" t="s">
        <v>1844</v>
      </c>
      <c r="I144" s="148"/>
      <c r="J144" s="71">
        <v>87.606356179229522</v>
      </c>
      <c r="K144" s="71">
        <v>5.8426366973636608</v>
      </c>
      <c r="L144" s="71">
        <v>35.880668609584262</v>
      </c>
      <c r="M144" s="71">
        <v>96.801184828691092</v>
      </c>
      <c r="N144" s="71">
        <v>127.1324835251108</v>
      </c>
      <c r="O144" s="71">
        <v>53.124705277801709</v>
      </c>
      <c r="P144" s="71">
        <v>54.454462090691791</v>
      </c>
      <c r="Q144" s="71">
        <v>4.4447348427393596</v>
      </c>
      <c r="R144" s="71">
        <v>3.3291366059585412</v>
      </c>
      <c r="S144" s="71">
        <v>8.367949076272561</v>
      </c>
      <c r="T144" s="72"/>
      <c r="U144" s="71">
        <v>6972823</v>
      </c>
      <c r="V144" s="71">
        <v>1988</v>
      </c>
      <c r="W144" s="71">
        <v>904</v>
      </c>
      <c r="X144" s="71">
        <v>17508</v>
      </c>
      <c r="Y144" s="71">
        <v>24241</v>
      </c>
      <c r="Z144" s="71">
        <v>29026</v>
      </c>
      <c r="AA144" s="71">
        <v>10901</v>
      </c>
      <c r="AB144" s="71">
        <v>57459</v>
      </c>
      <c r="AC144" s="71">
        <v>551877</v>
      </c>
      <c r="AD144" s="71">
        <v>8.367949076272561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20.356000000000002</v>
      </c>
      <c r="BK144" s="71">
        <v>0</v>
      </c>
      <c r="BL144" s="71">
        <v>20.189</v>
      </c>
      <c r="BM144" s="71">
        <v>0</v>
      </c>
      <c r="BN144" s="72"/>
      <c r="BO144" s="71">
        <v>0</v>
      </c>
      <c r="BP144" s="71">
        <v>0</v>
      </c>
      <c r="BQ144" s="71">
        <v>4</v>
      </c>
      <c r="BR144" s="71">
        <v>0</v>
      </c>
      <c r="BS144" s="71">
        <v>2</v>
      </c>
      <c r="BT144" s="71">
        <v>0</v>
      </c>
      <c r="BU144"/>
      <c r="BV144" s="70">
        <v>30.21</v>
      </c>
      <c r="BW144" s="70">
        <v>0</v>
      </c>
      <c r="BX144" s="70">
        <v>10.335000000000001</v>
      </c>
      <c r="BY144" s="70">
        <v>0</v>
      </c>
      <c r="BZ144" s="70">
        <v>0</v>
      </c>
      <c r="CA144" s="70">
        <v>0</v>
      </c>
      <c r="CB144" s="70">
        <v>0</v>
      </c>
      <c r="CC144" s="70">
        <v>0</v>
      </c>
      <c r="CD144" s="70">
        <v>0</v>
      </c>
    </row>
    <row r="145" spans="1:82">
      <c r="A145" s="70" t="s">
        <v>1854</v>
      </c>
      <c r="B145" s="70">
        <v>368</v>
      </c>
      <c r="C145" s="70">
        <v>11</v>
      </c>
      <c r="D145" s="70">
        <v>22</v>
      </c>
      <c r="E145" s="70">
        <v>2014</v>
      </c>
      <c r="F145" s="70" t="s">
        <v>181</v>
      </c>
      <c r="G145" s="70" t="s">
        <v>1843</v>
      </c>
      <c r="H145" s="70" t="s">
        <v>1844</v>
      </c>
      <c r="I145" s="148"/>
      <c r="J145" s="71">
        <v>94.185897063021912</v>
      </c>
      <c r="K145" s="71">
        <v>7.1269453338426434</v>
      </c>
      <c r="L145" s="71">
        <v>28.659985348236251</v>
      </c>
      <c r="M145" s="71">
        <v>95.678133834055899</v>
      </c>
      <c r="N145" s="71">
        <v>111.7161968011354</v>
      </c>
      <c r="O145" s="71">
        <v>51.176961112592295</v>
      </c>
      <c r="P145" s="71">
        <v>55.857264447929929</v>
      </c>
      <c r="Q145" s="71">
        <v>4.2151779762243899</v>
      </c>
      <c r="R145" s="71">
        <v>3.1153555347318189</v>
      </c>
      <c r="S145" s="71">
        <v>6.3499611697261926</v>
      </c>
      <c r="T145" s="72"/>
      <c r="U145" s="71">
        <v>7475934</v>
      </c>
      <c r="V145" s="71">
        <v>2465</v>
      </c>
      <c r="W145" s="71">
        <v>620</v>
      </c>
      <c r="X145" s="71">
        <v>17694</v>
      </c>
      <c r="Y145" s="71">
        <v>24257</v>
      </c>
      <c r="Z145" s="71">
        <v>29450</v>
      </c>
      <c r="AA145" s="71">
        <v>11124</v>
      </c>
      <c r="AB145" s="71">
        <v>56795</v>
      </c>
      <c r="AC145" s="71">
        <v>518062</v>
      </c>
      <c r="AD145" s="71">
        <v>6.3499611697261926</v>
      </c>
      <c r="AE145" s="72"/>
      <c r="AF145" s="71"/>
      <c r="AG145" s="71"/>
      <c r="AH145" s="71"/>
      <c r="AI145" s="71"/>
      <c r="AJ145" s="71"/>
      <c r="AK145" s="71"/>
      <c r="AL145" s="71"/>
      <c r="AM145" s="71"/>
      <c r="AN145" s="71"/>
      <c r="AO145" s="71"/>
      <c r="AP145" s="71"/>
      <c r="AQ145" s="72"/>
      <c r="AR145" s="71">
        <v>1079</v>
      </c>
      <c r="AS145" s="71">
        <v>97</v>
      </c>
      <c r="AT145" s="71">
        <v>0</v>
      </c>
      <c r="AU145" s="71">
        <v>0</v>
      </c>
      <c r="AV145" s="71">
        <v>0</v>
      </c>
      <c r="AW145" s="71">
        <v>1</v>
      </c>
      <c r="AX145" s="71"/>
      <c r="AY145" s="72"/>
      <c r="AZ145" s="71">
        <v>4445.1000000000004</v>
      </c>
      <c r="BA145" s="71">
        <v>1821.5</v>
      </c>
      <c r="BB145" s="71">
        <v>0</v>
      </c>
      <c r="BC145" s="71">
        <v>0</v>
      </c>
      <c r="BD145" s="71">
        <v>0</v>
      </c>
      <c r="BE145" s="71">
        <v>5800</v>
      </c>
      <c r="BF145" s="71"/>
      <c r="BG145" s="72"/>
      <c r="BH145" s="71">
        <v>0</v>
      </c>
      <c r="BI145" s="71">
        <v>0</v>
      </c>
      <c r="BJ145" s="71">
        <v>19.524000000000001</v>
      </c>
      <c r="BK145" s="71">
        <v>0</v>
      </c>
      <c r="BL145" s="71">
        <v>17.213000000000001</v>
      </c>
      <c r="BM145" s="71">
        <v>0</v>
      </c>
      <c r="BN145" s="72"/>
      <c r="BO145" s="71">
        <v>0</v>
      </c>
      <c r="BP145" s="71">
        <v>0</v>
      </c>
      <c r="BQ145" s="71">
        <v>4</v>
      </c>
      <c r="BR145" s="71">
        <v>0</v>
      </c>
      <c r="BS145" s="71">
        <v>2</v>
      </c>
      <c r="BT145" s="71">
        <v>0</v>
      </c>
      <c r="BU145"/>
      <c r="BV145" s="70">
        <v>26.541</v>
      </c>
      <c r="BW145" s="70">
        <v>0</v>
      </c>
      <c r="BX145" s="70">
        <v>10.196</v>
      </c>
      <c r="BY145" s="70">
        <v>0</v>
      </c>
      <c r="BZ145" s="70">
        <v>0</v>
      </c>
      <c r="CA145" s="70">
        <v>0</v>
      </c>
      <c r="CB145" s="70">
        <v>0</v>
      </c>
      <c r="CC145" s="70">
        <v>0</v>
      </c>
      <c r="CD145" s="70">
        <v>0</v>
      </c>
    </row>
    <row r="146" spans="1:82">
      <c r="A146" s="70" t="s">
        <v>1855</v>
      </c>
      <c r="B146" s="70">
        <v>369</v>
      </c>
      <c r="C146" s="70">
        <v>12</v>
      </c>
      <c r="D146" s="70">
        <v>22</v>
      </c>
      <c r="E146" s="70">
        <v>2015</v>
      </c>
      <c r="F146" s="70" t="s">
        <v>182</v>
      </c>
      <c r="G146" s="70" t="s">
        <v>1843</v>
      </c>
      <c r="H146" s="70" t="s">
        <v>1844</v>
      </c>
      <c r="I146" s="148"/>
      <c r="J146" s="71">
        <v>82.969191918038078</v>
      </c>
      <c r="K146" s="71">
        <v>7.3357307615146166</v>
      </c>
      <c r="L146" s="71">
        <v>25.092752902946561</v>
      </c>
      <c r="M146" s="71">
        <v>100.9738608643306</v>
      </c>
      <c r="N146" s="71">
        <v>125.9331108520869</v>
      </c>
      <c r="O146" s="71">
        <v>50.744211305592025</v>
      </c>
      <c r="P146" s="71">
        <v>56.047128540786581</v>
      </c>
      <c r="Q146" s="71">
        <v>4.0708798704161797</v>
      </c>
      <c r="R146" s="71">
        <v>3.4471146304074392</v>
      </c>
      <c r="S146" s="71">
        <v>8.7128048319937239</v>
      </c>
      <c r="T146" s="72"/>
      <c r="U146" s="71">
        <v>7519969</v>
      </c>
      <c r="V146" s="71">
        <v>2465</v>
      </c>
      <c r="W146" s="71">
        <v>620</v>
      </c>
      <c r="X146" s="71">
        <v>17694</v>
      </c>
      <c r="Y146" s="71">
        <v>24259</v>
      </c>
      <c r="Z146" s="71">
        <v>29482</v>
      </c>
      <c r="AA146" s="71">
        <v>11153</v>
      </c>
      <c r="AB146" s="71">
        <v>56031</v>
      </c>
      <c r="AC146" s="71">
        <v>589228</v>
      </c>
      <c r="AD146" s="71">
        <v>8.7128048319937239</v>
      </c>
      <c r="AE146" s="72"/>
      <c r="AF146" s="71">
        <v>70995992.730825812</v>
      </c>
      <c r="AG146" s="71">
        <v>4862667.8160565272</v>
      </c>
      <c r="AH146" s="71">
        <v>3737244.4107586439</v>
      </c>
      <c r="AI146" s="71">
        <v>118916591.8009838</v>
      </c>
      <c r="AJ146" s="71">
        <v>149758617.07631609</v>
      </c>
      <c r="AK146" s="71">
        <v>0</v>
      </c>
      <c r="AL146" s="71">
        <v>0</v>
      </c>
      <c r="AM146" s="71">
        <v>7678813.5087950686</v>
      </c>
      <c r="AN146" s="71">
        <v>0</v>
      </c>
      <c r="AO146" s="71">
        <v>0</v>
      </c>
      <c r="AP146" s="71">
        <v>355949927.34373599</v>
      </c>
      <c r="AQ146" s="72"/>
      <c r="AR146" s="71">
        <v>1213</v>
      </c>
      <c r="AS146" s="71">
        <v>141</v>
      </c>
      <c r="AT146" s="71">
        <v>0</v>
      </c>
      <c r="AU146" s="71">
        <v>0</v>
      </c>
      <c r="AV146" s="71">
        <v>0</v>
      </c>
      <c r="AW146" s="71">
        <v>1</v>
      </c>
      <c r="AX146" s="71"/>
      <c r="AY146" s="72"/>
      <c r="AZ146" s="71">
        <v>5069</v>
      </c>
      <c r="BA146" s="71">
        <v>8620.9</v>
      </c>
      <c r="BB146" s="71">
        <v>0</v>
      </c>
      <c r="BC146" s="71">
        <v>0</v>
      </c>
      <c r="BD146" s="71">
        <v>0</v>
      </c>
      <c r="BE146" s="71">
        <v>5800</v>
      </c>
      <c r="BF146" s="71"/>
      <c r="BG146" s="72"/>
      <c r="BH146" s="71">
        <v>0</v>
      </c>
      <c r="BI146" s="71">
        <v>0</v>
      </c>
      <c r="BJ146" s="71">
        <v>13.356</v>
      </c>
      <c r="BK146" s="71">
        <v>0</v>
      </c>
      <c r="BL146" s="71">
        <v>18.331</v>
      </c>
      <c r="BM146" s="71">
        <v>0</v>
      </c>
      <c r="BN146" s="72"/>
      <c r="BO146" s="71">
        <v>0</v>
      </c>
      <c r="BP146" s="71">
        <v>0</v>
      </c>
      <c r="BQ146" s="71">
        <v>3</v>
      </c>
      <c r="BR146" s="71">
        <v>0</v>
      </c>
      <c r="BS146" s="71">
        <v>2</v>
      </c>
      <c r="BT146" s="71">
        <v>0</v>
      </c>
      <c r="BU146"/>
      <c r="BV146" s="70">
        <v>20.093</v>
      </c>
      <c r="BW146" s="70">
        <v>0</v>
      </c>
      <c r="BX146" s="70">
        <v>11.593999999999999</v>
      </c>
      <c r="BY146" s="70">
        <v>0</v>
      </c>
      <c r="BZ146" s="70">
        <v>0</v>
      </c>
      <c r="CA146" s="70">
        <v>0</v>
      </c>
      <c r="CB146" s="70">
        <v>0</v>
      </c>
      <c r="CC146" s="70">
        <v>0</v>
      </c>
      <c r="CD146" s="70">
        <v>0</v>
      </c>
    </row>
    <row r="147" spans="1:82">
      <c r="A147" s="70" t="s">
        <v>1856</v>
      </c>
      <c r="B147" s="70">
        <v>370</v>
      </c>
      <c r="C147" s="70">
        <v>13</v>
      </c>
      <c r="D147" s="70">
        <v>22</v>
      </c>
      <c r="E147" s="70">
        <v>2016</v>
      </c>
      <c r="F147" s="70" t="s">
        <v>155</v>
      </c>
      <c r="G147" s="70" t="s">
        <v>1843</v>
      </c>
      <c r="H147" s="70" t="s">
        <v>1844</v>
      </c>
      <c r="I147" s="148"/>
      <c r="J147" s="71">
        <v>81.913627511869919</v>
      </c>
      <c r="K147" s="71">
        <v>7.1706049580261411</v>
      </c>
      <c r="L147" s="71">
        <v>30.378555013432102</v>
      </c>
      <c r="M147" s="71">
        <v>80.605451509396474</v>
      </c>
      <c r="N147" s="71">
        <v>113.93638673197137</v>
      </c>
      <c r="O147" s="71">
        <v>50.131400515765669</v>
      </c>
      <c r="P147" s="71">
        <v>55.90445457330263</v>
      </c>
      <c r="Q147" s="71">
        <v>3.89535633599953</v>
      </c>
      <c r="R147" s="71">
        <v>3.5043343768495654</v>
      </c>
      <c r="S147" s="71">
        <v>10.845593632135968</v>
      </c>
      <c r="T147" s="72"/>
      <c r="U147" s="71">
        <v>7488167.9999999991</v>
      </c>
      <c r="V147" s="71">
        <v>2465</v>
      </c>
      <c r="W147" s="71">
        <v>620</v>
      </c>
      <c r="X147" s="71">
        <v>17694</v>
      </c>
      <c r="Y147" s="71">
        <v>24211</v>
      </c>
      <c r="Z147" s="71">
        <v>29484</v>
      </c>
      <c r="AA147" s="71">
        <v>11506</v>
      </c>
      <c r="AB147" s="71">
        <v>55150</v>
      </c>
      <c r="AC147" s="71">
        <v>598505.81672038778</v>
      </c>
      <c r="AD147" s="71">
        <v>10.845593632135969</v>
      </c>
      <c r="AE147" s="72"/>
      <c r="AF147" s="71">
        <v>69964716.789866164</v>
      </c>
      <c r="AG147" s="71">
        <v>4779864.7255594861</v>
      </c>
      <c r="AH147" s="71">
        <v>3602364.6284651859</v>
      </c>
      <c r="AI147" s="71">
        <v>109210293.9772587</v>
      </c>
      <c r="AJ147" s="71">
        <v>119323445.6156911</v>
      </c>
      <c r="AK147" s="71">
        <v>0</v>
      </c>
      <c r="AL147" s="71">
        <v>0</v>
      </c>
      <c r="AM147" s="71">
        <v>7563948.0380312959</v>
      </c>
      <c r="AN147" s="71">
        <v>0</v>
      </c>
      <c r="AO147" s="71">
        <v>0</v>
      </c>
      <c r="AP147" s="71">
        <v>314444633.77487189</v>
      </c>
      <c r="AQ147" s="72"/>
      <c r="AR147" s="71">
        <v>1372</v>
      </c>
      <c r="AS147" s="71">
        <v>156</v>
      </c>
      <c r="AT147" s="71">
        <v>0</v>
      </c>
      <c r="AU147" s="71">
        <v>0</v>
      </c>
      <c r="AV147" s="71">
        <v>0</v>
      </c>
      <c r="AW147" s="71">
        <v>1</v>
      </c>
      <c r="AX147" s="71"/>
      <c r="AY147" s="72"/>
      <c r="AZ147" s="71">
        <v>5854.9</v>
      </c>
      <c r="BA147" s="71">
        <v>8938.4</v>
      </c>
      <c r="BB147" s="71">
        <v>0</v>
      </c>
      <c r="BC147" s="71">
        <v>0</v>
      </c>
      <c r="BD147" s="71">
        <v>0</v>
      </c>
      <c r="BE147" s="71">
        <v>5800</v>
      </c>
      <c r="BF147" s="71"/>
      <c r="BG147" s="72"/>
      <c r="BH147" s="71">
        <v>0</v>
      </c>
      <c r="BI147" s="71">
        <v>0</v>
      </c>
      <c r="BJ147" s="71">
        <v>17.989999999999998</v>
      </c>
      <c r="BK147" s="71">
        <v>0</v>
      </c>
      <c r="BL147" s="71">
        <v>17.641000000000002</v>
      </c>
      <c r="BM147" s="71">
        <v>0</v>
      </c>
      <c r="BN147" s="72"/>
      <c r="BO147" s="71">
        <v>0</v>
      </c>
      <c r="BP147" s="71">
        <v>0</v>
      </c>
      <c r="BQ147" s="71">
        <v>4</v>
      </c>
      <c r="BR147" s="71">
        <v>0</v>
      </c>
      <c r="BS147" s="71">
        <v>2</v>
      </c>
      <c r="BT147" s="71">
        <v>0</v>
      </c>
      <c r="BU147"/>
      <c r="BV147" s="70">
        <v>21.664000000000001</v>
      </c>
      <c r="BW147" s="70">
        <v>0</v>
      </c>
      <c r="BX147" s="70">
        <v>13.967000000000001</v>
      </c>
      <c r="BY147" s="70">
        <v>0</v>
      </c>
      <c r="BZ147" s="70">
        <v>0</v>
      </c>
      <c r="CA147" s="70">
        <v>0</v>
      </c>
      <c r="CB147" s="70">
        <v>0</v>
      </c>
      <c r="CC147" s="70">
        <v>0</v>
      </c>
      <c r="CD147" s="70">
        <v>0</v>
      </c>
    </row>
    <row r="148" spans="1:82">
      <c r="A148" s="70" t="s">
        <v>1857</v>
      </c>
      <c r="B148" s="70">
        <v>371</v>
      </c>
      <c r="C148" s="70">
        <v>14</v>
      </c>
      <c r="D148" s="70">
        <v>22</v>
      </c>
      <c r="E148" s="70">
        <v>2017</v>
      </c>
      <c r="F148" s="70" t="s">
        <v>156</v>
      </c>
      <c r="G148" s="70" t="s">
        <v>1843</v>
      </c>
      <c r="H148" s="70" t="s">
        <v>1844</v>
      </c>
      <c r="I148" s="148"/>
      <c r="J148" s="71">
        <v>74.293588627992406</v>
      </c>
      <c r="K148" s="71">
        <v>7.2713223903717488</v>
      </c>
      <c r="L148" s="71">
        <v>27.022694222416753</v>
      </c>
      <c r="M148" s="71">
        <v>72.350157515857333</v>
      </c>
      <c r="N148" s="71">
        <v>112.32723407890255</v>
      </c>
      <c r="O148" s="71">
        <v>49.470594926873332</v>
      </c>
      <c r="P148" s="71">
        <v>55.854480267272564</v>
      </c>
      <c r="Q148" s="71">
        <v>3.6992082651897902</v>
      </c>
      <c r="R148" s="71">
        <v>3.2293389906234635</v>
      </c>
      <c r="S148" s="71">
        <v>10.071880289681737</v>
      </c>
      <c r="T148" s="72"/>
      <c r="U148" s="71">
        <v>7763152</v>
      </c>
      <c r="V148" s="71">
        <v>2465</v>
      </c>
      <c r="W148" s="71">
        <v>620</v>
      </c>
      <c r="X148" s="71">
        <v>17694</v>
      </c>
      <c r="Y148" s="71">
        <v>24109</v>
      </c>
      <c r="Z148" s="71">
        <v>29578</v>
      </c>
      <c r="AA148" s="71">
        <v>11569</v>
      </c>
      <c r="AB148" s="71">
        <v>54159</v>
      </c>
      <c r="AC148" s="71">
        <v>562482.99999999988</v>
      </c>
      <c r="AD148" s="71">
        <v>10.07188028968174</v>
      </c>
      <c r="AE148" s="72"/>
      <c r="AF148" s="71">
        <v>65076617.405904278</v>
      </c>
      <c r="AG148" s="71">
        <v>4861420.7787697352</v>
      </c>
      <c r="AH148" s="71">
        <v>4283611.1728479462</v>
      </c>
      <c r="AI148" s="71">
        <v>104284974.81147321</v>
      </c>
      <c r="AJ148" s="71">
        <v>136545084.38814411</v>
      </c>
      <c r="AK148" s="71">
        <v>0</v>
      </c>
      <c r="AL148" s="71">
        <v>0</v>
      </c>
      <c r="AM148" s="71">
        <v>7439652.971739064</v>
      </c>
      <c r="AN148" s="71">
        <v>0</v>
      </c>
      <c r="AO148" s="71">
        <v>0</v>
      </c>
      <c r="AP148" s="71">
        <v>322491361.52887833</v>
      </c>
      <c r="AQ148" s="72"/>
      <c r="AR148" s="71">
        <v>1446</v>
      </c>
      <c r="AS148" s="71">
        <v>166</v>
      </c>
      <c r="AT148" s="71">
        <v>0</v>
      </c>
      <c r="AU148" s="71">
        <v>0</v>
      </c>
      <c r="AV148" s="71">
        <v>0</v>
      </c>
      <c r="AW148" s="71">
        <v>1</v>
      </c>
      <c r="AX148" s="71"/>
      <c r="AY148" s="72"/>
      <c r="AZ148" s="71">
        <v>6218.2999999999993</v>
      </c>
      <c r="BA148" s="71">
        <v>9197.6999999999989</v>
      </c>
      <c r="BB148" s="71">
        <v>0</v>
      </c>
      <c r="BC148" s="71">
        <v>0</v>
      </c>
      <c r="BD148" s="71">
        <v>0</v>
      </c>
      <c r="BE148" s="71">
        <v>5800</v>
      </c>
      <c r="BF148" s="71"/>
      <c r="BG148" s="72"/>
      <c r="BH148" s="71">
        <v>0</v>
      </c>
      <c r="BI148" s="71">
        <v>0</v>
      </c>
      <c r="BJ148" s="71">
        <v>17.869</v>
      </c>
      <c r="BK148" s="71">
        <v>0</v>
      </c>
      <c r="BL148" s="71">
        <v>17.826000000000001</v>
      </c>
      <c r="BM148" s="71">
        <v>0</v>
      </c>
      <c r="BN148" s="72"/>
      <c r="BO148" s="71">
        <v>0</v>
      </c>
      <c r="BP148" s="71">
        <v>0</v>
      </c>
      <c r="BQ148" s="71">
        <v>4</v>
      </c>
      <c r="BR148" s="71">
        <v>0</v>
      </c>
      <c r="BS148" s="71">
        <v>2</v>
      </c>
      <c r="BT148" s="71">
        <v>0</v>
      </c>
      <c r="BU148"/>
      <c r="BV148" s="70">
        <v>21.364000000000001</v>
      </c>
      <c r="BW148" s="70">
        <v>0</v>
      </c>
      <c r="BX148" s="70">
        <v>14.331</v>
      </c>
      <c r="BY148" s="70">
        <v>0</v>
      </c>
      <c r="BZ148" s="70">
        <v>0</v>
      </c>
      <c r="CA148" s="70">
        <v>0</v>
      </c>
      <c r="CB148" s="70">
        <v>0</v>
      </c>
      <c r="CC148" s="70">
        <v>0</v>
      </c>
      <c r="CD148" s="70">
        <v>0</v>
      </c>
    </row>
    <row r="149" spans="1:82">
      <c r="A149" s="70" t="s">
        <v>1858</v>
      </c>
      <c r="B149" s="70">
        <v>372</v>
      </c>
      <c r="C149" s="70">
        <v>15</v>
      </c>
      <c r="D149" s="70">
        <v>22</v>
      </c>
      <c r="E149" s="70">
        <v>2018</v>
      </c>
      <c r="F149" s="70" t="s">
        <v>183</v>
      </c>
      <c r="G149" s="70" t="s">
        <v>1843</v>
      </c>
      <c r="H149" s="70" t="s">
        <v>1844</v>
      </c>
      <c r="I149" s="148"/>
      <c r="J149" s="71">
        <v>71.463107990235244</v>
      </c>
      <c r="K149" s="71">
        <v>6.9160051110369931</v>
      </c>
      <c r="L149" s="71">
        <v>24.744578928784339</v>
      </c>
      <c r="M149" s="71">
        <v>77.372594498751752</v>
      </c>
      <c r="N149" s="71">
        <v>102.75637634957194</v>
      </c>
      <c r="O149" s="71">
        <v>48.406578289271522</v>
      </c>
      <c r="P149" s="71">
        <v>54.920880584942211</v>
      </c>
      <c r="Q149" s="71">
        <v>3.35747288664929</v>
      </c>
      <c r="R149" s="71">
        <v>10.8032931069986</v>
      </c>
      <c r="S149" s="71">
        <v>8.494708638627122</v>
      </c>
      <c r="T149" s="72"/>
      <c r="U149" s="71">
        <v>7656760.0000000009</v>
      </c>
      <c r="V149" s="71">
        <v>2465</v>
      </c>
      <c r="W149" s="71">
        <v>620</v>
      </c>
      <c r="X149" s="71">
        <v>17694</v>
      </c>
      <c r="Y149" s="71">
        <v>23884</v>
      </c>
      <c r="Z149" s="71">
        <v>29496</v>
      </c>
      <c r="AA149" s="71">
        <v>11490</v>
      </c>
      <c r="AB149" s="71">
        <v>52973</v>
      </c>
      <c r="AC149" s="71">
        <v>1874332</v>
      </c>
      <c r="AD149" s="71">
        <v>8.494708638627122</v>
      </c>
      <c r="AE149" s="72"/>
      <c r="AF149" s="71">
        <v>66354385.082848653</v>
      </c>
      <c r="AG149" s="71">
        <v>4411414.5164232356</v>
      </c>
      <c r="AH149" s="71">
        <v>4048943.2306342879</v>
      </c>
      <c r="AI149" s="71">
        <v>107040467.96310291</v>
      </c>
      <c r="AJ149" s="71">
        <v>121991695.31551</v>
      </c>
      <c r="AK149" s="71">
        <v>0</v>
      </c>
      <c r="AL149" s="71">
        <v>0</v>
      </c>
      <c r="AM149" s="71">
        <v>7291792.2877281746</v>
      </c>
      <c r="AN149" s="71">
        <v>0</v>
      </c>
      <c r="AO149" s="71">
        <v>0</v>
      </c>
      <c r="AP149" s="71">
        <v>311138698.39624727</v>
      </c>
      <c r="AQ149" s="72"/>
      <c r="AR149" s="71">
        <v>1528</v>
      </c>
      <c r="AS149" s="71">
        <v>177</v>
      </c>
      <c r="AT149" s="71">
        <v>0</v>
      </c>
      <c r="AU149" s="71">
        <v>0</v>
      </c>
      <c r="AV149" s="71">
        <v>0</v>
      </c>
      <c r="AW149" s="71">
        <v>1</v>
      </c>
      <c r="AX149" s="71"/>
      <c r="AY149" s="72"/>
      <c r="AZ149" s="71">
        <v>6611.5999999999995</v>
      </c>
      <c r="BA149" s="71">
        <v>10205.4</v>
      </c>
      <c r="BB149" s="71">
        <v>0</v>
      </c>
      <c r="BC149" s="71">
        <v>0</v>
      </c>
      <c r="BD149" s="71">
        <v>0</v>
      </c>
      <c r="BE149" s="71">
        <v>5800</v>
      </c>
      <c r="BF149" s="71"/>
      <c r="BG149" s="72"/>
      <c r="BH149" s="71">
        <v>0</v>
      </c>
      <c r="BI149" s="71">
        <v>0</v>
      </c>
      <c r="BJ149" s="71">
        <v>17.145</v>
      </c>
      <c r="BK149" s="71">
        <v>0</v>
      </c>
      <c r="BL149" s="71">
        <v>19.748000000000001</v>
      </c>
      <c r="BM149" s="71">
        <v>0</v>
      </c>
      <c r="BN149" s="72"/>
      <c r="BO149" s="71">
        <v>0</v>
      </c>
      <c r="BP149" s="71">
        <v>0</v>
      </c>
      <c r="BQ149" s="71">
        <v>4</v>
      </c>
      <c r="BR149" s="71">
        <v>0</v>
      </c>
      <c r="BS149" s="71">
        <v>2</v>
      </c>
      <c r="BT149" s="71">
        <v>0</v>
      </c>
      <c r="BU149"/>
      <c r="BV149" s="70">
        <v>20.734999999999999</v>
      </c>
      <c r="BW149" s="70">
        <v>0</v>
      </c>
      <c r="BX149" s="70">
        <v>16.158000000000001</v>
      </c>
      <c r="BY149" s="70">
        <v>0</v>
      </c>
      <c r="BZ149" s="70">
        <v>0</v>
      </c>
      <c r="CA149" s="70">
        <v>0</v>
      </c>
      <c r="CB149" s="70">
        <v>0</v>
      </c>
      <c r="CC149" s="70">
        <v>0</v>
      </c>
      <c r="CD149" s="70">
        <v>0</v>
      </c>
    </row>
    <row r="150" spans="1:82">
      <c r="A150" s="70" t="s">
        <v>1859</v>
      </c>
      <c r="B150" s="70">
        <v>373</v>
      </c>
      <c r="C150" s="70">
        <v>16</v>
      </c>
      <c r="D150" s="70">
        <v>22</v>
      </c>
      <c r="E150" s="70">
        <v>2019</v>
      </c>
      <c r="F150" s="70" t="s">
        <v>158</v>
      </c>
      <c r="G150" s="70" t="s">
        <v>1843</v>
      </c>
      <c r="H150" s="70" t="s">
        <v>1844</v>
      </c>
      <c r="I150" s="148"/>
      <c r="J150" s="71">
        <v>65.770948389998267</v>
      </c>
      <c r="K150" s="71">
        <v>6.5030060342413361</v>
      </c>
      <c r="L150" s="71">
        <v>24.982154938634288</v>
      </c>
      <c r="M150" s="71">
        <v>72.091019501798641</v>
      </c>
      <c r="N150" s="71">
        <v>94.733741925908063</v>
      </c>
      <c r="O150" s="71">
        <v>46.939064545812116</v>
      </c>
      <c r="P150" s="71">
        <v>52.931916994262274</v>
      </c>
      <c r="Q150" s="71">
        <v>3.1931336000834101</v>
      </c>
      <c r="R150" s="71">
        <v>16.963142669109235</v>
      </c>
      <c r="S150" s="71">
        <v>8.1454345032746058</v>
      </c>
      <c r="T150" s="72"/>
      <c r="U150" s="71">
        <v>7484694</v>
      </c>
      <c r="V150" s="71">
        <v>2465</v>
      </c>
      <c r="W150" s="71">
        <v>620</v>
      </c>
      <c r="X150" s="71">
        <v>17694</v>
      </c>
      <c r="Y150" s="71">
        <v>23654</v>
      </c>
      <c r="Z150" s="71">
        <v>29387</v>
      </c>
      <c r="AA150" s="71">
        <v>10991</v>
      </c>
      <c r="AB150" s="71">
        <v>51744</v>
      </c>
      <c r="AC150" s="71">
        <v>2991247</v>
      </c>
      <c r="AD150" s="71">
        <v>8.1454345032746058</v>
      </c>
      <c r="AE150" s="72"/>
      <c r="AF150" s="71">
        <v>64919172.262037732</v>
      </c>
      <c r="AG150" s="71">
        <v>4274966.0374859395</v>
      </c>
      <c r="AH150" s="71">
        <v>4311923.3315520799</v>
      </c>
      <c r="AI150" s="71">
        <v>102653897.11233941</v>
      </c>
      <c r="AJ150" s="71">
        <v>114368605.2312337</v>
      </c>
      <c r="AK150" s="71">
        <v>0</v>
      </c>
      <c r="AL150" s="71">
        <v>0</v>
      </c>
      <c r="AM150" s="71">
        <v>7047143.2713765521</v>
      </c>
      <c r="AN150" s="71">
        <v>0</v>
      </c>
      <c r="AO150" s="71">
        <v>0</v>
      </c>
      <c r="AP150" s="71">
        <v>297575707.24602544</v>
      </c>
      <c r="AQ150" s="72"/>
      <c r="AR150" s="71">
        <v>1584</v>
      </c>
      <c r="AS150" s="71">
        <v>193</v>
      </c>
      <c r="AT150" s="71">
        <v>0</v>
      </c>
      <c r="AU150" s="71">
        <v>0</v>
      </c>
      <c r="AV150" s="71">
        <v>0</v>
      </c>
      <c r="AW150" s="71">
        <v>1</v>
      </c>
      <c r="AX150" s="71"/>
      <c r="AY150" s="72"/>
      <c r="AZ150" s="71">
        <v>6897.4999999999991</v>
      </c>
      <c r="BA150" s="71">
        <v>45663.1</v>
      </c>
      <c r="BB150" s="71">
        <v>0</v>
      </c>
      <c r="BC150" s="71">
        <v>0</v>
      </c>
      <c r="BD150" s="71">
        <v>0</v>
      </c>
      <c r="BE150" s="71">
        <v>5800</v>
      </c>
      <c r="BF150" s="71"/>
      <c r="BG150" s="72"/>
      <c r="BH150" s="71">
        <v>0</v>
      </c>
      <c r="BI150" s="71">
        <v>0</v>
      </c>
      <c r="BJ150" s="71">
        <v>16.058</v>
      </c>
      <c r="BK150" s="71">
        <v>0</v>
      </c>
      <c r="BL150" s="71">
        <v>17.561999999999998</v>
      </c>
      <c r="BM150" s="71">
        <v>0</v>
      </c>
      <c r="BN150" s="72"/>
      <c r="BO150" s="71">
        <v>0</v>
      </c>
      <c r="BP150" s="71">
        <v>0</v>
      </c>
      <c r="BQ150" s="71">
        <v>4</v>
      </c>
      <c r="BR150" s="71">
        <v>0</v>
      </c>
      <c r="BS150" s="71">
        <v>2</v>
      </c>
      <c r="BT150" s="71">
        <v>0</v>
      </c>
      <c r="BU150"/>
      <c r="BV150" s="70">
        <v>20.096</v>
      </c>
      <c r="BW150" s="70">
        <v>0</v>
      </c>
      <c r="BX150" s="70">
        <v>13.523999999999999</v>
      </c>
      <c r="BY150" s="70">
        <v>0</v>
      </c>
      <c r="BZ150" s="70">
        <v>0</v>
      </c>
      <c r="CA150" s="70">
        <v>0</v>
      </c>
      <c r="CB150" s="70">
        <v>0</v>
      </c>
      <c r="CC150" s="70">
        <v>0</v>
      </c>
      <c r="CD150" s="70">
        <v>0</v>
      </c>
    </row>
    <row r="151" spans="1:82">
      <c r="A151" s="70" t="s">
        <v>1860</v>
      </c>
      <c r="B151" s="70">
        <v>374</v>
      </c>
      <c r="C151" s="70">
        <v>17</v>
      </c>
      <c r="D151" s="70">
        <v>22</v>
      </c>
      <c r="E151" s="70">
        <v>2020</v>
      </c>
      <c r="F151" s="70" t="s">
        <v>159</v>
      </c>
      <c r="G151" s="70" t="s">
        <v>1843</v>
      </c>
      <c r="H151" s="70" t="s">
        <v>1844</v>
      </c>
      <c r="I151" s="148"/>
      <c r="J151" s="71">
        <v>84.725826383268654</v>
      </c>
      <c r="K151" s="71">
        <v>6.3392627806137201</v>
      </c>
      <c r="L151" s="71">
        <v>15.876510958380566</v>
      </c>
      <c r="M151" s="71">
        <v>61.218694017891892</v>
      </c>
      <c r="N151" s="71">
        <v>90.116073417387057</v>
      </c>
      <c r="O151" s="71">
        <v>40.771199350681002</v>
      </c>
      <c r="P151" s="71">
        <v>49.459954561686963</v>
      </c>
      <c r="Q151" s="71">
        <v>2.9811720964961799</v>
      </c>
      <c r="R151" s="71">
        <v>4.1459015491688875</v>
      </c>
      <c r="S151" s="71">
        <v>8.6688568294521655</v>
      </c>
      <c r="T151" s="72"/>
      <c r="U151" s="71">
        <v>7436398</v>
      </c>
      <c r="V151" s="71">
        <v>2113</v>
      </c>
      <c r="W151" s="71">
        <v>405</v>
      </c>
      <c r="X151" s="71">
        <v>16666</v>
      </c>
      <c r="Y151" s="71">
        <v>23428</v>
      </c>
      <c r="Z151" s="71">
        <v>29134</v>
      </c>
      <c r="AA151" s="71">
        <v>10916</v>
      </c>
      <c r="AB151" s="71">
        <v>50562</v>
      </c>
      <c r="AC151" s="71">
        <v>734942.99999999988</v>
      </c>
      <c r="AD151" s="71">
        <v>8.6688568294521655</v>
      </c>
      <c r="AE151" s="72"/>
      <c r="AF151" s="71">
        <v>61916550.219673447</v>
      </c>
      <c r="AG151" s="71">
        <v>4141615.7566285878</v>
      </c>
      <c r="AH151" s="71">
        <v>2776987.1927134455</v>
      </c>
      <c r="AI151" s="71">
        <v>92384957.148455158</v>
      </c>
      <c r="AJ151" s="71">
        <v>112073694.2796739</v>
      </c>
      <c r="AK151" s="71"/>
      <c r="AL151" s="71"/>
      <c r="AM151" s="71">
        <v>6598902.7555365609</v>
      </c>
      <c r="AN151" s="71"/>
      <c r="AO151" s="71"/>
      <c r="AP151" s="71">
        <v>279892707.3526811</v>
      </c>
      <c r="AQ151" s="72"/>
      <c r="AR151" s="71">
        <v>1632</v>
      </c>
      <c r="AS151" s="71">
        <v>209</v>
      </c>
      <c r="AT151" s="71">
        <v>0</v>
      </c>
      <c r="AU151" s="71">
        <v>0</v>
      </c>
      <c r="AV151" s="71">
        <v>0</v>
      </c>
      <c r="AW151" s="71">
        <v>1</v>
      </c>
      <c r="AX151" s="71"/>
      <c r="AY151" s="72"/>
      <c r="AZ151" s="71">
        <v>7186.7999999999993</v>
      </c>
      <c r="BA151" s="71">
        <v>66309.600000000006</v>
      </c>
      <c r="BB151" s="71">
        <v>0</v>
      </c>
      <c r="BC151" s="71">
        <v>0</v>
      </c>
      <c r="BD151" s="71">
        <v>0</v>
      </c>
      <c r="BE151" s="71">
        <v>5800</v>
      </c>
      <c r="BF151" s="71"/>
      <c r="BG151" s="72"/>
      <c r="BH151" s="71">
        <v>0</v>
      </c>
      <c r="BI151" s="71">
        <v>0</v>
      </c>
      <c r="BJ151" s="71">
        <v>15.211</v>
      </c>
      <c r="BK151" s="71">
        <v>0</v>
      </c>
      <c r="BL151" s="71">
        <v>18.16</v>
      </c>
      <c r="BM151" s="71">
        <v>0</v>
      </c>
      <c r="BN151" s="72"/>
      <c r="BO151" s="71">
        <v>0</v>
      </c>
      <c r="BP151" s="71">
        <v>0</v>
      </c>
      <c r="BQ151" s="71">
        <v>4</v>
      </c>
      <c r="BR151" s="71">
        <v>0</v>
      </c>
      <c r="BS151" s="71">
        <v>2</v>
      </c>
      <c r="BT151" s="71">
        <v>0</v>
      </c>
      <c r="BU151"/>
      <c r="BV151" s="70">
        <v>19.138000000000002</v>
      </c>
      <c r="BW151" s="70">
        <v>0</v>
      </c>
      <c r="BX151" s="70">
        <v>14.233000000000001</v>
      </c>
      <c r="BY151" s="70">
        <v>0</v>
      </c>
      <c r="BZ151" s="70">
        <v>0</v>
      </c>
      <c r="CA151" s="70">
        <v>0</v>
      </c>
      <c r="CB151" s="70">
        <v>0</v>
      </c>
      <c r="CC151" s="70">
        <v>0</v>
      </c>
      <c r="CD151" s="70">
        <v>0</v>
      </c>
    </row>
    <row r="152" spans="1:82">
      <c r="A152" s="70" t="s">
        <v>1861</v>
      </c>
      <c r="B152" s="70">
        <v>374</v>
      </c>
      <c r="C152" s="70">
        <v>18</v>
      </c>
      <c r="D152" s="70">
        <v>22</v>
      </c>
      <c r="E152" s="70">
        <v>2021</v>
      </c>
      <c r="F152" s="70" t="s">
        <v>160</v>
      </c>
      <c r="G152" s="70" t="s">
        <v>1843</v>
      </c>
      <c r="H152" s="70" t="s">
        <v>1844</v>
      </c>
      <c r="I152" s="148"/>
      <c r="J152" s="71">
        <v>84.57522488023065</v>
      </c>
      <c r="K152" s="71">
        <v>6.914604238318633</v>
      </c>
      <c r="L152" s="71">
        <v>14.457980572612895</v>
      </c>
      <c r="M152" s="71">
        <v>68.905639862768751</v>
      </c>
      <c r="N152" s="71">
        <v>92.066820593842934</v>
      </c>
      <c r="O152" s="71">
        <v>39.020785006679972</v>
      </c>
      <c r="P152" s="71">
        <v>49.890650513779256</v>
      </c>
      <c r="Q152" s="71">
        <v>2.87696632990126</v>
      </c>
      <c r="R152" s="71">
        <v>1.5784271057952037</v>
      </c>
      <c r="S152" s="71">
        <v>7.3032823494005772</v>
      </c>
      <c r="T152" s="72"/>
      <c r="U152" s="71">
        <v>8010004</v>
      </c>
      <c r="V152" s="71">
        <v>2113</v>
      </c>
      <c r="W152" s="71">
        <v>405</v>
      </c>
      <c r="X152" s="71">
        <v>16666</v>
      </c>
      <c r="Y152" s="71">
        <v>23163</v>
      </c>
      <c r="Z152" s="71">
        <v>28710</v>
      </c>
      <c r="AA152" s="71">
        <v>10737</v>
      </c>
      <c r="AB152" s="71">
        <v>49274</v>
      </c>
      <c r="AC152" s="71">
        <v>271445.99999999994</v>
      </c>
      <c r="AD152" s="71">
        <v>7.3032823494005772</v>
      </c>
      <c r="AE152" s="72"/>
      <c r="AF152" s="71">
        <v>61018394.517298937</v>
      </c>
      <c r="AG152" s="71">
        <v>4354068.0681362813</v>
      </c>
      <c r="AH152" s="71">
        <v>2540269.8650985337</v>
      </c>
      <c r="AI152" s="71">
        <v>101566437.81389016</v>
      </c>
      <c r="AJ152" s="71">
        <v>109581283.9183245</v>
      </c>
      <c r="AK152" s="71">
        <v>0</v>
      </c>
      <c r="AL152" s="71">
        <v>0</v>
      </c>
      <c r="AM152" s="71">
        <v>6467896.8078416809</v>
      </c>
      <c r="AN152" s="71">
        <v>0</v>
      </c>
      <c r="AO152" s="71">
        <v>0</v>
      </c>
      <c r="AP152" s="71">
        <v>285528350.9905901</v>
      </c>
      <c r="AQ152" s="72"/>
      <c r="AR152" s="71">
        <v>1688</v>
      </c>
      <c r="AS152" s="71">
        <v>216</v>
      </c>
      <c r="AT152" s="71">
        <v>0</v>
      </c>
      <c r="AU152" s="71">
        <v>0</v>
      </c>
      <c r="AV152" s="71">
        <v>0</v>
      </c>
      <c r="AW152" s="71">
        <v>1</v>
      </c>
      <c r="AX152" s="71"/>
      <c r="AY152" s="72"/>
      <c r="AZ152" s="71">
        <v>7515.5999999999967</v>
      </c>
      <c r="BA152" s="71">
        <v>66583.8</v>
      </c>
      <c r="BB152" s="71">
        <v>0</v>
      </c>
      <c r="BC152" s="71">
        <v>0</v>
      </c>
      <c r="BD152" s="71">
        <v>0</v>
      </c>
      <c r="BE152" s="71">
        <v>5800</v>
      </c>
      <c r="BF152" s="71"/>
      <c r="BG152" s="72"/>
      <c r="BH152" s="71">
        <v>0</v>
      </c>
      <c r="BI152" s="71">
        <v>0</v>
      </c>
      <c r="BJ152" s="71">
        <v>14.632</v>
      </c>
      <c r="BK152" s="71">
        <v>0</v>
      </c>
      <c r="BL152" s="71">
        <v>16.856000000000002</v>
      </c>
      <c r="BM152" s="71">
        <v>0</v>
      </c>
      <c r="BN152" s="72"/>
      <c r="BO152" s="71">
        <v>0</v>
      </c>
      <c r="BP152" s="71">
        <v>0</v>
      </c>
      <c r="BQ152" s="71">
        <v>4</v>
      </c>
      <c r="BR152" s="71">
        <v>0</v>
      </c>
      <c r="BS152" s="71">
        <v>2</v>
      </c>
      <c r="BT152" s="71">
        <v>0</v>
      </c>
      <c r="BU152"/>
      <c r="BV152" s="70">
        <v>18.388999999999999</v>
      </c>
      <c r="BW152" s="70">
        <v>0</v>
      </c>
      <c r="BX152" s="70">
        <v>13.099</v>
      </c>
      <c r="BY152" s="70">
        <v>0</v>
      </c>
      <c r="BZ152" s="70">
        <v>0</v>
      </c>
      <c r="CA152" s="70">
        <v>0</v>
      </c>
      <c r="CB152" s="70">
        <v>0</v>
      </c>
      <c r="CC152" s="70">
        <v>0</v>
      </c>
      <c r="CD152" s="70">
        <v>0</v>
      </c>
    </row>
    <row r="153" spans="1:82">
      <c r="A153" s="70" t="s">
        <v>1862</v>
      </c>
      <c r="B153" s="70">
        <v>374</v>
      </c>
      <c r="C153" s="70">
        <v>19</v>
      </c>
      <c r="D153" s="70">
        <v>22</v>
      </c>
      <c r="E153" s="70">
        <v>2022</v>
      </c>
      <c r="F153" s="70" t="s">
        <v>161</v>
      </c>
      <c r="G153" s="70" t="s">
        <v>1843</v>
      </c>
      <c r="H153" s="70" t="s">
        <v>1844</v>
      </c>
      <c r="I153" s="148"/>
      <c r="J153" s="71">
        <v>71.428444022160207</v>
      </c>
      <c r="K153" s="71">
        <v>6.2958619069912274</v>
      </c>
      <c r="L153" s="71">
        <v>12.393407754856593</v>
      </c>
      <c r="M153" s="71">
        <v>65.7846770720883</v>
      </c>
      <c r="N153" s="71">
        <v>92.945079470252011</v>
      </c>
      <c r="O153" s="71">
        <v>40.795190234119659</v>
      </c>
      <c r="P153" s="71">
        <v>48.065959453853871</v>
      </c>
      <c r="Q153" s="71">
        <v>2.8279894943553141</v>
      </c>
      <c r="R153" s="71">
        <v>1.450775857402411</v>
      </c>
      <c r="S153" s="71">
        <v>6.3225202322013878</v>
      </c>
      <c r="T153" s="72"/>
      <c r="U153" s="71">
        <v>7904850</v>
      </c>
      <c r="V153" s="71">
        <v>2113</v>
      </c>
      <c r="W153" s="71">
        <v>405</v>
      </c>
      <c r="X153" s="71">
        <v>16666</v>
      </c>
      <c r="Y153" s="71">
        <v>22959</v>
      </c>
      <c r="Z153" s="71">
        <v>28518</v>
      </c>
      <c r="AA153" s="71">
        <v>10502</v>
      </c>
      <c r="AB153" s="71">
        <v>48038</v>
      </c>
      <c r="AC153" s="71">
        <v>252627</v>
      </c>
      <c r="AD153" s="71">
        <v>6.3225202322013878</v>
      </c>
      <c r="AE153" s="72"/>
      <c r="AF153" s="71">
        <v>54988797.970222525</v>
      </c>
      <c r="AG153" s="71">
        <v>4402640.5593055161</v>
      </c>
      <c r="AH153" s="71">
        <v>2542075.2970546959</v>
      </c>
      <c r="AI153" s="71">
        <v>99987521.228279307</v>
      </c>
      <c r="AJ153" s="71">
        <v>117574046.13450187</v>
      </c>
      <c r="AK153" s="71">
        <v>0</v>
      </c>
      <c r="AL153" s="71">
        <v>0</v>
      </c>
      <c r="AM153" s="71">
        <v>6203016.9687290173</v>
      </c>
      <c r="AN153" s="71">
        <v>0</v>
      </c>
      <c r="AO153" s="71">
        <v>0</v>
      </c>
      <c r="AP153" s="71">
        <v>285698098.15809298</v>
      </c>
      <c r="AQ153" s="72"/>
      <c r="AR153" s="71">
        <v>1751</v>
      </c>
      <c r="AS153" s="71">
        <v>228</v>
      </c>
      <c r="AT153" s="71">
        <v>0</v>
      </c>
      <c r="AU153" s="71">
        <v>0</v>
      </c>
      <c r="AV153" s="71">
        <v>0</v>
      </c>
      <c r="AW153" s="71">
        <v>1</v>
      </c>
      <c r="AX153" s="71"/>
      <c r="AY153" s="72"/>
      <c r="AZ153" s="71">
        <v>7953.199999999988</v>
      </c>
      <c r="BA153" s="71">
        <v>67048.3</v>
      </c>
      <c r="BB153" s="71">
        <v>0</v>
      </c>
      <c r="BC153" s="71">
        <v>0</v>
      </c>
      <c r="BD153" s="71">
        <v>0</v>
      </c>
      <c r="BE153" s="71">
        <v>5800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1863</v>
      </c>
      <c r="B154" s="70">
        <v>374</v>
      </c>
      <c r="C154" s="70">
        <v>20</v>
      </c>
      <c r="D154" s="70">
        <v>22</v>
      </c>
      <c r="E154" s="70">
        <v>2023</v>
      </c>
      <c r="F154" s="70" t="s">
        <v>1539</v>
      </c>
      <c r="G154" s="70" t="s">
        <v>1843</v>
      </c>
      <c r="H154" s="70" t="s">
        <v>1844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1802</v>
      </c>
      <c r="AS154" s="71">
        <v>230</v>
      </c>
      <c r="AT154" s="71">
        <v>0</v>
      </c>
      <c r="AU154" s="71">
        <v>0</v>
      </c>
      <c r="AV154" s="71">
        <v>0</v>
      </c>
      <c r="AW154" s="71">
        <v>1</v>
      </c>
      <c r="AX154" s="71"/>
      <c r="AY154" s="72"/>
      <c r="AZ154" s="71">
        <v>8264.4999999999854</v>
      </c>
      <c r="BA154" s="71">
        <v>67131.199999999997</v>
      </c>
      <c r="BB154" s="71">
        <v>0</v>
      </c>
      <c r="BC154" s="71">
        <v>0</v>
      </c>
      <c r="BD154" s="71">
        <v>0</v>
      </c>
      <c r="BE154" s="71">
        <v>5800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1864</v>
      </c>
      <c r="B155" s="70">
        <v>374</v>
      </c>
      <c r="C155" s="70">
        <v>21</v>
      </c>
      <c r="D155" s="70">
        <v>22</v>
      </c>
      <c r="E155" s="70">
        <v>2024</v>
      </c>
      <c r="F155" s="70" t="s">
        <v>1554</v>
      </c>
      <c r="G155" s="70" t="s">
        <v>1843</v>
      </c>
      <c r="H155" s="70" t="s">
        <v>1844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1865</v>
      </c>
      <c r="B156" s="70">
        <v>18</v>
      </c>
      <c r="C156" s="70">
        <v>1</v>
      </c>
      <c r="D156" s="70">
        <v>2</v>
      </c>
      <c r="E156" s="70">
        <v>1990</v>
      </c>
      <c r="F156" s="70" t="s">
        <v>787</v>
      </c>
      <c r="G156" s="70" t="s">
        <v>1866</v>
      </c>
      <c r="H156" s="70" t="s">
        <v>1867</v>
      </c>
      <c r="I156" s="148"/>
      <c r="J156" s="71">
        <v>89.150917472166398</v>
      </c>
      <c r="K156" s="71">
        <v>6.5463043541360024</v>
      </c>
      <c r="L156" s="71">
        <v>22.008020761998061</v>
      </c>
      <c r="M156" s="71">
        <v>28.593464053549809</v>
      </c>
      <c r="N156" s="71">
        <v>39.6455690014133</v>
      </c>
      <c r="O156" s="71">
        <v>38.095196996347383</v>
      </c>
      <c r="P156" s="71">
        <v>67.262165703512494</v>
      </c>
      <c r="Q156" s="71">
        <v>3.1786195699534598</v>
      </c>
      <c r="R156" s="71">
        <v>0</v>
      </c>
      <c r="S156" s="71">
        <v>2.9400491674844562</v>
      </c>
      <c r="T156" s="72"/>
      <c r="U156" s="71">
        <v>7189667</v>
      </c>
      <c r="V156" s="71">
        <v>1925</v>
      </c>
      <c r="W156" s="71">
        <v>287</v>
      </c>
      <c r="X156" s="71">
        <v>11217</v>
      </c>
      <c r="Y156" s="71">
        <v>14324</v>
      </c>
      <c r="Z156" s="71">
        <v>15669</v>
      </c>
      <c r="AA156" s="71">
        <v>16332</v>
      </c>
      <c r="AB156" s="71">
        <v>51610</v>
      </c>
      <c r="AC156" s="71">
        <v>0</v>
      </c>
      <c r="AD156" s="71">
        <v>2.9400491674844562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1868</v>
      </c>
      <c r="B157" s="70">
        <v>19</v>
      </c>
      <c r="C157" s="70">
        <v>2</v>
      </c>
      <c r="D157" s="70">
        <v>2</v>
      </c>
      <c r="E157" s="70">
        <v>2005</v>
      </c>
      <c r="F157" s="70" t="s">
        <v>789</v>
      </c>
      <c r="G157" s="70" t="s">
        <v>1866</v>
      </c>
      <c r="H157" s="70" t="s">
        <v>1867</v>
      </c>
      <c r="I157" s="148"/>
      <c r="J157" s="71">
        <v>168.56244296609071</v>
      </c>
      <c r="K157" s="71">
        <v>4.4962645537443784</v>
      </c>
      <c r="L157" s="71">
        <v>22.597547213740231</v>
      </c>
      <c r="M157" s="71">
        <v>51.622819147308341</v>
      </c>
      <c r="N157" s="71">
        <v>52.403909524623487</v>
      </c>
      <c r="O157" s="71">
        <v>60.193368259193377</v>
      </c>
      <c r="P157" s="71">
        <v>71.708741624567992</v>
      </c>
      <c r="Q157" s="71">
        <v>3.1113239919435198</v>
      </c>
      <c r="R157" s="71">
        <v>0</v>
      </c>
      <c r="S157" s="71">
        <v>2.1306836684635071</v>
      </c>
      <c r="T157" s="72"/>
      <c r="U157" s="71">
        <v>15537300</v>
      </c>
      <c r="V157" s="71">
        <v>1809</v>
      </c>
      <c r="W157" s="71">
        <v>298</v>
      </c>
      <c r="X157" s="71">
        <v>11438</v>
      </c>
      <c r="Y157" s="71">
        <v>17279</v>
      </c>
      <c r="Z157" s="71">
        <v>28650</v>
      </c>
      <c r="AA157" s="71">
        <v>14260</v>
      </c>
      <c r="AB157" s="71">
        <v>52811</v>
      </c>
      <c r="AC157" s="71">
        <v>0</v>
      </c>
      <c r="AD157" s="71">
        <v>2.1306836684635071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1869</v>
      </c>
      <c r="B158" s="70">
        <v>20</v>
      </c>
      <c r="C158" s="70">
        <v>3</v>
      </c>
      <c r="D158" s="70">
        <v>2</v>
      </c>
      <c r="E158" s="70">
        <v>2006</v>
      </c>
      <c r="F158" s="70" t="s">
        <v>790</v>
      </c>
      <c r="G158" s="1064" t="s">
        <v>1866</v>
      </c>
      <c r="H158" s="70" t="s">
        <v>1867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1870</v>
      </c>
      <c r="B159" s="70">
        <v>21</v>
      </c>
      <c r="C159" s="70">
        <v>4</v>
      </c>
      <c r="D159" s="70">
        <v>2</v>
      </c>
      <c r="E159" s="70">
        <v>2007</v>
      </c>
      <c r="F159" s="70" t="s">
        <v>791</v>
      </c>
      <c r="G159" s="1064" t="s">
        <v>1866</v>
      </c>
      <c r="H159" s="70" t="s">
        <v>1867</v>
      </c>
      <c r="I159" s="148"/>
      <c r="J159" s="71">
        <v>169.3835608887515</v>
      </c>
      <c r="K159" s="71">
        <v>4.0686902022127516</v>
      </c>
      <c r="L159" s="71">
        <v>30.348832360648998</v>
      </c>
      <c r="M159" s="71">
        <v>53.960971743565082</v>
      </c>
      <c r="N159" s="71">
        <v>53.659950591938987</v>
      </c>
      <c r="O159" s="71">
        <v>59.445267516648983</v>
      </c>
      <c r="P159" s="71">
        <v>71.317398697475795</v>
      </c>
      <c r="Q159" s="71">
        <v>3.2590345579767002</v>
      </c>
      <c r="R159" s="71">
        <v>0</v>
      </c>
      <c r="S159" s="71">
        <v>1.280196921821289</v>
      </c>
      <c r="T159" s="72"/>
      <c r="U159" s="71">
        <v>17761082</v>
      </c>
      <c r="V159" s="71">
        <v>1669</v>
      </c>
      <c r="W159" s="71">
        <v>391</v>
      </c>
      <c r="X159" s="71">
        <v>13775</v>
      </c>
      <c r="Y159" s="71">
        <v>17619</v>
      </c>
      <c r="Z159" s="71">
        <v>29413</v>
      </c>
      <c r="AA159" s="71">
        <v>13966</v>
      </c>
      <c r="AB159" s="71">
        <v>52393</v>
      </c>
      <c r="AC159" s="71">
        <v>0</v>
      </c>
      <c r="AD159" s="71">
        <v>1.280196921821289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1871</v>
      </c>
      <c r="B160" s="70">
        <v>22</v>
      </c>
      <c r="C160" s="70">
        <v>5</v>
      </c>
      <c r="D160" s="70">
        <v>2</v>
      </c>
      <c r="E160" s="70">
        <v>2008</v>
      </c>
      <c r="F160" s="70" t="s">
        <v>792</v>
      </c>
      <c r="G160" s="70" t="s">
        <v>1866</v>
      </c>
      <c r="H160" s="70" t="s">
        <v>1867</v>
      </c>
      <c r="I160" s="148"/>
      <c r="J160" s="71">
        <v>163.1771152894751</v>
      </c>
      <c r="K160" s="71">
        <v>3.0134272418622339</v>
      </c>
      <c r="L160" s="71">
        <v>27.19614236821683</v>
      </c>
      <c r="M160" s="71">
        <v>56.205534953253903</v>
      </c>
      <c r="N160" s="71">
        <v>48.331291478032199</v>
      </c>
      <c r="O160" s="71">
        <v>57.907957956813952</v>
      </c>
      <c r="P160" s="71">
        <v>69.629407199401939</v>
      </c>
      <c r="Q160" s="71">
        <v>3.1917940925350901</v>
      </c>
      <c r="R160" s="71">
        <v>0</v>
      </c>
      <c r="S160" s="71">
        <v>0.89790306392099073</v>
      </c>
      <c r="T160" s="72"/>
      <c r="U160" s="71">
        <v>17644102</v>
      </c>
      <c r="V160" s="71">
        <v>1669</v>
      </c>
      <c r="W160" s="71">
        <v>391</v>
      </c>
      <c r="X160" s="71">
        <v>13775</v>
      </c>
      <c r="Y160" s="71">
        <v>17801</v>
      </c>
      <c r="Z160" s="71">
        <v>29658</v>
      </c>
      <c r="AA160" s="71">
        <v>13651</v>
      </c>
      <c r="AB160" s="71">
        <v>52156</v>
      </c>
      <c r="AC160" s="71">
        <v>0</v>
      </c>
      <c r="AD160" s="71">
        <v>0.89790306392099073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1872</v>
      </c>
      <c r="B161" s="70">
        <v>23</v>
      </c>
      <c r="C161" s="70">
        <v>6</v>
      </c>
      <c r="D161" s="70">
        <v>2</v>
      </c>
      <c r="E161" s="70">
        <v>2009</v>
      </c>
      <c r="F161" s="70" t="s">
        <v>176</v>
      </c>
      <c r="G161" s="70" t="s">
        <v>1866</v>
      </c>
      <c r="H161" s="70" t="s">
        <v>1867</v>
      </c>
      <c r="I161" s="148"/>
      <c r="J161" s="71">
        <v>146.78977635361949</v>
      </c>
      <c r="K161" s="71">
        <v>3.110490105898458</v>
      </c>
      <c r="L161" s="71">
        <v>29.893628566567969</v>
      </c>
      <c r="M161" s="71">
        <v>54.145775805991249</v>
      </c>
      <c r="N161" s="71">
        <v>46.72104224806538</v>
      </c>
      <c r="O161" s="71">
        <v>59.354204406910497</v>
      </c>
      <c r="P161" s="71">
        <v>66.964861806791788</v>
      </c>
      <c r="Q161" s="71">
        <v>3.0212022994721499</v>
      </c>
      <c r="R161" s="71">
        <v>0</v>
      </c>
      <c r="S161" s="71">
        <v>1.15295505950835</v>
      </c>
      <c r="T161" s="72"/>
      <c r="U161" s="71">
        <v>14344238</v>
      </c>
      <c r="V161" s="71">
        <v>1642</v>
      </c>
      <c r="W161" s="71">
        <v>618</v>
      </c>
      <c r="X161" s="71">
        <v>14158</v>
      </c>
      <c r="Y161" s="71">
        <v>17874</v>
      </c>
      <c r="Z161" s="71">
        <v>30005</v>
      </c>
      <c r="AA161" s="71">
        <v>13478</v>
      </c>
      <c r="AB161" s="71">
        <v>51824</v>
      </c>
      <c r="AC161" s="71">
        <v>0</v>
      </c>
      <c r="AD161" s="71">
        <v>1.15295505950835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143.16800000000001</v>
      </c>
      <c r="BK161" s="71">
        <v>0</v>
      </c>
      <c r="BL161" s="71">
        <v>6.56</v>
      </c>
      <c r="BM161" s="71">
        <v>0</v>
      </c>
      <c r="BN161" s="72"/>
      <c r="BO161" s="71">
        <v>0</v>
      </c>
      <c r="BP161" s="71">
        <v>0</v>
      </c>
      <c r="BQ161" s="71">
        <v>14</v>
      </c>
      <c r="BR161" s="71">
        <v>0</v>
      </c>
      <c r="BS161" s="71">
        <v>1</v>
      </c>
      <c r="BT161" s="71">
        <v>0</v>
      </c>
      <c r="BU161"/>
      <c r="BV161" s="70">
        <v>100.52800000000001</v>
      </c>
      <c r="BW161" s="70">
        <v>0</v>
      </c>
      <c r="BX161" s="70">
        <v>0</v>
      </c>
      <c r="BY161" s="70">
        <v>0</v>
      </c>
      <c r="BZ161" s="70">
        <v>0</v>
      </c>
      <c r="CA161" s="70">
        <v>0</v>
      </c>
      <c r="CB161" s="70">
        <v>6.2</v>
      </c>
      <c r="CC161" s="70">
        <v>43</v>
      </c>
      <c r="CD161" s="70">
        <v>0</v>
      </c>
    </row>
    <row r="162" spans="1:82">
      <c r="A162" s="70" t="s">
        <v>1873</v>
      </c>
      <c r="B162" s="70">
        <v>24</v>
      </c>
      <c r="C162" s="70">
        <v>7</v>
      </c>
      <c r="D162" s="70">
        <v>2</v>
      </c>
      <c r="E162" s="70">
        <v>2010</v>
      </c>
      <c r="F162" s="70" t="s">
        <v>177</v>
      </c>
      <c r="G162" s="70" t="s">
        <v>1866</v>
      </c>
      <c r="H162" s="70" t="s">
        <v>1867</v>
      </c>
      <c r="I162" s="148"/>
      <c r="J162" s="71">
        <v>152.97979030075001</v>
      </c>
      <c r="K162" s="71">
        <v>3.3512536698343469</v>
      </c>
      <c r="L162" s="71">
        <v>28.786558385858608</v>
      </c>
      <c r="M162" s="71">
        <v>57.195930767452523</v>
      </c>
      <c r="N162" s="71">
        <v>56.793160845164962</v>
      </c>
      <c r="O162" s="71">
        <v>59.703844192902167</v>
      </c>
      <c r="P162" s="71">
        <v>67.880028840801117</v>
      </c>
      <c r="Q162" s="71">
        <v>3.1317466241646699</v>
      </c>
      <c r="R162" s="71">
        <v>0</v>
      </c>
      <c r="S162" s="71">
        <v>1.392483800297158</v>
      </c>
      <c r="T162" s="72"/>
      <c r="U162" s="71">
        <v>14850407</v>
      </c>
      <c r="V162" s="71">
        <v>1642</v>
      </c>
      <c r="W162" s="71">
        <v>618</v>
      </c>
      <c r="X162" s="71">
        <v>14158</v>
      </c>
      <c r="Y162" s="71">
        <v>17946</v>
      </c>
      <c r="Z162" s="71">
        <v>30322</v>
      </c>
      <c r="AA162" s="71">
        <v>13321</v>
      </c>
      <c r="AB162" s="71">
        <v>51476</v>
      </c>
      <c r="AC162" s="71">
        <v>0</v>
      </c>
      <c r="AD162" s="71">
        <v>1.392483800297158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148.89400000000001</v>
      </c>
      <c r="BK162" s="71">
        <v>0</v>
      </c>
      <c r="BL162" s="71">
        <v>27.468</v>
      </c>
      <c r="BM162" s="71">
        <v>0</v>
      </c>
      <c r="BN162" s="72"/>
      <c r="BO162" s="71">
        <v>0</v>
      </c>
      <c r="BP162" s="71">
        <v>0</v>
      </c>
      <c r="BQ162" s="71">
        <v>14</v>
      </c>
      <c r="BR162" s="71">
        <v>0</v>
      </c>
      <c r="BS162" s="71">
        <v>1</v>
      </c>
      <c r="BT162" s="71">
        <v>0</v>
      </c>
      <c r="BU162"/>
      <c r="BV162" s="70">
        <v>101.431</v>
      </c>
      <c r="BW162" s="70">
        <v>0</v>
      </c>
      <c r="BX162" s="70">
        <v>20.030999999999999</v>
      </c>
      <c r="BY162" s="70">
        <v>0</v>
      </c>
      <c r="BZ162" s="70">
        <v>0</v>
      </c>
      <c r="CA162" s="70">
        <v>0</v>
      </c>
      <c r="CB162" s="70">
        <v>6.9</v>
      </c>
      <c r="CC162" s="70">
        <v>48</v>
      </c>
      <c r="CD162" s="70">
        <v>0</v>
      </c>
    </row>
    <row r="163" spans="1:82">
      <c r="A163" s="70" t="s">
        <v>1874</v>
      </c>
      <c r="B163" s="70">
        <v>25</v>
      </c>
      <c r="C163" s="70">
        <v>8</v>
      </c>
      <c r="D163" s="70">
        <v>2</v>
      </c>
      <c r="E163" s="70">
        <v>2011</v>
      </c>
      <c r="F163" s="70" t="s">
        <v>178</v>
      </c>
      <c r="G163" s="70" t="s">
        <v>1866</v>
      </c>
      <c r="H163" s="70" t="s">
        <v>1867</v>
      </c>
      <c r="I163" s="148"/>
      <c r="J163" s="71">
        <v>187.0127305446664</v>
      </c>
      <c r="K163" s="71">
        <v>4.4276759074031764</v>
      </c>
      <c r="L163" s="71">
        <v>25.494641996910399</v>
      </c>
      <c r="M163" s="71">
        <v>65.6836653611456</v>
      </c>
      <c r="N163" s="71">
        <v>70.677320194643571</v>
      </c>
      <c r="O163" s="71">
        <v>59.187864682438409</v>
      </c>
      <c r="P163" s="71">
        <v>65.131600750098755</v>
      </c>
      <c r="Q163" s="71">
        <v>3.5962225072277998</v>
      </c>
      <c r="R163" s="71">
        <v>0</v>
      </c>
      <c r="S163" s="71">
        <v>0.97510264388218892</v>
      </c>
      <c r="T163" s="72"/>
      <c r="U163" s="71">
        <v>15659842</v>
      </c>
      <c r="V163" s="71">
        <v>1642</v>
      </c>
      <c r="W163" s="71">
        <v>618</v>
      </c>
      <c r="X163" s="71">
        <v>14158</v>
      </c>
      <c r="Y163" s="71">
        <v>18171</v>
      </c>
      <c r="Z163" s="71">
        <v>30713</v>
      </c>
      <c r="AA163" s="71">
        <v>13162</v>
      </c>
      <c r="AB163" s="71">
        <v>51245</v>
      </c>
      <c r="AC163" s="71">
        <v>0</v>
      </c>
      <c r="AD163" s="71">
        <v>0.97510264388218892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136.53299999999999</v>
      </c>
      <c r="BK163" s="71">
        <v>0</v>
      </c>
      <c r="BL163" s="71">
        <v>32.081000000000003</v>
      </c>
      <c r="BM163" s="71">
        <v>0</v>
      </c>
      <c r="BN163" s="72"/>
      <c r="BO163" s="71">
        <v>0</v>
      </c>
      <c r="BP163" s="71">
        <v>0</v>
      </c>
      <c r="BQ163" s="71">
        <v>14</v>
      </c>
      <c r="BR163" s="71">
        <v>0</v>
      </c>
      <c r="BS163" s="71">
        <v>1</v>
      </c>
      <c r="BT163" s="71">
        <v>0</v>
      </c>
      <c r="BU163"/>
      <c r="BV163" s="70">
        <v>105.73</v>
      </c>
      <c r="BW163" s="70">
        <v>0</v>
      </c>
      <c r="BX163" s="70">
        <v>25.584</v>
      </c>
      <c r="BY163" s="70">
        <v>0</v>
      </c>
      <c r="BZ163" s="70">
        <v>0</v>
      </c>
      <c r="CA163" s="70">
        <v>0</v>
      </c>
      <c r="CB163" s="70">
        <v>6.3</v>
      </c>
      <c r="CC163" s="70">
        <v>31</v>
      </c>
      <c r="CD163" s="70">
        <v>0</v>
      </c>
    </row>
    <row r="164" spans="1:82">
      <c r="A164" s="70" t="s">
        <v>1875</v>
      </c>
      <c r="B164" s="70">
        <v>26</v>
      </c>
      <c r="C164" s="70">
        <v>9</v>
      </c>
      <c r="D164" s="70">
        <v>2</v>
      </c>
      <c r="E164" s="70">
        <v>2012</v>
      </c>
      <c r="F164" s="70" t="s">
        <v>179</v>
      </c>
      <c r="G164" s="70" t="s">
        <v>1866</v>
      </c>
      <c r="H164" s="70" t="s">
        <v>1867</v>
      </c>
      <c r="I164" s="148"/>
      <c r="J164" s="71">
        <v>200.6865905059625</v>
      </c>
      <c r="K164" s="71">
        <v>4.2807043906668998</v>
      </c>
      <c r="L164" s="71">
        <v>25.24555353022064</v>
      </c>
      <c r="M164" s="71">
        <v>74.049928390438552</v>
      </c>
      <c r="N164" s="71">
        <v>77.189566924689473</v>
      </c>
      <c r="O164" s="71">
        <v>59.580577500447333</v>
      </c>
      <c r="P164" s="71">
        <v>64.730792410743788</v>
      </c>
      <c r="Q164" s="71">
        <v>3.8984550069443702</v>
      </c>
      <c r="R164" s="71">
        <v>0</v>
      </c>
      <c r="S164" s="71">
        <v>0.98225851062565617</v>
      </c>
      <c r="T164" s="72"/>
      <c r="U164" s="71">
        <v>15045922</v>
      </c>
      <c r="V164" s="71">
        <v>1642</v>
      </c>
      <c r="W164" s="71">
        <v>618</v>
      </c>
      <c r="X164" s="71">
        <v>14158</v>
      </c>
      <c r="Y164" s="71">
        <v>18540</v>
      </c>
      <c r="Z164" s="71">
        <v>31162</v>
      </c>
      <c r="AA164" s="71">
        <v>13007</v>
      </c>
      <c r="AB164" s="71">
        <v>51130</v>
      </c>
      <c r="AC164" s="71">
        <v>0</v>
      </c>
      <c r="AD164" s="71">
        <v>0.98225851062565617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160.137</v>
      </c>
      <c r="BK164" s="71">
        <v>0</v>
      </c>
      <c r="BL164" s="71">
        <v>33.168999999999997</v>
      </c>
      <c r="BM164" s="71">
        <v>0</v>
      </c>
      <c r="BN164" s="72"/>
      <c r="BO164" s="71">
        <v>0</v>
      </c>
      <c r="BP164" s="71">
        <v>0</v>
      </c>
      <c r="BQ164" s="71">
        <v>14</v>
      </c>
      <c r="BR164" s="71">
        <v>0</v>
      </c>
      <c r="BS164" s="71">
        <v>1</v>
      </c>
      <c r="BT164" s="71">
        <v>0</v>
      </c>
      <c r="BU164"/>
      <c r="BV164" s="70">
        <v>132.917</v>
      </c>
      <c r="BW164" s="70">
        <v>0</v>
      </c>
      <c r="BX164" s="70">
        <v>25.689</v>
      </c>
      <c r="BY164" s="70">
        <v>0</v>
      </c>
      <c r="BZ164" s="70">
        <v>0</v>
      </c>
      <c r="CA164" s="70">
        <v>0</v>
      </c>
      <c r="CB164" s="70">
        <v>6.7</v>
      </c>
      <c r="CC164" s="70">
        <v>28</v>
      </c>
      <c r="CD164" s="70">
        <v>0</v>
      </c>
    </row>
    <row r="165" spans="1:82">
      <c r="A165" s="70" t="s">
        <v>1876</v>
      </c>
      <c r="B165" s="70">
        <v>27</v>
      </c>
      <c r="C165" s="70">
        <v>10</v>
      </c>
      <c r="D165" s="70">
        <v>2</v>
      </c>
      <c r="E165" s="70">
        <v>2013</v>
      </c>
      <c r="F165" s="70" t="s">
        <v>180</v>
      </c>
      <c r="G165" s="70" t="s">
        <v>1866</v>
      </c>
      <c r="H165" s="70" t="s">
        <v>1867</v>
      </c>
      <c r="I165" s="148"/>
      <c r="J165" s="71">
        <v>209.20623960203969</v>
      </c>
      <c r="K165" s="71">
        <v>3.6917942577220941</v>
      </c>
      <c r="L165" s="71">
        <v>23.76954566201584</v>
      </c>
      <c r="M165" s="71">
        <v>72.634351660186624</v>
      </c>
      <c r="N165" s="71">
        <v>83.98208192131969</v>
      </c>
      <c r="O165" s="71">
        <v>57.989497761381841</v>
      </c>
      <c r="P165" s="71">
        <v>64.36526410774826</v>
      </c>
      <c r="Q165" s="71">
        <v>3.9297059598322699</v>
      </c>
      <c r="R165" s="71">
        <v>0</v>
      </c>
      <c r="S165" s="71">
        <v>1.459635186925718</v>
      </c>
      <c r="T165" s="72"/>
      <c r="U165" s="71">
        <v>14754481</v>
      </c>
      <c r="V165" s="71">
        <v>1642</v>
      </c>
      <c r="W165" s="71">
        <v>618</v>
      </c>
      <c r="X165" s="71">
        <v>14158</v>
      </c>
      <c r="Y165" s="71">
        <v>18412</v>
      </c>
      <c r="Z165" s="71">
        <v>31684</v>
      </c>
      <c r="AA165" s="71">
        <v>12885</v>
      </c>
      <c r="AB165" s="71">
        <v>50801</v>
      </c>
      <c r="AC165" s="71">
        <v>0</v>
      </c>
      <c r="AD165" s="71">
        <v>1.459635186925718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172.51499999999999</v>
      </c>
      <c r="BK165" s="71">
        <v>0</v>
      </c>
      <c r="BL165" s="71">
        <v>8.0440000000000005</v>
      </c>
      <c r="BM165" s="71">
        <v>0</v>
      </c>
      <c r="BN165" s="72"/>
      <c r="BO165" s="71">
        <v>0</v>
      </c>
      <c r="BP165" s="71">
        <v>0</v>
      </c>
      <c r="BQ165" s="71">
        <v>13</v>
      </c>
      <c r="BR165" s="71">
        <v>0</v>
      </c>
      <c r="BS165" s="71">
        <v>1</v>
      </c>
      <c r="BT165" s="71">
        <v>0</v>
      </c>
      <c r="BU165"/>
      <c r="BV165" s="70">
        <v>145.35900000000001</v>
      </c>
      <c r="BW165" s="70">
        <v>0</v>
      </c>
      <c r="BX165" s="70">
        <v>0</v>
      </c>
      <c r="BY165" s="70">
        <v>0</v>
      </c>
      <c r="BZ165" s="70">
        <v>0</v>
      </c>
      <c r="CA165" s="70">
        <v>0</v>
      </c>
      <c r="CB165" s="70">
        <v>7.2</v>
      </c>
      <c r="CC165" s="70">
        <v>28</v>
      </c>
      <c r="CD165" s="70">
        <v>0</v>
      </c>
    </row>
    <row r="166" spans="1:82">
      <c r="A166" s="70" t="s">
        <v>1877</v>
      </c>
      <c r="B166" s="70">
        <v>28</v>
      </c>
      <c r="C166" s="70">
        <v>11</v>
      </c>
      <c r="D166" s="70">
        <v>2</v>
      </c>
      <c r="E166" s="70">
        <v>2014</v>
      </c>
      <c r="F166" s="70" t="s">
        <v>181</v>
      </c>
      <c r="G166" s="70" t="s">
        <v>1866</v>
      </c>
      <c r="H166" s="70" t="s">
        <v>1867</v>
      </c>
      <c r="I166" s="148"/>
      <c r="J166" s="71">
        <v>196.9044638267857</v>
      </c>
      <c r="K166" s="71">
        <v>3.3840694043537169</v>
      </c>
      <c r="L166" s="71">
        <v>22.66592419293471</v>
      </c>
      <c r="M166" s="71">
        <v>71.955638657187492</v>
      </c>
      <c r="N166" s="71">
        <v>66.430579663420204</v>
      </c>
      <c r="O166" s="71">
        <v>55.323250729388405</v>
      </c>
      <c r="P166" s="71">
        <v>64.343310556973577</v>
      </c>
      <c r="Q166" s="71">
        <v>3.74515909915019</v>
      </c>
      <c r="R166" s="71">
        <v>0</v>
      </c>
      <c r="S166" s="71">
        <v>1.758440069040029</v>
      </c>
      <c r="T166" s="72"/>
      <c r="U166" s="71">
        <v>15167808</v>
      </c>
      <c r="V166" s="71">
        <v>1358</v>
      </c>
      <c r="W166" s="71">
        <v>517</v>
      </c>
      <c r="X166" s="71">
        <v>13937</v>
      </c>
      <c r="Y166" s="71">
        <v>18504</v>
      </c>
      <c r="Z166" s="71">
        <v>31836</v>
      </c>
      <c r="AA166" s="71">
        <v>12814</v>
      </c>
      <c r="AB166" s="71">
        <v>50462</v>
      </c>
      <c r="AC166" s="71">
        <v>0</v>
      </c>
      <c r="AD166" s="71">
        <v>1.758440069040029</v>
      </c>
      <c r="AE166" s="72"/>
      <c r="AF166" s="71"/>
      <c r="AG166" s="71"/>
      <c r="AH166" s="71"/>
      <c r="AI166" s="71"/>
      <c r="AJ166" s="71"/>
      <c r="AK166" s="71"/>
      <c r="AL166" s="71"/>
      <c r="AM166" s="71"/>
      <c r="AN166" s="71"/>
      <c r="AO166" s="71"/>
      <c r="AP166" s="71"/>
      <c r="AQ166" s="72"/>
      <c r="AR166" s="71">
        <v>1660</v>
      </c>
      <c r="AS166" s="71">
        <v>436</v>
      </c>
      <c r="AT166" s="71">
        <v>0</v>
      </c>
      <c r="AU166" s="71">
        <v>1</v>
      </c>
      <c r="AV166" s="71">
        <v>0</v>
      </c>
      <c r="AW166" s="71">
        <v>1</v>
      </c>
      <c r="AX166" s="71"/>
      <c r="AY166" s="72"/>
      <c r="AZ166" s="71">
        <v>7606.7629999999999</v>
      </c>
      <c r="BA166" s="71">
        <v>25214.22</v>
      </c>
      <c r="BB166" s="71">
        <v>0</v>
      </c>
      <c r="BC166" s="71">
        <v>2000</v>
      </c>
      <c r="BD166" s="71">
        <v>0</v>
      </c>
      <c r="BE166" s="71">
        <v>808</v>
      </c>
      <c r="BF166" s="71"/>
      <c r="BG166" s="72"/>
      <c r="BH166" s="71">
        <v>0</v>
      </c>
      <c r="BI166" s="71">
        <v>0</v>
      </c>
      <c r="BJ166" s="71">
        <v>157.39699999999999</v>
      </c>
      <c r="BK166" s="71">
        <v>0</v>
      </c>
      <c r="BL166" s="71">
        <v>7.7240000000000002</v>
      </c>
      <c r="BM166" s="71">
        <v>0</v>
      </c>
      <c r="BN166" s="72"/>
      <c r="BO166" s="71">
        <v>0</v>
      </c>
      <c r="BP166" s="71">
        <v>0</v>
      </c>
      <c r="BQ166" s="71">
        <v>15</v>
      </c>
      <c r="BR166" s="71">
        <v>0</v>
      </c>
      <c r="BS166" s="71">
        <v>1</v>
      </c>
      <c r="BT166" s="71">
        <v>0</v>
      </c>
      <c r="BU166"/>
      <c r="BV166" s="70">
        <v>135.76499999999999</v>
      </c>
      <c r="BW166" s="70">
        <v>0</v>
      </c>
      <c r="BX166" s="70">
        <v>0</v>
      </c>
      <c r="BY166" s="70">
        <v>0</v>
      </c>
      <c r="BZ166" s="70">
        <v>0</v>
      </c>
      <c r="CA166" s="70">
        <v>0</v>
      </c>
      <c r="CB166" s="70">
        <v>5.8959999999999999</v>
      </c>
      <c r="CC166" s="70">
        <v>23.46</v>
      </c>
      <c r="CD166" s="70">
        <v>0</v>
      </c>
    </row>
    <row r="167" spans="1:82">
      <c r="A167" s="70" t="s">
        <v>1878</v>
      </c>
      <c r="B167" s="70">
        <v>29</v>
      </c>
      <c r="C167" s="70">
        <v>12</v>
      </c>
      <c r="D167" s="70">
        <v>2</v>
      </c>
      <c r="E167" s="70">
        <v>2015</v>
      </c>
      <c r="F167" s="70" t="s">
        <v>182</v>
      </c>
      <c r="G167" s="70" t="s">
        <v>1866</v>
      </c>
      <c r="H167" s="70" t="s">
        <v>1867</v>
      </c>
      <c r="I167" s="148"/>
      <c r="J167" s="71">
        <v>161.39647459360049</v>
      </c>
      <c r="K167" s="71">
        <v>3.1897075030584841</v>
      </c>
      <c r="L167" s="71">
        <v>22.368649301663769</v>
      </c>
      <c r="M167" s="71">
        <v>64.308994541943335</v>
      </c>
      <c r="N167" s="71">
        <v>60.361605462920927</v>
      </c>
      <c r="O167" s="71">
        <v>55.0919447618679</v>
      </c>
      <c r="P167" s="71">
        <v>64.092627760171439</v>
      </c>
      <c r="Q167" s="71">
        <v>3.6361906043902299</v>
      </c>
      <c r="R167" s="71">
        <v>0</v>
      </c>
      <c r="S167" s="71">
        <v>1.6778609117558621</v>
      </c>
      <c r="T167" s="72"/>
      <c r="U167" s="71">
        <v>15548520</v>
      </c>
      <c r="V167" s="71">
        <v>1358</v>
      </c>
      <c r="W167" s="71">
        <v>517</v>
      </c>
      <c r="X167" s="71">
        <v>13937</v>
      </c>
      <c r="Y167" s="71">
        <v>18677</v>
      </c>
      <c r="Z167" s="71">
        <v>32008</v>
      </c>
      <c r="AA167" s="71">
        <v>12754</v>
      </c>
      <c r="AB167" s="71">
        <v>50048</v>
      </c>
      <c r="AC167" s="71">
        <v>0</v>
      </c>
      <c r="AD167" s="71">
        <v>1.6778609117558621</v>
      </c>
      <c r="AE167" s="72"/>
      <c r="AF167" s="71">
        <v>162401350.6799449</v>
      </c>
      <c r="AG167" s="71">
        <v>2410910.822708772</v>
      </c>
      <c r="AH167" s="71">
        <v>4658546.7744923923</v>
      </c>
      <c r="AI167" s="71">
        <v>85390111.733229414</v>
      </c>
      <c r="AJ167" s="71">
        <v>100392138.86060201</v>
      </c>
      <c r="AK167" s="71">
        <v>0</v>
      </c>
      <c r="AL167" s="71">
        <v>0</v>
      </c>
      <c r="AM167" s="71">
        <v>6858868.4565361245</v>
      </c>
      <c r="AN167" s="71">
        <v>0</v>
      </c>
      <c r="AO167" s="71">
        <v>0</v>
      </c>
      <c r="AP167" s="71">
        <v>362111927.32751364</v>
      </c>
      <c r="AQ167" s="72"/>
      <c r="AR167" s="71">
        <v>1746</v>
      </c>
      <c r="AS167" s="71">
        <v>657</v>
      </c>
      <c r="AT167" s="71">
        <v>0</v>
      </c>
      <c r="AU167" s="71">
        <v>1</v>
      </c>
      <c r="AV167" s="71">
        <v>0</v>
      </c>
      <c r="AW167" s="71">
        <v>1</v>
      </c>
      <c r="AX167" s="71"/>
      <c r="AY167" s="72"/>
      <c r="AZ167" s="71">
        <v>8142.7730000000001</v>
      </c>
      <c r="BA167" s="71">
        <v>37676.32</v>
      </c>
      <c r="BB167" s="71">
        <v>0</v>
      </c>
      <c r="BC167" s="71">
        <v>2000</v>
      </c>
      <c r="BD167" s="71">
        <v>0</v>
      </c>
      <c r="BE167" s="71">
        <v>808</v>
      </c>
      <c r="BF167" s="71"/>
      <c r="BG167" s="72"/>
      <c r="BH167" s="71">
        <v>0</v>
      </c>
      <c r="BI167" s="71">
        <v>0</v>
      </c>
      <c r="BJ167" s="71">
        <v>139.97800000000001</v>
      </c>
      <c r="BK167" s="71">
        <v>0</v>
      </c>
      <c r="BL167" s="71">
        <v>9.6609999999999996</v>
      </c>
      <c r="BM167" s="71">
        <v>0</v>
      </c>
      <c r="BN167" s="72"/>
      <c r="BO167" s="71">
        <v>0</v>
      </c>
      <c r="BP167" s="71">
        <v>0</v>
      </c>
      <c r="BQ167" s="71">
        <v>14</v>
      </c>
      <c r="BR167" s="71">
        <v>0</v>
      </c>
      <c r="BS167" s="71">
        <v>1</v>
      </c>
      <c r="BT167" s="71">
        <v>0</v>
      </c>
      <c r="BU167"/>
      <c r="BV167" s="70">
        <v>121.738</v>
      </c>
      <c r="BW167" s="70">
        <v>0</v>
      </c>
      <c r="BX167" s="70">
        <v>0</v>
      </c>
      <c r="BY167" s="70">
        <v>0</v>
      </c>
      <c r="BZ167" s="70">
        <v>0</v>
      </c>
      <c r="CA167" s="70">
        <v>0</v>
      </c>
      <c r="CB167" s="70">
        <v>7.1829999999999998</v>
      </c>
      <c r="CC167" s="70">
        <v>20.718</v>
      </c>
      <c r="CD167" s="70">
        <v>0</v>
      </c>
    </row>
    <row r="168" spans="1:82">
      <c r="A168" s="70" t="s">
        <v>1879</v>
      </c>
      <c r="B168" s="70">
        <v>30</v>
      </c>
      <c r="C168" s="70">
        <v>13</v>
      </c>
      <c r="D168" s="70">
        <v>2</v>
      </c>
      <c r="E168" s="70">
        <v>2016</v>
      </c>
      <c r="F168" s="70" t="s">
        <v>155</v>
      </c>
      <c r="G168" s="70" t="s">
        <v>1866</v>
      </c>
      <c r="H168" s="70" t="s">
        <v>1867</v>
      </c>
      <c r="I168" s="148"/>
      <c r="J168" s="71">
        <v>153.55115136878376</v>
      </c>
      <c r="K168" s="71">
        <v>3.0648677191203642</v>
      </c>
      <c r="L168" s="71">
        <v>21.853510099005142</v>
      </c>
      <c r="M168" s="71">
        <v>51.569750529504908</v>
      </c>
      <c r="N168" s="71">
        <v>60.106594617265088</v>
      </c>
      <c r="O168" s="71">
        <v>55.152361909167382</v>
      </c>
      <c r="P168" s="71">
        <v>63.221689805998082</v>
      </c>
      <c r="Q168" s="71">
        <v>3.5111887365162762</v>
      </c>
      <c r="R168" s="71">
        <v>0</v>
      </c>
      <c r="S168" s="71">
        <v>1.7414741452672429</v>
      </c>
      <c r="T168" s="72"/>
      <c r="U168" s="71">
        <v>15728771</v>
      </c>
      <c r="V168" s="71">
        <v>1358</v>
      </c>
      <c r="W168" s="71">
        <v>517</v>
      </c>
      <c r="X168" s="71">
        <v>13937</v>
      </c>
      <c r="Y168" s="71">
        <v>18850</v>
      </c>
      <c r="Z168" s="71">
        <v>32437</v>
      </c>
      <c r="AA168" s="71">
        <v>13012</v>
      </c>
      <c r="AB168" s="71">
        <v>49711</v>
      </c>
      <c r="AC168" s="71">
        <v>0</v>
      </c>
      <c r="AD168" s="71">
        <v>1.7414741452672431</v>
      </c>
      <c r="AE168" s="72"/>
      <c r="AF168" s="71">
        <v>166903308.0461663</v>
      </c>
      <c r="AG168" s="71">
        <v>2290266.6540714242</v>
      </c>
      <c r="AH168" s="71">
        <v>3889834.3829832268</v>
      </c>
      <c r="AI168" s="71">
        <v>81306080.505965844</v>
      </c>
      <c r="AJ168" s="71">
        <v>102138500.7007305</v>
      </c>
      <c r="AK168" s="71">
        <v>0</v>
      </c>
      <c r="AL168" s="71">
        <v>0</v>
      </c>
      <c r="AM168" s="71">
        <v>6817976.8072270853</v>
      </c>
      <c r="AN168" s="71">
        <v>0</v>
      </c>
      <c r="AO168" s="71">
        <v>0</v>
      </c>
      <c r="AP168" s="71">
        <v>363345967.09714437</v>
      </c>
      <c r="AQ168" s="72"/>
      <c r="AR168" s="71">
        <v>1802</v>
      </c>
      <c r="AS168" s="71">
        <v>793</v>
      </c>
      <c r="AT168" s="71">
        <v>0</v>
      </c>
      <c r="AU168" s="71">
        <v>1</v>
      </c>
      <c r="AV168" s="71">
        <v>0</v>
      </c>
      <c r="AW168" s="71">
        <v>1</v>
      </c>
      <c r="AX168" s="71"/>
      <c r="AY168" s="72"/>
      <c r="AZ168" s="71">
        <v>8481.5730000000003</v>
      </c>
      <c r="BA168" s="71">
        <v>53360.32</v>
      </c>
      <c r="BB168" s="71">
        <v>0</v>
      </c>
      <c r="BC168" s="71">
        <v>2000</v>
      </c>
      <c r="BD168" s="71">
        <v>0</v>
      </c>
      <c r="BE168" s="71">
        <v>808</v>
      </c>
      <c r="BF168" s="71"/>
      <c r="BG168" s="72"/>
      <c r="BH168" s="71">
        <v>0</v>
      </c>
      <c r="BI168" s="71">
        <v>0</v>
      </c>
      <c r="BJ168" s="71">
        <v>134.697</v>
      </c>
      <c r="BK168" s="71">
        <v>0</v>
      </c>
      <c r="BL168" s="71">
        <v>0</v>
      </c>
      <c r="BM168" s="71">
        <v>0</v>
      </c>
      <c r="BN168" s="72"/>
      <c r="BO168" s="71">
        <v>0</v>
      </c>
      <c r="BP168" s="71">
        <v>0</v>
      </c>
      <c r="BQ168" s="71">
        <v>13</v>
      </c>
      <c r="BR168" s="71">
        <v>0</v>
      </c>
      <c r="BS168" s="71">
        <v>0</v>
      </c>
      <c r="BT168" s="71">
        <v>0</v>
      </c>
      <c r="BU168"/>
      <c r="BV168" s="70">
        <v>115.745</v>
      </c>
      <c r="BW168" s="70">
        <v>0</v>
      </c>
      <c r="BX168" s="70">
        <v>0</v>
      </c>
      <c r="BY168" s="70">
        <v>0</v>
      </c>
      <c r="BZ168" s="70">
        <v>0</v>
      </c>
      <c r="CA168" s="70">
        <v>0</v>
      </c>
      <c r="CB168" s="70">
        <v>7.8209999999999997</v>
      </c>
      <c r="CC168" s="70">
        <v>11.131</v>
      </c>
      <c r="CD168" s="70">
        <v>0</v>
      </c>
    </row>
    <row r="169" spans="1:82">
      <c r="A169" s="70" t="s">
        <v>1880</v>
      </c>
      <c r="B169" s="70">
        <v>31</v>
      </c>
      <c r="C169" s="70">
        <v>14</v>
      </c>
      <c r="D169" s="70">
        <v>2</v>
      </c>
      <c r="E169" s="70">
        <v>2017</v>
      </c>
      <c r="F169" s="70" t="s">
        <v>156</v>
      </c>
      <c r="G169" s="70" t="s">
        <v>1866</v>
      </c>
      <c r="H169" s="70" t="s">
        <v>1867</v>
      </c>
      <c r="I169" s="148"/>
      <c r="J169" s="71">
        <v>148.54864747200494</v>
      </c>
      <c r="K169" s="71">
        <v>2.950133437951723</v>
      </c>
      <c r="L169" s="71">
        <v>20.178092697302588</v>
      </c>
      <c r="M169" s="71">
        <v>46.932507394504732</v>
      </c>
      <c r="N169" s="71">
        <v>57.224732616752163</v>
      </c>
      <c r="O169" s="71">
        <v>54.520014295465884</v>
      </c>
      <c r="P169" s="71">
        <v>63.019148667016054</v>
      </c>
      <c r="Q169" s="71">
        <v>3.37490684080749</v>
      </c>
      <c r="R169" s="71">
        <v>0</v>
      </c>
      <c r="S169" s="71">
        <v>1.770780966933112</v>
      </c>
      <c r="T169" s="72"/>
      <c r="U169" s="71">
        <v>16492377</v>
      </c>
      <c r="V169" s="71">
        <v>1358</v>
      </c>
      <c r="W169" s="71">
        <v>517</v>
      </c>
      <c r="X169" s="71">
        <v>13937</v>
      </c>
      <c r="Y169" s="71">
        <v>19053</v>
      </c>
      <c r="Z169" s="71">
        <v>32597</v>
      </c>
      <c r="AA169" s="71">
        <v>13053</v>
      </c>
      <c r="AB169" s="71">
        <v>49411</v>
      </c>
      <c r="AC169" s="71">
        <v>0</v>
      </c>
      <c r="AD169" s="71">
        <v>1.770780966933112</v>
      </c>
      <c r="AE169" s="72"/>
      <c r="AF169" s="71">
        <v>182462406.21369681</v>
      </c>
      <c r="AG169" s="71">
        <v>2249294.4315963411</v>
      </c>
      <c r="AH169" s="71">
        <v>4697480.1258402523</v>
      </c>
      <c r="AI169" s="71">
        <v>78327802.44827491</v>
      </c>
      <c r="AJ169" s="71">
        <v>106928473.0052899</v>
      </c>
      <c r="AK169" s="71">
        <v>0</v>
      </c>
      <c r="AL169" s="71">
        <v>0</v>
      </c>
      <c r="AM169" s="71">
        <v>6787435.0151701262</v>
      </c>
      <c r="AN169" s="71">
        <v>0</v>
      </c>
      <c r="AO169" s="71">
        <v>0</v>
      </c>
      <c r="AP169" s="71">
        <v>381452891.23986828</v>
      </c>
      <c r="AQ169" s="72"/>
      <c r="AR169" s="71">
        <v>1880</v>
      </c>
      <c r="AS169" s="71">
        <v>837</v>
      </c>
      <c r="AT169" s="71">
        <v>0</v>
      </c>
      <c r="AU169" s="71">
        <v>1</v>
      </c>
      <c r="AV169" s="71">
        <v>0</v>
      </c>
      <c r="AW169" s="71">
        <v>1</v>
      </c>
      <c r="AX169" s="71"/>
      <c r="AY169" s="72"/>
      <c r="AZ169" s="71">
        <v>8963.973</v>
      </c>
      <c r="BA169" s="71">
        <v>54729.419999999976</v>
      </c>
      <c r="BB169" s="71">
        <v>0</v>
      </c>
      <c r="BC169" s="71">
        <v>2000</v>
      </c>
      <c r="BD169" s="71">
        <v>0</v>
      </c>
      <c r="BE169" s="71">
        <v>808</v>
      </c>
      <c r="BF169" s="71"/>
      <c r="BG169" s="72"/>
      <c r="BH169" s="71">
        <v>0</v>
      </c>
      <c r="BI169" s="71">
        <v>0</v>
      </c>
      <c r="BJ169" s="71">
        <v>142.03100000000001</v>
      </c>
      <c r="BK169" s="71">
        <v>0</v>
      </c>
      <c r="BL169" s="71">
        <v>9.6969999999999992</v>
      </c>
      <c r="BM169" s="71">
        <v>0</v>
      </c>
      <c r="BN169" s="72"/>
      <c r="BO169" s="71">
        <v>0</v>
      </c>
      <c r="BP169" s="71">
        <v>0</v>
      </c>
      <c r="BQ169" s="71">
        <v>14</v>
      </c>
      <c r="BR169" s="71">
        <v>0</v>
      </c>
      <c r="BS169" s="71">
        <v>1</v>
      </c>
      <c r="BT169" s="71">
        <v>0</v>
      </c>
      <c r="BU169"/>
      <c r="BV169" s="70">
        <v>127.24</v>
      </c>
      <c r="BW169" s="70">
        <v>0</v>
      </c>
      <c r="BX169" s="70">
        <v>0</v>
      </c>
      <c r="BY169" s="70">
        <v>0</v>
      </c>
      <c r="BZ169" s="70">
        <v>0</v>
      </c>
      <c r="CA169" s="70">
        <v>0</v>
      </c>
      <c r="CB169" s="70">
        <v>11.452</v>
      </c>
      <c r="CC169" s="70">
        <v>13.036</v>
      </c>
      <c r="CD169" s="70">
        <v>0</v>
      </c>
    </row>
    <row r="170" spans="1:82">
      <c r="A170" s="70" t="s">
        <v>1881</v>
      </c>
      <c r="B170" s="70">
        <v>32</v>
      </c>
      <c r="C170" s="70">
        <v>15</v>
      </c>
      <c r="D170" s="70">
        <v>2</v>
      </c>
      <c r="E170" s="70">
        <v>2018</v>
      </c>
      <c r="F170" s="70" t="s">
        <v>183</v>
      </c>
      <c r="G170" s="70" t="s">
        <v>1866</v>
      </c>
      <c r="H170" s="70" t="s">
        <v>1867</v>
      </c>
      <c r="I170" s="148"/>
      <c r="J170" s="71">
        <v>158.98029892055746</v>
      </c>
      <c r="K170" s="71">
        <v>2.583386987065631</v>
      </c>
      <c r="L170" s="71">
        <v>17.689690508063606</v>
      </c>
      <c r="M170" s="71">
        <v>42.549050884182307</v>
      </c>
      <c r="N170" s="71">
        <v>43.309674225268154</v>
      </c>
      <c r="O170" s="71">
        <v>53.535089177323243</v>
      </c>
      <c r="P170" s="71">
        <v>62.028569830356403</v>
      </c>
      <c r="Q170" s="71">
        <v>3.11060454063341</v>
      </c>
      <c r="R170" s="71">
        <v>0</v>
      </c>
      <c r="S170" s="71">
        <v>2.6641413730993215</v>
      </c>
      <c r="T170" s="72"/>
      <c r="U170" s="71">
        <v>19500115</v>
      </c>
      <c r="V170" s="71">
        <v>1358</v>
      </c>
      <c r="W170" s="71">
        <v>517</v>
      </c>
      <c r="X170" s="71">
        <v>13937</v>
      </c>
      <c r="Y170" s="71">
        <v>19217</v>
      </c>
      <c r="Z170" s="71">
        <v>32621</v>
      </c>
      <c r="AA170" s="71">
        <v>12977</v>
      </c>
      <c r="AB170" s="71">
        <v>49078</v>
      </c>
      <c r="AC170" s="71">
        <v>0</v>
      </c>
      <c r="AD170" s="71">
        <v>2.664141373099322</v>
      </c>
      <c r="AE170" s="72"/>
      <c r="AF170" s="71">
        <v>229701217.23688731</v>
      </c>
      <c r="AG170" s="71">
        <v>2002996.407454333</v>
      </c>
      <c r="AH170" s="71">
        <v>4274441.4686287614</v>
      </c>
      <c r="AI170" s="71">
        <v>76907961.42349264</v>
      </c>
      <c r="AJ170" s="71">
        <v>94390935.09539111</v>
      </c>
      <c r="AK170" s="71">
        <v>0</v>
      </c>
      <c r="AL170" s="71">
        <v>0</v>
      </c>
      <c r="AM170" s="71">
        <v>6755641.2115063015</v>
      </c>
      <c r="AN170" s="71">
        <v>0</v>
      </c>
      <c r="AO170" s="71">
        <v>0</v>
      </c>
      <c r="AP170" s="71">
        <v>414033192.84336042</v>
      </c>
      <c r="AQ170" s="72"/>
      <c r="AR170" s="71">
        <v>1981</v>
      </c>
      <c r="AS170" s="71">
        <v>897</v>
      </c>
      <c r="AT170" s="71">
        <v>0</v>
      </c>
      <c r="AU170" s="71">
        <v>1</v>
      </c>
      <c r="AV170" s="71">
        <v>0</v>
      </c>
      <c r="AW170" s="71">
        <v>1</v>
      </c>
      <c r="AX170" s="71"/>
      <c r="AY170" s="72"/>
      <c r="AZ170" s="71">
        <v>9606.8029999999999</v>
      </c>
      <c r="BA170" s="71">
        <v>59111.82</v>
      </c>
      <c r="BB170" s="71">
        <v>0</v>
      </c>
      <c r="BC170" s="71">
        <v>2000</v>
      </c>
      <c r="BD170" s="71">
        <v>0</v>
      </c>
      <c r="BE170" s="71">
        <v>808</v>
      </c>
      <c r="BF170" s="71"/>
      <c r="BG170" s="72"/>
      <c r="BH170" s="71">
        <v>0</v>
      </c>
      <c r="BI170" s="71">
        <v>0</v>
      </c>
      <c r="BJ170" s="71">
        <v>129.62</v>
      </c>
      <c r="BK170" s="71">
        <v>0</v>
      </c>
      <c r="BL170" s="71">
        <v>6.4779999999999998</v>
      </c>
      <c r="BM170" s="71">
        <v>0</v>
      </c>
      <c r="BN170" s="72"/>
      <c r="BO170" s="71">
        <v>0</v>
      </c>
      <c r="BP170" s="71">
        <v>0</v>
      </c>
      <c r="BQ170" s="71">
        <v>13</v>
      </c>
      <c r="BR170" s="71">
        <v>0</v>
      </c>
      <c r="BS170" s="71">
        <v>1</v>
      </c>
      <c r="BT170" s="71">
        <v>0</v>
      </c>
      <c r="BU170"/>
      <c r="BV170" s="70">
        <v>111.672</v>
      </c>
      <c r="BW170" s="70">
        <v>0</v>
      </c>
      <c r="BX170" s="70">
        <v>0</v>
      </c>
      <c r="BY170" s="70">
        <v>0</v>
      </c>
      <c r="BZ170" s="70">
        <v>0</v>
      </c>
      <c r="CA170" s="70">
        <v>0</v>
      </c>
      <c r="CB170" s="70">
        <v>9.6270000000000007</v>
      </c>
      <c r="CC170" s="70">
        <v>14.798999999999999</v>
      </c>
      <c r="CD170" s="70">
        <v>0</v>
      </c>
    </row>
    <row r="171" spans="1:82">
      <c r="A171" s="70" t="s">
        <v>1882</v>
      </c>
      <c r="B171" s="70">
        <v>33</v>
      </c>
      <c r="C171" s="70">
        <v>16</v>
      </c>
      <c r="D171" s="70">
        <v>2</v>
      </c>
      <c r="E171" s="70">
        <v>2019</v>
      </c>
      <c r="F171" s="70" t="s">
        <v>158</v>
      </c>
      <c r="G171" s="70" t="s">
        <v>1866</v>
      </c>
      <c r="H171" s="70" t="s">
        <v>1867</v>
      </c>
      <c r="I171" s="148"/>
      <c r="J171" s="71">
        <v>167.38680696337553</v>
      </c>
      <c r="K171" s="71">
        <v>2.4297831187565402</v>
      </c>
      <c r="L171" s="71">
        <v>18.029604463733122</v>
      </c>
      <c r="M171" s="71">
        <v>47.544339250819377</v>
      </c>
      <c r="N171" s="71">
        <v>41.615643900487619</v>
      </c>
      <c r="O171" s="71">
        <v>51.841095685128735</v>
      </c>
      <c r="P171" s="71">
        <v>61.133450489051519</v>
      </c>
      <c r="Q171" s="71">
        <v>2.9986229880808</v>
      </c>
      <c r="R171" s="71">
        <v>0</v>
      </c>
      <c r="S171" s="71">
        <v>2.7582722594355058</v>
      </c>
      <c r="T171" s="72"/>
      <c r="U171" s="71">
        <v>20152012</v>
      </c>
      <c r="V171" s="71">
        <v>1358</v>
      </c>
      <c r="W171" s="71">
        <v>517</v>
      </c>
      <c r="X171" s="71">
        <v>13937</v>
      </c>
      <c r="Y171" s="71">
        <v>19462</v>
      </c>
      <c r="Z171" s="71">
        <v>32456</v>
      </c>
      <c r="AA171" s="71">
        <v>12694</v>
      </c>
      <c r="AB171" s="71">
        <v>48592</v>
      </c>
      <c r="AC171" s="71">
        <v>0</v>
      </c>
      <c r="AD171" s="71">
        <v>2.7582722594355058</v>
      </c>
      <c r="AE171" s="72"/>
      <c r="AF171" s="71">
        <v>236159298.1654534</v>
      </c>
      <c r="AG171" s="71">
        <v>1940803.5714127379</v>
      </c>
      <c r="AH171" s="71">
        <v>4752597.5409959871</v>
      </c>
      <c r="AI171" s="71">
        <v>77522583.391720116</v>
      </c>
      <c r="AJ171" s="71">
        <v>89050255.676203564</v>
      </c>
      <c r="AK171" s="71">
        <v>0</v>
      </c>
      <c r="AL171" s="71">
        <v>0</v>
      </c>
      <c r="AM171" s="71">
        <v>6617864.5996198477</v>
      </c>
      <c r="AN171" s="71">
        <v>0</v>
      </c>
      <c r="AO171" s="71">
        <v>0</v>
      </c>
      <c r="AP171" s="71">
        <v>416043402.94540566</v>
      </c>
      <c r="AQ171" s="72"/>
      <c r="AR171" s="71">
        <v>2084</v>
      </c>
      <c r="AS171" s="71">
        <v>967</v>
      </c>
      <c r="AT171" s="71">
        <v>0</v>
      </c>
      <c r="AU171" s="71">
        <v>1</v>
      </c>
      <c r="AV171" s="71">
        <v>0</v>
      </c>
      <c r="AW171" s="71">
        <v>1</v>
      </c>
      <c r="AX171" s="71"/>
      <c r="AY171" s="72"/>
      <c r="AZ171" s="71">
        <v>10206.703</v>
      </c>
      <c r="BA171" s="71">
        <v>61951.719999999979</v>
      </c>
      <c r="BB171" s="71">
        <v>0</v>
      </c>
      <c r="BC171" s="71">
        <v>2000</v>
      </c>
      <c r="BD171" s="71">
        <v>0</v>
      </c>
      <c r="BE171" s="71">
        <v>808</v>
      </c>
      <c r="BF171" s="71"/>
      <c r="BG171" s="72"/>
      <c r="BH171" s="71">
        <v>0</v>
      </c>
      <c r="BI171" s="71">
        <v>0</v>
      </c>
      <c r="BJ171" s="71">
        <v>105.38</v>
      </c>
      <c r="BK171" s="71">
        <v>0</v>
      </c>
      <c r="BL171" s="71">
        <v>0.92100000000000004</v>
      </c>
      <c r="BM171" s="71">
        <v>0</v>
      </c>
      <c r="BN171" s="72"/>
      <c r="BO171" s="71">
        <v>0</v>
      </c>
      <c r="BP171" s="71">
        <v>0</v>
      </c>
      <c r="BQ171" s="71">
        <v>12</v>
      </c>
      <c r="BR171" s="71">
        <v>0</v>
      </c>
      <c r="BS171" s="71">
        <v>1</v>
      </c>
      <c r="BT171" s="71">
        <v>0</v>
      </c>
      <c r="BU171"/>
      <c r="BV171" s="70">
        <v>81.656999999999996</v>
      </c>
      <c r="BW171" s="70">
        <v>0</v>
      </c>
      <c r="BX171" s="70">
        <v>0</v>
      </c>
      <c r="BY171" s="70">
        <v>0</v>
      </c>
      <c r="BZ171" s="70">
        <v>0</v>
      </c>
      <c r="CA171" s="70">
        <v>0</v>
      </c>
      <c r="CB171" s="70">
        <v>9.8339999999999996</v>
      </c>
      <c r="CC171" s="70">
        <v>14.81</v>
      </c>
      <c r="CD171" s="70">
        <v>0</v>
      </c>
    </row>
    <row r="172" spans="1:82">
      <c r="A172" s="70" t="s">
        <v>1883</v>
      </c>
      <c r="B172" s="70">
        <v>34</v>
      </c>
      <c r="C172" s="70">
        <v>17</v>
      </c>
      <c r="D172" s="70">
        <v>2</v>
      </c>
      <c r="E172" s="70">
        <v>2020</v>
      </c>
      <c r="F172" s="70" t="s">
        <v>159</v>
      </c>
      <c r="G172" s="70" t="s">
        <v>1866</v>
      </c>
      <c r="H172" s="70" t="s">
        <v>1867</v>
      </c>
      <c r="I172" s="148"/>
      <c r="J172" s="71">
        <v>167.49002168109121</v>
      </c>
      <c r="K172" s="71">
        <v>2.6948892911585687</v>
      </c>
      <c r="L172" s="71">
        <v>24.735536891346349</v>
      </c>
      <c r="M172" s="71">
        <v>47.58849050317869</v>
      </c>
      <c r="N172" s="71">
        <v>43.999754064036743</v>
      </c>
      <c r="O172" s="71">
        <v>45.403336024352797</v>
      </c>
      <c r="P172" s="71">
        <v>57.235081167390042</v>
      </c>
      <c r="Q172" s="71">
        <v>2.8295251159141599</v>
      </c>
      <c r="R172" s="71">
        <v>0</v>
      </c>
      <c r="S172" s="71">
        <v>3.9120464094679508</v>
      </c>
      <c r="T172" s="72"/>
      <c r="U172" s="71">
        <v>20175369</v>
      </c>
      <c r="V172" s="71">
        <v>1382</v>
      </c>
      <c r="W172" s="71">
        <v>797</v>
      </c>
      <c r="X172" s="71">
        <v>14744</v>
      </c>
      <c r="Y172" s="71">
        <v>19594</v>
      </c>
      <c r="Z172" s="71">
        <v>32444</v>
      </c>
      <c r="AA172" s="71">
        <v>12632</v>
      </c>
      <c r="AB172" s="71">
        <v>47990</v>
      </c>
      <c r="AC172" s="71">
        <v>0</v>
      </c>
      <c r="AD172" s="71">
        <v>3.9120464094679508</v>
      </c>
      <c r="AE172" s="72"/>
      <c r="AF172" s="71">
        <v>232719992.08998141</v>
      </c>
      <c r="AG172" s="71">
        <v>1981765.2740749728</v>
      </c>
      <c r="AH172" s="71">
        <v>7586526.2151107732</v>
      </c>
      <c r="AI172" s="71">
        <v>75638242.888105616</v>
      </c>
      <c r="AJ172" s="71">
        <v>97433810.59103781</v>
      </c>
      <c r="AK172" s="71"/>
      <c r="AL172" s="71"/>
      <c r="AM172" s="71">
        <v>6263228.1800205596</v>
      </c>
      <c r="AN172" s="71"/>
      <c r="AO172" s="71"/>
      <c r="AP172" s="71">
        <v>421623565.23833114</v>
      </c>
      <c r="AQ172" s="72"/>
      <c r="AR172" s="71">
        <v>2191</v>
      </c>
      <c r="AS172" s="71">
        <v>1054</v>
      </c>
      <c r="AT172" s="71">
        <v>0</v>
      </c>
      <c r="AU172" s="71">
        <v>1</v>
      </c>
      <c r="AV172" s="71">
        <v>0</v>
      </c>
      <c r="AW172" s="71">
        <v>1</v>
      </c>
      <c r="AX172" s="71"/>
      <c r="AY172" s="72"/>
      <c r="AZ172" s="71">
        <v>10841.000999999989</v>
      </c>
      <c r="BA172" s="71">
        <v>98572.820000000036</v>
      </c>
      <c r="BB172" s="71">
        <v>0</v>
      </c>
      <c r="BC172" s="71">
        <v>2000</v>
      </c>
      <c r="BD172" s="71">
        <v>0</v>
      </c>
      <c r="BE172" s="71">
        <v>808</v>
      </c>
      <c r="BF172" s="71"/>
      <c r="BG172" s="72"/>
      <c r="BH172" s="71">
        <v>0</v>
      </c>
      <c r="BI172" s="71">
        <v>0</v>
      </c>
      <c r="BJ172" s="71">
        <v>100.711</v>
      </c>
      <c r="BK172" s="71">
        <v>0</v>
      </c>
      <c r="BL172" s="71">
        <v>0</v>
      </c>
      <c r="BM172" s="71">
        <v>0</v>
      </c>
      <c r="BN172" s="72"/>
      <c r="BO172" s="71">
        <v>0</v>
      </c>
      <c r="BP172" s="71">
        <v>0</v>
      </c>
      <c r="BQ172" s="71">
        <v>12</v>
      </c>
      <c r="BR172" s="71">
        <v>0</v>
      </c>
      <c r="BS172" s="71">
        <v>0</v>
      </c>
      <c r="BT172" s="71">
        <v>0</v>
      </c>
      <c r="BU172"/>
      <c r="BV172" s="70">
        <v>83.843000000000004</v>
      </c>
      <c r="BW172" s="70">
        <v>0</v>
      </c>
      <c r="BX172" s="70">
        <v>0</v>
      </c>
      <c r="BY172" s="70">
        <v>0</v>
      </c>
      <c r="BZ172" s="70">
        <v>0</v>
      </c>
      <c r="CA172" s="70">
        <v>0</v>
      </c>
      <c r="CB172" s="70">
        <v>7.4039999999999999</v>
      </c>
      <c r="CC172" s="70">
        <v>9.4640000000000004</v>
      </c>
      <c r="CD172" s="70">
        <v>0</v>
      </c>
    </row>
    <row r="173" spans="1:82">
      <c r="A173" s="70" t="s">
        <v>1884</v>
      </c>
      <c r="B173" s="70">
        <v>34</v>
      </c>
      <c r="C173" s="70">
        <v>18</v>
      </c>
      <c r="D173" s="70">
        <v>2</v>
      </c>
      <c r="E173" s="70">
        <v>2021</v>
      </c>
      <c r="F173" s="70" t="s">
        <v>160</v>
      </c>
      <c r="G173" s="70" t="s">
        <v>1866</v>
      </c>
      <c r="H173" s="70" t="s">
        <v>1867</v>
      </c>
      <c r="I173" s="148"/>
      <c r="J173" s="71">
        <v>132.65429223655272</v>
      </c>
      <c r="K173" s="71">
        <v>2.758812054754598</v>
      </c>
      <c r="L173" s="71">
        <v>22.099230769143325</v>
      </c>
      <c r="M173" s="71">
        <v>43.984859858129624</v>
      </c>
      <c r="N173" s="71">
        <v>35.935072489575916</v>
      </c>
      <c r="O173" s="71">
        <v>43.902800323433524</v>
      </c>
      <c r="P173" s="71">
        <v>59.128110998215611</v>
      </c>
      <c r="Q173" s="71">
        <v>2.7683663101420302</v>
      </c>
      <c r="R173" s="71">
        <v>0</v>
      </c>
      <c r="S173" s="71">
        <v>5.1587253422489621</v>
      </c>
      <c r="T173" s="72"/>
      <c r="U173" s="71">
        <v>20419096</v>
      </c>
      <c r="V173" s="71">
        <v>1382</v>
      </c>
      <c r="W173" s="71">
        <v>797</v>
      </c>
      <c r="X173" s="71">
        <v>14744</v>
      </c>
      <c r="Y173" s="71">
        <v>19641</v>
      </c>
      <c r="Z173" s="71">
        <v>32302</v>
      </c>
      <c r="AA173" s="71">
        <v>12725</v>
      </c>
      <c r="AB173" s="71">
        <v>47414</v>
      </c>
      <c r="AC173" s="71">
        <v>0</v>
      </c>
      <c r="AD173" s="71">
        <v>5.1587253422489621</v>
      </c>
      <c r="AE173" s="72"/>
      <c r="AF173" s="71">
        <v>205315742.58419371</v>
      </c>
      <c r="AG173" s="71">
        <v>2121333.9952586498</v>
      </c>
      <c r="AH173" s="71">
        <v>7018754.5521826427</v>
      </c>
      <c r="AI173" s="71">
        <v>83854259.868501648</v>
      </c>
      <c r="AJ173" s="71">
        <v>90998901.38451989</v>
      </c>
      <c r="AK173" s="71">
        <v>0</v>
      </c>
      <c r="AL173" s="71">
        <v>0</v>
      </c>
      <c r="AM173" s="71">
        <v>6223745.9765191674</v>
      </c>
      <c r="AN173" s="71">
        <v>0</v>
      </c>
      <c r="AO173" s="71">
        <v>0</v>
      </c>
      <c r="AP173" s="71">
        <v>395532738.36117572</v>
      </c>
      <c r="AQ173" s="72"/>
      <c r="AR173" s="71">
        <v>2327</v>
      </c>
      <c r="AS173" s="71">
        <v>1103</v>
      </c>
      <c r="AT173" s="71">
        <v>0</v>
      </c>
      <c r="AU173" s="71">
        <v>5</v>
      </c>
      <c r="AV173" s="71">
        <v>0</v>
      </c>
      <c r="AW173" s="71">
        <v>2</v>
      </c>
      <c r="AX173" s="71"/>
      <c r="AY173" s="72"/>
      <c r="AZ173" s="71">
        <v>11738.68099999998</v>
      </c>
      <c r="BA173" s="71">
        <v>100891.42</v>
      </c>
      <c r="BB173" s="71">
        <v>0</v>
      </c>
      <c r="BC173" s="71">
        <v>8100</v>
      </c>
      <c r="BD173" s="71">
        <v>0</v>
      </c>
      <c r="BE173" s="71">
        <v>7058</v>
      </c>
      <c r="BF173" s="71"/>
      <c r="BG173" s="72"/>
      <c r="BH173" s="71">
        <v>0</v>
      </c>
      <c r="BI173" s="71">
        <v>0</v>
      </c>
      <c r="BJ173" s="71">
        <v>136.32400000000001</v>
      </c>
      <c r="BK173" s="71">
        <v>0</v>
      </c>
      <c r="BL173" s="71">
        <v>0</v>
      </c>
      <c r="BM173" s="71">
        <v>0</v>
      </c>
      <c r="BN173" s="72"/>
      <c r="BO173" s="71">
        <v>0</v>
      </c>
      <c r="BP173" s="71">
        <v>0</v>
      </c>
      <c r="BQ173" s="71">
        <v>13</v>
      </c>
      <c r="BR173" s="71">
        <v>0</v>
      </c>
      <c r="BS173" s="71">
        <v>0</v>
      </c>
      <c r="BT173" s="71">
        <v>0</v>
      </c>
      <c r="BU173"/>
      <c r="BV173" s="70">
        <v>96.677000000000007</v>
      </c>
      <c r="BW173" s="70">
        <v>0</v>
      </c>
      <c r="BX173" s="70">
        <v>0</v>
      </c>
      <c r="BY173" s="70">
        <v>0</v>
      </c>
      <c r="BZ173" s="70">
        <v>0</v>
      </c>
      <c r="CA173" s="70">
        <v>0</v>
      </c>
      <c r="CB173" s="70">
        <v>18.474</v>
      </c>
      <c r="CC173" s="70">
        <v>21.172999999999998</v>
      </c>
      <c r="CD173" s="70">
        <v>0</v>
      </c>
    </row>
    <row r="174" spans="1:82">
      <c r="A174" s="70" t="s">
        <v>1885</v>
      </c>
      <c r="B174" s="70">
        <v>34</v>
      </c>
      <c r="C174" s="70">
        <v>19</v>
      </c>
      <c r="D174" s="70">
        <v>2</v>
      </c>
      <c r="E174" s="70">
        <v>2022</v>
      </c>
      <c r="F174" s="70" t="s">
        <v>161</v>
      </c>
      <c r="G174" s="70" t="s">
        <v>1866</v>
      </c>
      <c r="H174" s="70" t="s">
        <v>1867</v>
      </c>
      <c r="I174" s="148"/>
      <c r="J174" s="71">
        <v>121.55027286877016</v>
      </c>
      <c r="K174" s="71">
        <v>2.821910580254634</v>
      </c>
      <c r="L174" s="71">
        <v>19.756819894062144</v>
      </c>
      <c r="M174" s="71">
        <v>47.66741412177489</v>
      </c>
      <c r="N174" s="71">
        <v>49.756357111998078</v>
      </c>
      <c r="O174" s="71">
        <v>46.089495552040866</v>
      </c>
      <c r="P174" s="71">
        <v>59.000026977683312</v>
      </c>
      <c r="Q174" s="71">
        <v>2.7729461916111902</v>
      </c>
      <c r="R174" s="71">
        <v>0</v>
      </c>
      <c r="S174" s="71">
        <v>7.0181654902674353</v>
      </c>
      <c r="T174" s="72"/>
      <c r="U174" s="71">
        <v>18265340</v>
      </c>
      <c r="V174" s="71">
        <v>1382</v>
      </c>
      <c r="W174" s="71">
        <v>797</v>
      </c>
      <c r="X174" s="71">
        <v>14744</v>
      </c>
      <c r="Y174" s="71">
        <v>19960</v>
      </c>
      <c r="Z174" s="71">
        <v>32219</v>
      </c>
      <c r="AA174" s="71">
        <v>12891</v>
      </c>
      <c r="AB174" s="71">
        <v>47103</v>
      </c>
      <c r="AC174" s="71">
        <v>0</v>
      </c>
      <c r="AD174" s="71">
        <v>7.0181654902674353</v>
      </c>
      <c r="AE174" s="72"/>
      <c r="AF174" s="71">
        <v>155333168.41021419</v>
      </c>
      <c r="AG174" s="71">
        <v>2162427.2570763617</v>
      </c>
      <c r="AH174" s="71">
        <v>7032778.3568730028</v>
      </c>
      <c r="AI174" s="71">
        <v>78681313.070864603</v>
      </c>
      <c r="AJ174" s="71">
        <v>97682076.372818306</v>
      </c>
      <c r="AK174" s="71">
        <v>0</v>
      </c>
      <c r="AL174" s="71">
        <v>0</v>
      </c>
      <c r="AM174" s="71">
        <v>6082282.9484583642</v>
      </c>
      <c r="AN174" s="71">
        <v>0</v>
      </c>
      <c r="AO174" s="71">
        <v>0</v>
      </c>
      <c r="AP174" s="71">
        <v>346974046.41630483</v>
      </c>
      <c r="AQ174" s="72"/>
      <c r="AR174" s="71">
        <v>2434</v>
      </c>
      <c r="AS174" s="71">
        <v>1153</v>
      </c>
      <c r="AT174" s="71">
        <v>0</v>
      </c>
      <c r="AU174" s="71">
        <v>6</v>
      </c>
      <c r="AV174" s="71">
        <v>0</v>
      </c>
      <c r="AW174" s="71">
        <v>2</v>
      </c>
      <c r="AX174" s="71"/>
      <c r="AY174" s="72"/>
      <c r="AZ174" s="71">
        <v>12382.880999999972</v>
      </c>
      <c r="BA174" s="71">
        <v>103333.62000000005</v>
      </c>
      <c r="BB174" s="71">
        <v>0</v>
      </c>
      <c r="BC174" s="71">
        <v>10600</v>
      </c>
      <c r="BD174" s="71">
        <v>0</v>
      </c>
      <c r="BE174" s="71">
        <v>7058</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1886</v>
      </c>
      <c r="B175" s="70">
        <v>34</v>
      </c>
      <c r="C175" s="70">
        <v>20</v>
      </c>
      <c r="D175" s="70">
        <v>2</v>
      </c>
      <c r="E175" s="70">
        <v>2023</v>
      </c>
      <c r="F175" s="70" t="s">
        <v>1539</v>
      </c>
      <c r="G175" s="70" t="s">
        <v>1866</v>
      </c>
      <c r="H175" s="70" t="s">
        <v>1867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2573</v>
      </c>
      <c r="AS175" s="71">
        <v>1168</v>
      </c>
      <c r="AT175" s="71">
        <v>0</v>
      </c>
      <c r="AU175" s="71">
        <v>7</v>
      </c>
      <c r="AV175" s="71">
        <v>0</v>
      </c>
      <c r="AW175" s="71">
        <v>2</v>
      </c>
      <c r="AX175" s="71"/>
      <c r="AY175" s="72"/>
      <c r="AZ175" s="71">
        <v>13225.345999999958</v>
      </c>
      <c r="BA175" s="71">
        <v>104477.12000000002</v>
      </c>
      <c r="BB175" s="71">
        <v>0</v>
      </c>
      <c r="BC175" s="71">
        <v>11000</v>
      </c>
      <c r="BD175" s="71">
        <v>0</v>
      </c>
      <c r="BE175" s="71">
        <v>7058</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1887</v>
      </c>
      <c r="B176" s="70">
        <v>34</v>
      </c>
      <c r="C176" s="70">
        <v>21</v>
      </c>
      <c r="D176" s="70">
        <v>2</v>
      </c>
      <c r="E176" s="70">
        <v>2024</v>
      </c>
      <c r="F176" s="70" t="s">
        <v>1554</v>
      </c>
      <c r="G176" s="70" t="s">
        <v>1866</v>
      </c>
      <c r="H176" s="70" t="s">
        <v>1867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1888</v>
      </c>
      <c r="B177" s="70">
        <v>460</v>
      </c>
      <c r="C177" s="70">
        <v>1</v>
      </c>
      <c r="D177" s="70">
        <v>28</v>
      </c>
      <c r="E177" s="70">
        <v>1990</v>
      </c>
      <c r="F177" s="70" t="s">
        <v>787</v>
      </c>
      <c r="G177" s="70" t="s">
        <v>1889</v>
      </c>
      <c r="H177" s="70" t="s">
        <v>1890</v>
      </c>
      <c r="I177" s="148"/>
      <c r="J177" s="71">
        <v>35.002498706282033</v>
      </c>
      <c r="K177" s="71">
        <v>9.7981106049110807</v>
      </c>
      <c r="L177" s="71">
        <v>4.8857372946584441</v>
      </c>
      <c r="M177" s="71">
        <v>46.532957177479943</v>
      </c>
      <c r="N177" s="71">
        <v>52.155687384286573</v>
      </c>
      <c r="O177" s="71">
        <v>45.461873038145363</v>
      </c>
      <c r="P177" s="71">
        <v>52.118706035877452</v>
      </c>
      <c r="Q177" s="71">
        <v>3.37533553403855</v>
      </c>
      <c r="R177" s="71">
        <v>0</v>
      </c>
      <c r="S177" s="71">
        <v>2.9194586291598958</v>
      </c>
      <c r="T177" s="72"/>
      <c r="U177" s="71">
        <v>9083838</v>
      </c>
      <c r="V177" s="71">
        <v>2882</v>
      </c>
      <c r="W177" s="71">
        <v>66</v>
      </c>
      <c r="X177" s="71">
        <v>17085</v>
      </c>
      <c r="Y177" s="71">
        <v>15328</v>
      </c>
      <c r="Z177" s="71">
        <v>18699</v>
      </c>
      <c r="AA177" s="71">
        <v>12655</v>
      </c>
      <c r="AB177" s="71">
        <v>54804</v>
      </c>
      <c r="AC177" s="71">
        <v>0</v>
      </c>
      <c r="AD177" s="71">
        <v>2.9194586291598958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1891</v>
      </c>
      <c r="B178" s="70">
        <v>461</v>
      </c>
      <c r="C178" s="70">
        <v>2</v>
      </c>
      <c r="D178" s="70">
        <v>28</v>
      </c>
      <c r="E178" s="70">
        <v>2005</v>
      </c>
      <c r="F178" s="70" t="s">
        <v>789</v>
      </c>
      <c r="G178" s="1064" t="s">
        <v>1889</v>
      </c>
      <c r="H178" s="70" t="s">
        <v>1890</v>
      </c>
      <c r="I178" s="148"/>
      <c r="J178" s="71">
        <v>54.272678657521013</v>
      </c>
      <c r="K178" s="71">
        <v>6.4687245032600087</v>
      </c>
      <c r="L178" s="71">
        <v>1.917986750275833</v>
      </c>
      <c r="M178" s="71">
        <v>72.105386583832583</v>
      </c>
      <c r="N178" s="71">
        <v>67.110708963122889</v>
      </c>
      <c r="O178" s="71">
        <v>65.529883281125365</v>
      </c>
      <c r="P178" s="71">
        <v>47.817561297897413</v>
      </c>
      <c r="Q178" s="71">
        <v>3.16729259303697</v>
      </c>
      <c r="R178" s="71">
        <v>0</v>
      </c>
      <c r="S178" s="71">
        <v>11.73884763</v>
      </c>
      <c r="T178" s="72"/>
      <c r="U178" s="71">
        <v>12388752</v>
      </c>
      <c r="V178" s="71">
        <v>2667</v>
      </c>
      <c r="W178" s="71">
        <v>26</v>
      </c>
      <c r="X178" s="71">
        <v>14520</v>
      </c>
      <c r="Y178" s="71">
        <v>18014</v>
      </c>
      <c r="Z178" s="71">
        <v>31190</v>
      </c>
      <c r="AA178" s="71">
        <v>9509</v>
      </c>
      <c r="AB178" s="71">
        <v>53761</v>
      </c>
      <c r="AC178" s="71">
        <v>0</v>
      </c>
      <c r="AD178" s="71">
        <v>11.73884763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1892</v>
      </c>
      <c r="B179" s="70">
        <v>462</v>
      </c>
      <c r="C179" s="70">
        <v>3</v>
      </c>
      <c r="D179" s="70">
        <v>28</v>
      </c>
      <c r="E179" s="70">
        <v>2006</v>
      </c>
      <c r="F179" s="70" t="s">
        <v>790</v>
      </c>
      <c r="G179" s="1064" t="s">
        <v>1889</v>
      </c>
      <c r="H179" s="70" t="s">
        <v>1890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1893</v>
      </c>
      <c r="B180" s="70">
        <v>463</v>
      </c>
      <c r="C180" s="70">
        <v>4</v>
      </c>
      <c r="D180" s="70">
        <v>28</v>
      </c>
      <c r="E180" s="70">
        <v>2007</v>
      </c>
      <c r="F180" s="70" t="s">
        <v>791</v>
      </c>
      <c r="G180" s="70" t="s">
        <v>1889</v>
      </c>
      <c r="H180" s="70" t="s">
        <v>1890</v>
      </c>
      <c r="I180" s="148"/>
      <c r="J180" s="71">
        <v>64.445549981963865</v>
      </c>
      <c r="K180" s="71">
        <v>7.099317293504499</v>
      </c>
      <c r="L180" s="71">
        <v>6.3127810145552177</v>
      </c>
      <c r="M180" s="71">
        <v>70.898445532098407</v>
      </c>
      <c r="N180" s="71">
        <v>70.832392406928136</v>
      </c>
      <c r="O180" s="71">
        <v>63.364091632338713</v>
      </c>
      <c r="P180" s="71">
        <v>46.31086129080682</v>
      </c>
      <c r="Q180" s="71">
        <v>3.2997157291430201</v>
      </c>
      <c r="R180" s="71">
        <v>0</v>
      </c>
      <c r="S180" s="71">
        <v>14.342161624999999</v>
      </c>
      <c r="T180" s="72"/>
      <c r="U180" s="71">
        <v>12988440</v>
      </c>
      <c r="V180" s="71">
        <v>2544</v>
      </c>
      <c r="W180" s="71">
        <v>95</v>
      </c>
      <c r="X180" s="71">
        <v>17368</v>
      </c>
      <c r="Y180" s="71">
        <v>18259</v>
      </c>
      <c r="Z180" s="71">
        <v>31352</v>
      </c>
      <c r="AA180" s="71">
        <v>9069</v>
      </c>
      <c r="AB180" s="71">
        <v>53047</v>
      </c>
      <c r="AC180" s="71">
        <v>0</v>
      </c>
      <c r="AD180" s="71">
        <v>14.342161624999999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1894</v>
      </c>
      <c r="B181" s="70">
        <v>464</v>
      </c>
      <c r="C181" s="70">
        <v>5</v>
      </c>
      <c r="D181" s="70">
        <v>28</v>
      </c>
      <c r="E181" s="70">
        <v>2008</v>
      </c>
      <c r="F181" s="70" t="s">
        <v>792</v>
      </c>
      <c r="G181" s="70" t="s">
        <v>1889</v>
      </c>
      <c r="H181" s="70" t="s">
        <v>1890</v>
      </c>
      <c r="I181" s="148"/>
      <c r="J181" s="71">
        <v>53.043538674218667</v>
      </c>
      <c r="K181" s="71">
        <v>5.4345851757719474</v>
      </c>
      <c r="L181" s="71">
        <v>5.5904151914998232</v>
      </c>
      <c r="M181" s="71">
        <v>85.335725152143269</v>
      </c>
      <c r="N181" s="71">
        <v>68.709731477000389</v>
      </c>
      <c r="O181" s="71">
        <v>61.69194954492864</v>
      </c>
      <c r="P181" s="71">
        <v>44.018883900874563</v>
      </c>
      <c r="Q181" s="71">
        <v>3.2211686834626301</v>
      </c>
      <c r="R181" s="71">
        <v>0</v>
      </c>
      <c r="S181" s="71">
        <v>12.436088292000001</v>
      </c>
      <c r="T181" s="72"/>
      <c r="U181" s="71">
        <v>11756317</v>
      </c>
      <c r="V181" s="71">
        <v>2544</v>
      </c>
      <c r="W181" s="71">
        <v>95</v>
      </c>
      <c r="X181" s="71">
        <v>17368</v>
      </c>
      <c r="Y181" s="71">
        <v>18372</v>
      </c>
      <c r="Z181" s="71">
        <v>31596</v>
      </c>
      <c r="AA181" s="71">
        <v>8630</v>
      </c>
      <c r="AB181" s="71">
        <v>52636</v>
      </c>
      <c r="AC181" s="71">
        <v>0</v>
      </c>
      <c r="AD181" s="71">
        <v>12.436088292000001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1895</v>
      </c>
      <c r="B182" s="70">
        <v>465</v>
      </c>
      <c r="C182" s="70">
        <v>6</v>
      </c>
      <c r="D182" s="70">
        <v>28</v>
      </c>
      <c r="E182" s="70">
        <v>2009</v>
      </c>
      <c r="F182" s="70" t="s">
        <v>176</v>
      </c>
      <c r="G182" s="70" t="s">
        <v>1889</v>
      </c>
      <c r="H182" s="70" t="s">
        <v>1890</v>
      </c>
      <c r="I182" s="148"/>
      <c r="J182" s="71">
        <v>40.625840597824642</v>
      </c>
      <c r="K182" s="71">
        <v>5.3660465831964688</v>
      </c>
      <c r="L182" s="71">
        <v>2.9963209154424271</v>
      </c>
      <c r="M182" s="71">
        <v>85.411641139383633</v>
      </c>
      <c r="N182" s="71">
        <v>62.065304880019333</v>
      </c>
      <c r="O182" s="71">
        <v>62.582535071535659</v>
      </c>
      <c r="P182" s="71">
        <v>41.844343829707697</v>
      </c>
      <c r="Q182" s="71">
        <v>3.0423059431972401</v>
      </c>
      <c r="R182" s="71">
        <v>0</v>
      </c>
      <c r="S182" s="71">
        <v>12.646006217849999</v>
      </c>
      <c r="T182" s="72"/>
      <c r="U182" s="71">
        <v>6737076</v>
      </c>
      <c r="V182" s="71">
        <v>2495</v>
      </c>
      <c r="W182" s="71">
        <v>87</v>
      </c>
      <c r="X182" s="71">
        <v>18077</v>
      </c>
      <c r="Y182" s="71">
        <v>18425</v>
      </c>
      <c r="Z182" s="71">
        <v>31637</v>
      </c>
      <c r="AA182" s="71">
        <v>8422</v>
      </c>
      <c r="AB182" s="71">
        <v>52186</v>
      </c>
      <c r="AC182" s="71">
        <v>0</v>
      </c>
      <c r="AD182" s="71">
        <v>12.646006217849999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15.94</v>
      </c>
      <c r="BK182" s="71">
        <v>0</v>
      </c>
      <c r="BL182" s="71">
        <v>9.713000000000001</v>
      </c>
      <c r="BM182" s="71">
        <v>0</v>
      </c>
      <c r="BN182" s="72"/>
      <c r="BO182" s="71">
        <v>0</v>
      </c>
      <c r="BP182" s="71">
        <v>0</v>
      </c>
      <c r="BQ182" s="71">
        <v>3</v>
      </c>
      <c r="BR182" s="71">
        <v>0</v>
      </c>
      <c r="BS182" s="71">
        <v>2</v>
      </c>
      <c r="BT182" s="71">
        <v>0</v>
      </c>
      <c r="BU182"/>
      <c r="BV182" s="70">
        <v>25.652999999999999</v>
      </c>
      <c r="BW182" s="70">
        <v>0</v>
      </c>
      <c r="BX182" s="70">
        <v>0</v>
      </c>
      <c r="BY182" s="70">
        <v>0</v>
      </c>
      <c r="BZ182" s="70">
        <v>0</v>
      </c>
      <c r="CA182" s="70">
        <v>0</v>
      </c>
      <c r="CB182" s="70">
        <v>0</v>
      </c>
      <c r="CC182" s="70">
        <v>0</v>
      </c>
      <c r="CD182" s="70">
        <v>0</v>
      </c>
    </row>
    <row r="183" spans="1:82">
      <c r="A183" s="70" t="s">
        <v>1896</v>
      </c>
      <c r="B183" s="70">
        <v>466</v>
      </c>
      <c r="C183" s="70">
        <v>7</v>
      </c>
      <c r="D183" s="70">
        <v>28</v>
      </c>
      <c r="E183" s="70">
        <v>2010</v>
      </c>
      <c r="F183" s="70" t="s">
        <v>177</v>
      </c>
      <c r="G183" s="70" t="s">
        <v>1889</v>
      </c>
      <c r="H183" s="70" t="s">
        <v>1890</v>
      </c>
      <c r="I183" s="148"/>
      <c r="J183" s="71">
        <v>48.428087111669988</v>
      </c>
      <c r="K183" s="71">
        <v>5.630794582436665</v>
      </c>
      <c r="L183" s="71">
        <v>2.8223996422532709</v>
      </c>
      <c r="M183" s="71">
        <v>88.442372034399995</v>
      </c>
      <c r="N183" s="71">
        <v>60.665220965936527</v>
      </c>
      <c r="O183" s="71">
        <v>62.826669101877258</v>
      </c>
      <c r="P183" s="71">
        <v>42.014175947181542</v>
      </c>
      <c r="Q183" s="71">
        <v>3.1524927116392298</v>
      </c>
      <c r="R183" s="71">
        <v>0</v>
      </c>
      <c r="S183" s="71">
        <v>11.7835209975</v>
      </c>
      <c r="T183" s="72"/>
      <c r="U183" s="71">
        <v>9494383</v>
      </c>
      <c r="V183" s="71">
        <v>2495</v>
      </c>
      <c r="W183" s="71">
        <v>87</v>
      </c>
      <c r="X183" s="71">
        <v>18077</v>
      </c>
      <c r="Y183" s="71">
        <v>18507</v>
      </c>
      <c r="Z183" s="71">
        <v>31908</v>
      </c>
      <c r="AA183" s="71">
        <v>8245</v>
      </c>
      <c r="AB183" s="71">
        <v>51817</v>
      </c>
      <c r="AC183" s="71">
        <v>0</v>
      </c>
      <c r="AD183" s="71">
        <v>11.7835209975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14.555</v>
      </c>
      <c r="BK183" s="71">
        <v>0</v>
      </c>
      <c r="BL183" s="71">
        <v>20.824999999999999</v>
      </c>
      <c r="BM183" s="71">
        <v>0</v>
      </c>
      <c r="BN183" s="72"/>
      <c r="BO183" s="71">
        <v>0</v>
      </c>
      <c r="BP183" s="71">
        <v>0</v>
      </c>
      <c r="BQ183" s="71">
        <v>3</v>
      </c>
      <c r="BR183" s="71">
        <v>0</v>
      </c>
      <c r="BS183" s="71">
        <v>5</v>
      </c>
      <c r="BT183" s="71">
        <v>0</v>
      </c>
      <c r="BU183"/>
      <c r="BV183" s="70">
        <v>35.380000000000003</v>
      </c>
      <c r="BW183" s="70">
        <v>0</v>
      </c>
      <c r="BX183" s="70">
        <v>0</v>
      </c>
      <c r="BY183" s="70">
        <v>0</v>
      </c>
      <c r="BZ183" s="70">
        <v>0</v>
      </c>
      <c r="CA183" s="70">
        <v>0</v>
      </c>
      <c r="CB183" s="70">
        <v>0</v>
      </c>
      <c r="CC183" s="70">
        <v>0</v>
      </c>
      <c r="CD183" s="70">
        <v>0</v>
      </c>
    </row>
    <row r="184" spans="1:82">
      <c r="A184" s="70" t="s">
        <v>1897</v>
      </c>
      <c r="B184" s="70">
        <v>467</v>
      </c>
      <c r="C184" s="70">
        <v>8</v>
      </c>
      <c r="D184" s="70">
        <v>28</v>
      </c>
      <c r="E184" s="70">
        <v>2011</v>
      </c>
      <c r="F184" s="70" t="s">
        <v>178</v>
      </c>
      <c r="G184" s="70" t="s">
        <v>1889</v>
      </c>
      <c r="H184" s="70" t="s">
        <v>1890</v>
      </c>
      <c r="I184" s="148"/>
      <c r="J184" s="71">
        <v>44.580914449787151</v>
      </c>
      <c r="K184" s="71">
        <v>6.5011518912842199</v>
      </c>
      <c r="L184" s="71">
        <v>2.9589091533827721</v>
      </c>
      <c r="M184" s="71">
        <v>100.6596539480589</v>
      </c>
      <c r="N184" s="71">
        <v>70.528586609965231</v>
      </c>
      <c r="O184" s="71">
        <v>62.392677594459208</v>
      </c>
      <c r="P184" s="71">
        <v>40.037971559721093</v>
      </c>
      <c r="Q184" s="71">
        <v>3.6070297716655602</v>
      </c>
      <c r="R184" s="71">
        <v>0</v>
      </c>
      <c r="S184" s="71">
        <v>13.358070232199999</v>
      </c>
      <c r="T184" s="72"/>
      <c r="U184" s="71">
        <v>9466553</v>
      </c>
      <c r="V184" s="71">
        <v>2495</v>
      </c>
      <c r="W184" s="71">
        <v>87</v>
      </c>
      <c r="X184" s="71">
        <v>18077</v>
      </c>
      <c r="Y184" s="71">
        <v>18589</v>
      </c>
      <c r="Z184" s="71">
        <v>32376</v>
      </c>
      <c r="AA184" s="71">
        <v>8091</v>
      </c>
      <c r="AB184" s="71">
        <v>51399</v>
      </c>
      <c r="AC184" s="71">
        <v>0</v>
      </c>
      <c r="AD184" s="71">
        <v>13.358070232199999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16.164999999999999</v>
      </c>
      <c r="BK184" s="71">
        <v>0</v>
      </c>
      <c r="BL184" s="71">
        <v>10.555</v>
      </c>
      <c r="BM184" s="71">
        <v>0</v>
      </c>
      <c r="BN184" s="72"/>
      <c r="BO184" s="71">
        <v>0</v>
      </c>
      <c r="BP184" s="71">
        <v>0</v>
      </c>
      <c r="BQ184" s="71">
        <v>4</v>
      </c>
      <c r="BR184" s="71">
        <v>0</v>
      </c>
      <c r="BS184" s="71">
        <v>2</v>
      </c>
      <c r="BT184" s="71">
        <v>0</v>
      </c>
      <c r="BU184"/>
      <c r="BV184" s="70">
        <v>26.72</v>
      </c>
      <c r="BW184" s="70">
        <v>0</v>
      </c>
      <c r="BX184" s="70">
        <v>0</v>
      </c>
      <c r="BY184" s="70">
        <v>0</v>
      </c>
      <c r="BZ184" s="70">
        <v>0</v>
      </c>
      <c r="CA184" s="70">
        <v>0</v>
      </c>
      <c r="CB184" s="70">
        <v>0</v>
      </c>
      <c r="CC184" s="70">
        <v>0</v>
      </c>
      <c r="CD184" s="70">
        <v>0</v>
      </c>
    </row>
    <row r="185" spans="1:82">
      <c r="A185" s="70" t="s">
        <v>1898</v>
      </c>
      <c r="B185" s="70">
        <v>468</v>
      </c>
      <c r="C185" s="70">
        <v>9</v>
      </c>
      <c r="D185" s="70">
        <v>28</v>
      </c>
      <c r="E185" s="70">
        <v>2012</v>
      </c>
      <c r="F185" s="70" t="s">
        <v>179</v>
      </c>
      <c r="G185" s="70" t="s">
        <v>1889</v>
      </c>
      <c r="H185" s="70" t="s">
        <v>1890</v>
      </c>
      <c r="I185" s="148"/>
      <c r="J185" s="71">
        <v>58.018466999724019</v>
      </c>
      <c r="K185" s="71">
        <v>6.2241360304901061</v>
      </c>
      <c r="L185" s="71">
        <v>2.915540502791178</v>
      </c>
      <c r="M185" s="71">
        <v>99.044364729724066</v>
      </c>
      <c r="N185" s="71">
        <v>82.563387549230598</v>
      </c>
      <c r="O185" s="71">
        <v>62.655013307543136</v>
      </c>
      <c r="P185" s="71">
        <v>39.663597717661872</v>
      </c>
      <c r="Q185" s="71">
        <v>3.92636102166257</v>
      </c>
      <c r="R185" s="71">
        <v>0</v>
      </c>
      <c r="S185" s="71">
        <v>15.524910138079999</v>
      </c>
      <c r="T185" s="72"/>
      <c r="U185" s="71">
        <v>9695744</v>
      </c>
      <c r="V185" s="71">
        <v>2495</v>
      </c>
      <c r="W185" s="71">
        <v>87</v>
      </c>
      <c r="X185" s="71">
        <v>18077</v>
      </c>
      <c r="Y185" s="71">
        <v>19051</v>
      </c>
      <c r="Z185" s="71">
        <v>32770</v>
      </c>
      <c r="AA185" s="71">
        <v>7970</v>
      </c>
      <c r="AB185" s="71">
        <v>51496</v>
      </c>
      <c r="AC185" s="71">
        <v>0</v>
      </c>
      <c r="AD185" s="71">
        <v>15.524910138079999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20.55</v>
      </c>
      <c r="BK185" s="71">
        <v>0</v>
      </c>
      <c r="BL185" s="71">
        <v>19.774000000000001</v>
      </c>
      <c r="BM185" s="71">
        <v>0</v>
      </c>
      <c r="BN185" s="72"/>
      <c r="BO185" s="71">
        <v>0</v>
      </c>
      <c r="BP185" s="71">
        <v>0</v>
      </c>
      <c r="BQ185" s="71">
        <v>4</v>
      </c>
      <c r="BR185" s="71">
        <v>0</v>
      </c>
      <c r="BS185" s="71">
        <v>4</v>
      </c>
      <c r="BT185" s="71">
        <v>0</v>
      </c>
      <c r="BU185"/>
      <c r="BV185" s="70">
        <v>40.323999999999998</v>
      </c>
      <c r="BW185" s="70">
        <v>0</v>
      </c>
      <c r="BX185" s="70">
        <v>0</v>
      </c>
      <c r="BY185" s="70">
        <v>0</v>
      </c>
      <c r="BZ185" s="70">
        <v>0</v>
      </c>
      <c r="CA185" s="70">
        <v>0</v>
      </c>
      <c r="CB185" s="70">
        <v>0</v>
      </c>
      <c r="CC185" s="70">
        <v>0</v>
      </c>
      <c r="CD185" s="70">
        <v>0</v>
      </c>
    </row>
    <row r="186" spans="1:82">
      <c r="A186" s="70" t="s">
        <v>1899</v>
      </c>
      <c r="B186" s="70">
        <v>469</v>
      </c>
      <c r="C186" s="70">
        <v>10</v>
      </c>
      <c r="D186" s="70">
        <v>28</v>
      </c>
      <c r="E186" s="70">
        <v>2013</v>
      </c>
      <c r="F186" s="70" t="s">
        <v>180</v>
      </c>
      <c r="G186" s="70" t="s">
        <v>1889</v>
      </c>
      <c r="H186" s="70" t="s">
        <v>1890</v>
      </c>
      <c r="I186" s="148"/>
      <c r="J186" s="71">
        <v>74.311949061093571</v>
      </c>
      <c r="K186" s="71">
        <v>6.0946877646379436</v>
      </c>
      <c r="L186" s="71">
        <v>2.393164578721922</v>
      </c>
      <c r="M186" s="71">
        <v>102.4154986642438</v>
      </c>
      <c r="N186" s="71">
        <v>75.935100657438625</v>
      </c>
      <c r="O186" s="71">
        <v>60.630541987794984</v>
      </c>
      <c r="P186" s="71">
        <v>39.688166343504847</v>
      </c>
      <c r="Q186" s="71">
        <v>3.9662174697049299</v>
      </c>
      <c r="R186" s="71">
        <v>0</v>
      </c>
      <c r="S186" s="71">
        <v>16.8285118941</v>
      </c>
      <c r="T186" s="72"/>
      <c r="U186" s="71">
        <v>10727327</v>
      </c>
      <c r="V186" s="71">
        <v>2495</v>
      </c>
      <c r="W186" s="71">
        <v>87</v>
      </c>
      <c r="X186" s="71">
        <v>18077</v>
      </c>
      <c r="Y186" s="71">
        <v>19131</v>
      </c>
      <c r="Z186" s="71">
        <v>33127</v>
      </c>
      <c r="AA186" s="71">
        <v>7945</v>
      </c>
      <c r="AB186" s="71">
        <v>51273</v>
      </c>
      <c r="AC186" s="71">
        <v>0</v>
      </c>
      <c r="AD186" s="71">
        <v>16.8285118941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23.747</v>
      </c>
      <c r="BK186" s="71">
        <v>0</v>
      </c>
      <c r="BL186" s="71">
        <v>21.821999999999999</v>
      </c>
      <c r="BM186" s="71">
        <v>0</v>
      </c>
      <c r="BN186" s="72"/>
      <c r="BO186" s="71">
        <v>0</v>
      </c>
      <c r="BP186" s="71">
        <v>0</v>
      </c>
      <c r="BQ186" s="71">
        <v>4</v>
      </c>
      <c r="BR186" s="71">
        <v>0</v>
      </c>
      <c r="BS186" s="71">
        <v>4</v>
      </c>
      <c r="BT186" s="71">
        <v>0</v>
      </c>
      <c r="BU186"/>
      <c r="BV186" s="70">
        <v>45.569000000000003</v>
      </c>
      <c r="BW186" s="70">
        <v>0</v>
      </c>
      <c r="BX186" s="70">
        <v>0</v>
      </c>
      <c r="BY186" s="70">
        <v>0</v>
      </c>
      <c r="BZ186" s="70">
        <v>0</v>
      </c>
      <c r="CA186" s="70">
        <v>0</v>
      </c>
      <c r="CB186" s="70">
        <v>0</v>
      </c>
      <c r="CC186" s="70">
        <v>0</v>
      </c>
      <c r="CD186" s="70">
        <v>0</v>
      </c>
    </row>
    <row r="187" spans="1:82">
      <c r="A187" s="70" t="s">
        <v>1900</v>
      </c>
      <c r="B187" s="70">
        <v>470</v>
      </c>
      <c r="C187" s="70">
        <v>11</v>
      </c>
      <c r="D187" s="70">
        <v>28</v>
      </c>
      <c r="E187" s="70">
        <v>2014</v>
      </c>
      <c r="F187" s="70" t="s">
        <v>181</v>
      </c>
      <c r="G187" s="70" t="s">
        <v>1889</v>
      </c>
      <c r="H187" s="70" t="s">
        <v>1890</v>
      </c>
      <c r="I187" s="148"/>
      <c r="J187" s="71">
        <v>62.560592337978967</v>
      </c>
      <c r="K187" s="71">
        <v>5.6004791361125976</v>
      </c>
      <c r="L187" s="71">
        <v>3.3777429916474868</v>
      </c>
      <c r="M187" s="71">
        <v>97.583375644495462</v>
      </c>
      <c r="N187" s="71">
        <v>64.910313564507646</v>
      </c>
      <c r="O187" s="71">
        <v>58.221830394441163</v>
      </c>
      <c r="P187" s="71">
        <v>39.633350259574875</v>
      </c>
      <c r="Q187" s="71">
        <v>3.77699836936412</v>
      </c>
      <c r="R187" s="71">
        <v>0</v>
      </c>
      <c r="S187" s="71">
        <v>13.965768263139999</v>
      </c>
      <c r="T187" s="72"/>
      <c r="U187" s="71">
        <v>11207323</v>
      </c>
      <c r="V187" s="71">
        <v>2114</v>
      </c>
      <c r="W187" s="71">
        <v>118</v>
      </c>
      <c r="X187" s="71">
        <v>17899</v>
      </c>
      <c r="Y187" s="71">
        <v>19237</v>
      </c>
      <c r="Z187" s="71">
        <v>33504</v>
      </c>
      <c r="AA187" s="71">
        <v>7893</v>
      </c>
      <c r="AB187" s="71">
        <v>50891</v>
      </c>
      <c r="AC187" s="71">
        <v>0</v>
      </c>
      <c r="AD187" s="71">
        <v>13.965768263139999</v>
      </c>
      <c r="AE187" s="72"/>
      <c r="AF187" s="71"/>
      <c r="AG187" s="71"/>
      <c r="AH187" s="71"/>
      <c r="AI187" s="71"/>
      <c r="AJ187" s="71"/>
      <c r="AK187" s="71"/>
      <c r="AL187" s="71"/>
      <c r="AM187" s="71"/>
      <c r="AN187" s="71"/>
      <c r="AO187" s="71"/>
      <c r="AP187" s="71"/>
      <c r="AQ187" s="72"/>
      <c r="AR187" s="71">
        <v>1058</v>
      </c>
      <c r="AS187" s="71">
        <v>157</v>
      </c>
      <c r="AT187" s="71">
        <v>0</v>
      </c>
      <c r="AU187" s="71">
        <v>2</v>
      </c>
      <c r="AV187" s="71">
        <v>0</v>
      </c>
      <c r="AW187" s="71">
        <v>0</v>
      </c>
      <c r="AX187" s="71"/>
      <c r="AY187" s="72"/>
      <c r="AZ187" s="71">
        <v>4646.8999999999996</v>
      </c>
      <c r="BA187" s="71">
        <v>3957.2</v>
      </c>
      <c r="BB187" s="71">
        <v>0</v>
      </c>
      <c r="BC187" s="71">
        <v>143</v>
      </c>
      <c r="BD187" s="71">
        <v>0</v>
      </c>
      <c r="BE187" s="71">
        <v>0</v>
      </c>
      <c r="BF187" s="71"/>
      <c r="BG187" s="72"/>
      <c r="BH187" s="71">
        <v>0</v>
      </c>
      <c r="BI187" s="71">
        <v>0</v>
      </c>
      <c r="BJ187" s="71">
        <v>23.975999999999999</v>
      </c>
      <c r="BK187" s="71">
        <v>0</v>
      </c>
      <c r="BL187" s="71">
        <v>21.233999999999998</v>
      </c>
      <c r="BM187" s="71">
        <v>0</v>
      </c>
      <c r="BN187" s="72"/>
      <c r="BO187" s="71">
        <v>0</v>
      </c>
      <c r="BP187" s="71">
        <v>0</v>
      </c>
      <c r="BQ187" s="71">
        <v>4</v>
      </c>
      <c r="BR187" s="71">
        <v>0</v>
      </c>
      <c r="BS187" s="71">
        <v>4</v>
      </c>
      <c r="BT187" s="71">
        <v>0</v>
      </c>
      <c r="BU187"/>
      <c r="BV187" s="70">
        <v>45.21</v>
      </c>
      <c r="BW187" s="70">
        <v>0</v>
      </c>
      <c r="BX187" s="70">
        <v>0</v>
      </c>
      <c r="BY187" s="70">
        <v>0</v>
      </c>
      <c r="BZ187" s="70">
        <v>0</v>
      </c>
      <c r="CA187" s="70">
        <v>0</v>
      </c>
      <c r="CB187" s="70">
        <v>0</v>
      </c>
      <c r="CC187" s="70">
        <v>0</v>
      </c>
      <c r="CD187" s="70">
        <v>0</v>
      </c>
    </row>
    <row r="188" spans="1:82">
      <c r="A188" s="70" t="s">
        <v>1901</v>
      </c>
      <c r="B188" s="70">
        <v>471</v>
      </c>
      <c r="C188" s="70">
        <v>12</v>
      </c>
      <c r="D188" s="70">
        <v>28</v>
      </c>
      <c r="E188" s="70">
        <v>2015</v>
      </c>
      <c r="F188" s="70" t="s">
        <v>182</v>
      </c>
      <c r="G188" s="70" t="s">
        <v>1889</v>
      </c>
      <c r="H188" s="70" t="s">
        <v>1890</v>
      </c>
      <c r="I188" s="148"/>
      <c r="J188" s="71">
        <v>63.845166498776372</v>
      </c>
      <c r="K188" s="71">
        <v>5.194550525941759</v>
      </c>
      <c r="L188" s="71">
        <v>3.4079405945958858</v>
      </c>
      <c r="M188" s="71">
        <v>87.725029563911917</v>
      </c>
      <c r="N188" s="71">
        <v>68.68623519628305</v>
      </c>
      <c r="O188" s="71">
        <v>57.911258855842519</v>
      </c>
      <c r="P188" s="71">
        <v>39.383246334990091</v>
      </c>
      <c r="Q188" s="71">
        <v>3.6651069219363301</v>
      </c>
      <c r="R188" s="71">
        <v>0</v>
      </c>
      <c r="S188" s="71">
        <v>17.44362322752</v>
      </c>
      <c r="T188" s="72"/>
      <c r="U188" s="71">
        <v>12956216</v>
      </c>
      <c r="V188" s="71">
        <v>2114</v>
      </c>
      <c r="W188" s="71">
        <v>118</v>
      </c>
      <c r="X188" s="71">
        <v>17899</v>
      </c>
      <c r="Y188" s="71">
        <v>19316</v>
      </c>
      <c r="Z188" s="71">
        <v>33646</v>
      </c>
      <c r="AA188" s="71">
        <v>7837</v>
      </c>
      <c r="AB188" s="71">
        <v>50446</v>
      </c>
      <c r="AC188" s="71">
        <v>0</v>
      </c>
      <c r="AD188" s="71">
        <v>17.44362322752</v>
      </c>
      <c r="AE188" s="72"/>
      <c r="AF188" s="71">
        <v>96985230.376954958</v>
      </c>
      <c r="AG188" s="71">
        <v>3885886.646746187</v>
      </c>
      <c r="AH188" s="71">
        <v>716038.556126924</v>
      </c>
      <c r="AI188" s="71">
        <v>114670130.74722379</v>
      </c>
      <c r="AJ188" s="71">
        <v>100286462.9556651</v>
      </c>
      <c r="AK188" s="71">
        <v>0</v>
      </c>
      <c r="AL188" s="71">
        <v>0</v>
      </c>
      <c r="AM188" s="71">
        <v>6913412.6869889172</v>
      </c>
      <c r="AN188" s="71">
        <v>0</v>
      </c>
      <c r="AO188" s="71">
        <v>0</v>
      </c>
      <c r="AP188" s="71">
        <v>323457161.96970588</v>
      </c>
      <c r="AQ188" s="72"/>
      <c r="AR188" s="71">
        <v>1157</v>
      </c>
      <c r="AS188" s="71">
        <v>213</v>
      </c>
      <c r="AT188" s="71">
        <v>0</v>
      </c>
      <c r="AU188" s="71">
        <v>2</v>
      </c>
      <c r="AV188" s="71">
        <v>0</v>
      </c>
      <c r="AW188" s="71">
        <v>0</v>
      </c>
      <c r="AX188" s="71"/>
      <c r="AY188" s="72"/>
      <c r="AZ188" s="71">
        <v>5158.7</v>
      </c>
      <c r="BA188" s="71">
        <v>6017.9</v>
      </c>
      <c r="BB188" s="71">
        <v>0</v>
      </c>
      <c r="BC188" s="71">
        <v>143</v>
      </c>
      <c r="BD188" s="71">
        <v>0</v>
      </c>
      <c r="BE188" s="71">
        <v>0</v>
      </c>
      <c r="BF188" s="71"/>
      <c r="BG188" s="72"/>
      <c r="BH188" s="71">
        <v>0</v>
      </c>
      <c r="BI188" s="71">
        <v>0</v>
      </c>
      <c r="BJ188" s="71">
        <v>26.827999999999999</v>
      </c>
      <c r="BK188" s="71">
        <v>0</v>
      </c>
      <c r="BL188" s="71">
        <v>12.477</v>
      </c>
      <c r="BM188" s="71">
        <v>0</v>
      </c>
      <c r="BN188" s="72"/>
      <c r="BO188" s="71">
        <v>0</v>
      </c>
      <c r="BP188" s="71">
        <v>0</v>
      </c>
      <c r="BQ188" s="71">
        <v>4</v>
      </c>
      <c r="BR188" s="71">
        <v>0</v>
      </c>
      <c r="BS188" s="71">
        <v>3</v>
      </c>
      <c r="BT188" s="71">
        <v>0</v>
      </c>
      <c r="BU188"/>
      <c r="BV188" s="70">
        <v>39.305</v>
      </c>
      <c r="BW188" s="70">
        <v>0</v>
      </c>
      <c r="BX188" s="70">
        <v>0</v>
      </c>
      <c r="BY188" s="70">
        <v>0</v>
      </c>
      <c r="BZ188" s="70">
        <v>0</v>
      </c>
      <c r="CA188" s="70">
        <v>0</v>
      </c>
      <c r="CB188" s="70">
        <v>0</v>
      </c>
      <c r="CC188" s="70">
        <v>0</v>
      </c>
      <c r="CD188" s="70">
        <v>0</v>
      </c>
    </row>
    <row r="189" spans="1:82">
      <c r="A189" s="70" t="s">
        <v>1902</v>
      </c>
      <c r="B189" s="70">
        <v>472</v>
      </c>
      <c r="C189" s="70">
        <v>13</v>
      </c>
      <c r="D189" s="70">
        <v>28</v>
      </c>
      <c r="E189" s="70">
        <v>2016</v>
      </c>
      <c r="F189" s="70" t="s">
        <v>155</v>
      </c>
      <c r="G189" s="70" t="s">
        <v>1889</v>
      </c>
      <c r="H189" s="70" t="s">
        <v>1890</v>
      </c>
      <c r="I189" s="148"/>
      <c r="J189" s="71">
        <v>57.15977553101272</v>
      </c>
      <c r="K189" s="71">
        <v>5.6816835923853315</v>
      </c>
      <c r="L189" s="71">
        <v>3.9604220489264841</v>
      </c>
      <c r="M189" s="71">
        <v>74.504248139683511</v>
      </c>
      <c r="N189" s="71">
        <v>64.495596968292276</v>
      </c>
      <c r="O189" s="71">
        <v>57.3440379119086</v>
      </c>
      <c r="P189" s="71">
        <v>39.209886007869997</v>
      </c>
      <c r="Q189" s="71">
        <v>3.5348504658464641</v>
      </c>
      <c r="R189" s="71">
        <v>0</v>
      </c>
      <c r="S189" s="71">
        <v>14.609108268859996</v>
      </c>
      <c r="T189" s="72"/>
      <c r="U189" s="71">
        <v>11084825</v>
      </c>
      <c r="V189" s="71">
        <v>2114</v>
      </c>
      <c r="W189" s="71">
        <v>118</v>
      </c>
      <c r="X189" s="71">
        <v>17899</v>
      </c>
      <c r="Y189" s="71">
        <v>19481</v>
      </c>
      <c r="Z189" s="71">
        <v>33726</v>
      </c>
      <c r="AA189" s="71">
        <v>8070</v>
      </c>
      <c r="AB189" s="71">
        <v>50046</v>
      </c>
      <c r="AC189" s="71">
        <v>0</v>
      </c>
      <c r="AD189" s="71">
        <v>14.60910826886</v>
      </c>
      <c r="AE189" s="72"/>
      <c r="AF189" s="71">
        <v>86004692.598819271</v>
      </c>
      <c r="AG189" s="71">
        <v>4268404.0783814276</v>
      </c>
      <c r="AH189" s="71">
        <v>678201.63640074758</v>
      </c>
      <c r="AI189" s="71">
        <v>114611097.0768404</v>
      </c>
      <c r="AJ189" s="71">
        <v>88282081.338654816</v>
      </c>
      <c r="AK189" s="71">
        <v>0</v>
      </c>
      <c r="AL189" s="71">
        <v>0</v>
      </c>
      <c r="AM189" s="71">
        <v>6863922.8197881104</v>
      </c>
      <c r="AN189" s="71">
        <v>0</v>
      </c>
      <c r="AO189" s="71">
        <v>0</v>
      </c>
      <c r="AP189" s="71">
        <v>300708399.54888475</v>
      </c>
      <c r="AQ189" s="72"/>
      <c r="AR189" s="71">
        <v>1235</v>
      </c>
      <c r="AS189" s="71">
        <v>252</v>
      </c>
      <c r="AT189" s="71">
        <v>0</v>
      </c>
      <c r="AU189" s="71">
        <v>2</v>
      </c>
      <c r="AV189" s="71">
        <v>0</v>
      </c>
      <c r="AW189" s="71">
        <v>0</v>
      </c>
      <c r="AX189" s="71"/>
      <c r="AY189" s="72"/>
      <c r="AZ189" s="71">
        <v>5568.8</v>
      </c>
      <c r="BA189" s="71">
        <v>7330.4</v>
      </c>
      <c r="BB189" s="71">
        <v>0</v>
      </c>
      <c r="BC189" s="71">
        <v>143</v>
      </c>
      <c r="BD189" s="71">
        <v>0</v>
      </c>
      <c r="BE189" s="71">
        <v>0</v>
      </c>
      <c r="BF189" s="71"/>
      <c r="BG189" s="72"/>
      <c r="BH189" s="71">
        <v>0</v>
      </c>
      <c r="BI189" s="71">
        <v>0</v>
      </c>
      <c r="BJ189" s="71">
        <v>21.876000000000001</v>
      </c>
      <c r="BK189" s="71">
        <v>0</v>
      </c>
      <c r="BL189" s="71">
        <v>20.048999999999999</v>
      </c>
      <c r="BM189" s="71">
        <v>0</v>
      </c>
      <c r="BN189" s="72"/>
      <c r="BO189" s="71">
        <v>0</v>
      </c>
      <c r="BP189" s="71">
        <v>0</v>
      </c>
      <c r="BQ189" s="71">
        <v>3</v>
      </c>
      <c r="BR189" s="71">
        <v>0</v>
      </c>
      <c r="BS189" s="71">
        <v>4</v>
      </c>
      <c r="BT189" s="71">
        <v>0</v>
      </c>
      <c r="BU189"/>
      <c r="BV189" s="70">
        <v>41.924999999999997</v>
      </c>
      <c r="BW189" s="70">
        <v>0</v>
      </c>
      <c r="BX189" s="70">
        <v>0</v>
      </c>
      <c r="BY189" s="70">
        <v>0</v>
      </c>
      <c r="BZ189" s="70">
        <v>0</v>
      </c>
      <c r="CA189" s="70">
        <v>0</v>
      </c>
      <c r="CB189" s="70">
        <v>0</v>
      </c>
      <c r="CC189" s="70">
        <v>0</v>
      </c>
      <c r="CD189" s="70">
        <v>0</v>
      </c>
    </row>
    <row r="190" spans="1:82">
      <c r="A190" s="70" t="s">
        <v>1903</v>
      </c>
      <c r="B190" s="70">
        <v>473</v>
      </c>
      <c r="C190" s="70">
        <v>14</v>
      </c>
      <c r="D190" s="70">
        <v>28</v>
      </c>
      <c r="E190" s="70">
        <v>2017</v>
      </c>
      <c r="F190" s="70" t="s">
        <v>156</v>
      </c>
      <c r="G190" s="70" t="s">
        <v>1889</v>
      </c>
      <c r="H190" s="70" t="s">
        <v>1890</v>
      </c>
      <c r="I190" s="148"/>
      <c r="J190" s="71">
        <v>44.654430848329298</v>
      </c>
      <c r="K190" s="71">
        <v>5.6876612874186616</v>
      </c>
      <c r="L190" s="71">
        <v>3.6921405187909291</v>
      </c>
      <c r="M190" s="71">
        <v>75.302111274574116</v>
      </c>
      <c r="N190" s="71">
        <v>70.433680403151854</v>
      </c>
      <c r="O190" s="71">
        <v>56.88332319504233</v>
      </c>
      <c r="P190" s="71">
        <v>38.739419972737061</v>
      </c>
      <c r="Q190" s="71">
        <v>3.3876794537728401</v>
      </c>
      <c r="R190" s="71">
        <v>0</v>
      </c>
      <c r="S190" s="71">
        <v>14.194603508799998</v>
      </c>
      <c r="T190" s="72"/>
      <c r="U190" s="71">
        <v>10312389</v>
      </c>
      <c r="V190" s="71">
        <v>2114</v>
      </c>
      <c r="W190" s="71">
        <v>118</v>
      </c>
      <c r="X190" s="71">
        <v>17899</v>
      </c>
      <c r="Y190" s="71">
        <v>19700</v>
      </c>
      <c r="Z190" s="71">
        <v>34010</v>
      </c>
      <c r="AA190" s="71">
        <v>8024</v>
      </c>
      <c r="AB190" s="71">
        <v>49598</v>
      </c>
      <c r="AC190" s="71">
        <v>0</v>
      </c>
      <c r="AD190" s="71">
        <v>14.1946035088</v>
      </c>
      <c r="AE190" s="72"/>
      <c r="AF190" s="71">
        <v>70076394.877263829</v>
      </c>
      <c r="AG190" s="71">
        <v>4336725.9778781841</v>
      </c>
      <c r="AH190" s="71">
        <v>811359.82639841596</v>
      </c>
      <c r="AI190" s="71">
        <v>119056282.13797911</v>
      </c>
      <c r="AJ190" s="71">
        <v>101587437.64466821</v>
      </c>
      <c r="AK190" s="71">
        <v>0</v>
      </c>
      <c r="AL190" s="71">
        <v>0</v>
      </c>
      <c r="AM190" s="71">
        <v>6813122.6221369328</v>
      </c>
      <c r="AN190" s="71">
        <v>0</v>
      </c>
      <c r="AO190" s="71">
        <v>0</v>
      </c>
      <c r="AP190" s="71">
        <v>302681323.08632469</v>
      </c>
      <c r="AQ190" s="72"/>
      <c r="AR190" s="71">
        <v>1301</v>
      </c>
      <c r="AS190" s="71">
        <v>271</v>
      </c>
      <c r="AT190" s="71">
        <v>0</v>
      </c>
      <c r="AU190" s="71">
        <v>2</v>
      </c>
      <c r="AV190" s="71">
        <v>0</v>
      </c>
      <c r="AW190" s="71">
        <v>0</v>
      </c>
      <c r="AX190" s="71"/>
      <c r="AY190" s="72"/>
      <c r="AZ190" s="71">
        <v>5921.1</v>
      </c>
      <c r="BA190" s="71">
        <v>9231.0999999999985</v>
      </c>
      <c r="BB190" s="71">
        <v>0</v>
      </c>
      <c r="BC190" s="71">
        <v>143</v>
      </c>
      <c r="BD190" s="71">
        <v>0</v>
      </c>
      <c r="BE190" s="71">
        <v>0</v>
      </c>
      <c r="BF190" s="71"/>
      <c r="BG190" s="72"/>
      <c r="BH190" s="71">
        <v>0</v>
      </c>
      <c r="BI190" s="71">
        <v>0</v>
      </c>
      <c r="BJ190" s="71">
        <v>23.766999999999999</v>
      </c>
      <c r="BK190" s="71">
        <v>0</v>
      </c>
      <c r="BL190" s="71">
        <v>20.408999999999999</v>
      </c>
      <c r="BM190" s="71">
        <v>0</v>
      </c>
      <c r="BN190" s="72"/>
      <c r="BO190" s="71">
        <v>0</v>
      </c>
      <c r="BP190" s="71">
        <v>0</v>
      </c>
      <c r="BQ190" s="71">
        <v>4</v>
      </c>
      <c r="BR190" s="71">
        <v>0</v>
      </c>
      <c r="BS190" s="71">
        <v>4</v>
      </c>
      <c r="BT190" s="71">
        <v>0</v>
      </c>
      <c r="BU190"/>
      <c r="BV190" s="70">
        <v>44.176000000000002</v>
      </c>
      <c r="BW190" s="70">
        <v>0</v>
      </c>
      <c r="BX190" s="70">
        <v>0</v>
      </c>
      <c r="BY190" s="70">
        <v>0</v>
      </c>
      <c r="BZ190" s="70">
        <v>0</v>
      </c>
      <c r="CA190" s="70">
        <v>0</v>
      </c>
      <c r="CB190" s="70">
        <v>0</v>
      </c>
      <c r="CC190" s="70">
        <v>0</v>
      </c>
      <c r="CD190" s="70">
        <v>0</v>
      </c>
    </row>
    <row r="191" spans="1:82">
      <c r="A191" s="70" t="s">
        <v>1904</v>
      </c>
      <c r="B191" s="70">
        <v>474</v>
      </c>
      <c r="C191" s="70">
        <v>15</v>
      </c>
      <c r="D191" s="70">
        <v>28</v>
      </c>
      <c r="E191" s="70">
        <v>2018</v>
      </c>
      <c r="F191" s="70" t="s">
        <v>183</v>
      </c>
      <c r="G191" s="70" t="s">
        <v>1889</v>
      </c>
      <c r="H191" s="70" t="s">
        <v>1890</v>
      </c>
      <c r="I191" s="148"/>
      <c r="J191" s="71">
        <v>53.825335787022659</v>
      </c>
      <c r="K191" s="71">
        <v>5.4304216464891244</v>
      </c>
      <c r="L191" s="71">
        <v>3.2672077558673043</v>
      </c>
      <c r="M191" s="71">
        <v>69.993425826485904</v>
      </c>
      <c r="N191" s="71">
        <v>65.445969557149624</v>
      </c>
      <c r="O191" s="71">
        <v>56.213402703499369</v>
      </c>
      <c r="P191" s="71">
        <v>38.415937098449135</v>
      </c>
      <c r="Q191" s="71">
        <v>3.1151679606367901</v>
      </c>
      <c r="R191" s="71">
        <v>0</v>
      </c>
      <c r="S191" s="71">
        <v>13.199776899</v>
      </c>
      <c r="T191" s="72"/>
      <c r="U191" s="71">
        <v>12617120</v>
      </c>
      <c r="V191" s="71">
        <v>2114</v>
      </c>
      <c r="W191" s="71">
        <v>118</v>
      </c>
      <c r="X191" s="71">
        <v>17899</v>
      </c>
      <c r="Y191" s="71">
        <v>19851</v>
      </c>
      <c r="Z191" s="71">
        <v>34253</v>
      </c>
      <c r="AA191" s="71">
        <v>8037</v>
      </c>
      <c r="AB191" s="71">
        <v>49150</v>
      </c>
      <c r="AC191" s="71">
        <v>0</v>
      </c>
      <c r="AD191" s="71">
        <v>13.199776899</v>
      </c>
      <c r="AE191" s="72"/>
      <c r="AF191" s="71">
        <v>82343899.242791951</v>
      </c>
      <c r="AG191" s="71">
        <v>3913750.8181619169</v>
      </c>
      <c r="AH191" s="71">
        <v>758243.91576391342</v>
      </c>
      <c r="AI191" s="71">
        <v>109283800.81952059</v>
      </c>
      <c r="AJ191" s="71">
        <v>91464906.580851406</v>
      </c>
      <c r="AK191" s="71">
        <v>0</v>
      </c>
      <c r="AL191" s="71">
        <v>0</v>
      </c>
      <c r="AM191" s="71">
        <v>6765552.0914775413</v>
      </c>
      <c r="AN191" s="71">
        <v>0</v>
      </c>
      <c r="AO191" s="71">
        <v>0</v>
      </c>
      <c r="AP191" s="71">
        <v>294530153.46856725</v>
      </c>
      <c r="AQ191" s="72"/>
      <c r="AR191" s="71">
        <v>1379</v>
      </c>
      <c r="AS191" s="71">
        <v>299</v>
      </c>
      <c r="AT191" s="71">
        <v>0</v>
      </c>
      <c r="AU191" s="71">
        <v>2</v>
      </c>
      <c r="AV191" s="71">
        <v>0</v>
      </c>
      <c r="AW191" s="71">
        <v>0</v>
      </c>
      <c r="AX191" s="71"/>
      <c r="AY191" s="72"/>
      <c r="AZ191" s="71">
        <v>6324</v>
      </c>
      <c r="BA191" s="71">
        <v>9926.7000000000007</v>
      </c>
      <c r="BB191" s="71">
        <v>0</v>
      </c>
      <c r="BC191" s="71">
        <v>143</v>
      </c>
      <c r="BD191" s="71">
        <v>0</v>
      </c>
      <c r="BE191" s="71">
        <v>0</v>
      </c>
      <c r="BF191" s="71"/>
      <c r="BG191" s="72"/>
      <c r="BH191" s="71">
        <v>0</v>
      </c>
      <c r="BI191" s="71">
        <v>0</v>
      </c>
      <c r="BJ191" s="71">
        <v>22.408000000000001</v>
      </c>
      <c r="BK191" s="71">
        <v>0</v>
      </c>
      <c r="BL191" s="71">
        <v>20.079999999999998</v>
      </c>
      <c r="BM191" s="71">
        <v>0</v>
      </c>
      <c r="BN191" s="72"/>
      <c r="BO191" s="71">
        <v>0</v>
      </c>
      <c r="BP191" s="71">
        <v>0</v>
      </c>
      <c r="BQ191" s="71">
        <v>4</v>
      </c>
      <c r="BR191" s="71">
        <v>0</v>
      </c>
      <c r="BS191" s="71">
        <v>4</v>
      </c>
      <c r="BT191" s="71">
        <v>0</v>
      </c>
      <c r="BU191"/>
      <c r="BV191" s="70">
        <v>42.488</v>
      </c>
      <c r="BW191" s="70">
        <v>0</v>
      </c>
      <c r="BX191" s="70">
        <v>0</v>
      </c>
      <c r="BY191" s="70">
        <v>0</v>
      </c>
      <c r="BZ191" s="70">
        <v>0</v>
      </c>
      <c r="CA191" s="70">
        <v>0</v>
      </c>
      <c r="CB191" s="70">
        <v>0</v>
      </c>
      <c r="CC191" s="70">
        <v>0</v>
      </c>
      <c r="CD191" s="70">
        <v>0</v>
      </c>
    </row>
    <row r="192" spans="1:82">
      <c r="A192" s="70" t="s">
        <v>1905</v>
      </c>
      <c r="B192" s="70">
        <v>475</v>
      </c>
      <c r="C192" s="70">
        <v>16</v>
      </c>
      <c r="D192" s="70">
        <v>28</v>
      </c>
      <c r="E192" s="70">
        <v>2019</v>
      </c>
      <c r="F192" s="70" t="s">
        <v>158</v>
      </c>
      <c r="G192" s="70" t="s">
        <v>1889</v>
      </c>
      <c r="H192" s="70" t="s">
        <v>1890</v>
      </c>
      <c r="I192" s="148"/>
      <c r="J192" s="71">
        <v>53.87243219816731</v>
      </c>
      <c r="K192" s="71">
        <v>4.8992549421975724</v>
      </c>
      <c r="L192" s="71">
        <v>3.2933918562833062</v>
      </c>
      <c r="M192" s="71">
        <v>68.03104406883449</v>
      </c>
      <c r="N192" s="71">
        <v>57.151739179801879</v>
      </c>
      <c r="O192" s="71">
        <v>54.628337242022667</v>
      </c>
      <c r="P192" s="71">
        <v>36.832253768730581</v>
      </c>
      <c r="Q192" s="71">
        <v>2.9978824654462701</v>
      </c>
      <c r="R192" s="71">
        <v>0</v>
      </c>
      <c r="S192" s="71">
        <v>14.784902943299997</v>
      </c>
      <c r="T192" s="72"/>
      <c r="U192" s="71">
        <v>12645967</v>
      </c>
      <c r="V192" s="71">
        <v>2114</v>
      </c>
      <c r="W192" s="71">
        <v>118</v>
      </c>
      <c r="X192" s="71">
        <v>17899</v>
      </c>
      <c r="Y192" s="71">
        <v>19828</v>
      </c>
      <c r="Z192" s="71">
        <v>34201</v>
      </c>
      <c r="AA192" s="71">
        <v>7648</v>
      </c>
      <c r="AB192" s="71">
        <v>48580</v>
      </c>
      <c r="AC192" s="71">
        <v>0</v>
      </c>
      <c r="AD192" s="71">
        <v>14.784902943300001</v>
      </c>
      <c r="AE192" s="72"/>
      <c r="AF192" s="71">
        <v>84587077.98427175</v>
      </c>
      <c r="AG192" s="71">
        <v>3660040.9252740918</v>
      </c>
      <c r="AH192" s="71">
        <v>807655.61284599709</v>
      </c>
      <c r="AI192" s="71">
        <v>109435411.1738576</v>
      </c>
      <c r="AJ192" s="71">
        <v>82430463.414022714</v>
      </c>
      <c r="AK192" s="71">
        <v>0</v>
      </c>
      <c r="AL192" s="71">
        <v>0</v>
      </c>
      <c r="AM192" s="71">
        <v>6616230.2899557995</v>
      </c>
      <c r="AN192" s="71">
        <v>0</v>
      </c>
      <c r="AO192" s="71">
        <v>0</v>
      </c>
      <c r="AP192" s="71">
        <v>287536879.40022796</v>
      </c>
      <c r="AQ192" s="72"/>
      <c r="AR192" s="71">
        <v>1469</v>
      </c>
      <c r="AS192" s="71">
        <v>330</v>
      </c>
      <c r="AT192" s="71">
        <v>0</v>
      </c>
      <c r="AU192" s="71">
        <v>2</v>
      </c>
      <c r="AV192" s="71">
        <v>0</v>
      </c>
      <c r="AW192" s="71">
        <v>0</v>
      </c>
      <c r="AX192" s="71"/>
      <c r="AY192" s="72"/>
      <c r="AZ192" s="71">
        <v>6877.1000000000022</v>
      </c>
      <c r="BA192" s="71">
        <v>12401.8</v>
      </c>
      <c r="BB192" s="71">
        <v>0</v>
      </c>
      <c r="BC192" s="71">
        <v>143</v>
      </c>
      <c r="BD192" s="71">
        <v>0</v>
      </c>
      <c r="BE192" s="71">
        <v>0</v>
      </c>
      <c r="BF192" s="71"/>
      <c r="BG192" s="72"/>
      <c r="BH192" s="71">
        <v>0</v>
      </c>
      <c r="BI192" s="71">
        <v>0</v>
      </c>
      <c r="BJ192" s="71">
        <v>14.856999999999999</v>
      </c>
      <c r="BK192" s="71">
        <v>0</v>
      </c>
      <c r="BL192" s="71">
        <v>19.305</v>
      </c>
      <c r="BM192" s="71">
        <v>0</v>
      </c>
      <c r="BN192" s="72"/>
      <c r="BO192" s="71">
        <v>0</v>
      </c>
      <c r="BP192" s="71">
        <v>0</v>
      </c>
      <c r="BQ192" s="71">
        <v>4</v>
      </c>
      <c r="BR192" s="71">
        <v>0</v>
      </c>
      <c r="BS192" s="71">
        <v>4</v>
      </c>
      <c r="BT192" s="71">
        <v>0</v>
      </c>
      <c r="BU192"/>
      <c r="BV192" s="70">
        <v>34.161999999999999</v>
      </c>
      <c r="BW192" s="70">
        <v>0</v>
      </c>
      <c r="BX192" s="70">
        <v>0</v>
      </c>
      <c r="BY192" s="70">
        <v>0</v>
      </c>
      <c r="BZ192" s="70">
        <v>0</v>
      </c>
      <c r="CA192" s="70">
        <v>0</v>
      </c>
      <c r="CB192" s="70">
        <v>0</v>
      </c>
      <c r="CC192" s="70">
        <v>0</v>
      </c>
      <c r="CD192" s="70">
        <v>0</v>
      </c>
    </row>
    <row r="193" spans="1:82">
      <c r="A193" s="70" t="s">
        <v>1906</v>
      </c>
      <c r="B193" s="70">
        <v>476</v>
      </c>
      <c r="C193" s="70">
        <v>17</v>
      </c>
      <c r="D193" s="70">
        <v>28</v>
      </c>
      <c r="E193" s="70">
        <v>2020</v>
      </c>
      <c r="F193" s="70" t="s">
        <v>159</v>
      </c>
      <c r="G193" s="70" t="s">
        <v>1889</v>
      </c>
      <c r="H193" s="70" t="s">
        <v>1890</v>
      </c>
      <c r="I193" s="148"/>
      <c r="J193" s="71">
        <v>43.375788711207058</v>
      </c>
      <c r="K193" s="71">
        <v>5.6646526782181894</v>
      </c>
      <c r="L193" s="71">
        <v>2.7192766166208577</v>
      </c>
      <c r="M193" s="71">
        <v>69.792581900054586</v>
      </c>
      <c r="N193" s="71">
        <v>56.775362729913915</v>
      </c>
      <c r="O193" s="71">
        <v>47.857948630280383</v>
      </c>
      <c r="P193" s="71">
        <v>34.616531041708349</v>
      </c>
      <c r="Q193" s="71">
        <v>2.8409045355301501</v>
      </c>
      <c r="R193" s="71">
        <v>0</v>
      </c>
      <c r="S193" s="71">
        <v>12.156126002100001</v>
      </c>
      <c r="T193" s="72"/>
      <c r="U193" s="71">
        <v>10831533</v>
      </c>
      <c r="V193" s="71">
        <v>2116</v>
      </c>
      <c r="W193" s="71">
        <v>108</v>
      </c>
      <c r="X193" s="71">
        <v>18762</v>
      </c>
      <c r="Y193" s="71">
        <v>20022</v>
      </c>
      <c r="Z193" s="71">
        <v>34198</v>
      </c>
      <c r="AA193" s="71">
        <v>7640</v>
      </c>
      <c r="AB193" s="71">
        <v>48183</v>
      </c>
      <c r="AC193" s="71">
        <v>0</v>
      </c>
      <c r="AD193" s="71">
        <v>12.156126002100001</v>
      </c>
      <c r="AE193" s="72"/>
      <c r="AF193" s="71">
        <v>70103187.133560225</v>
      </c>
      <c r="AG193" s="71">
        <v>4336008.3171530413</v>
      </c>
      <c r="AH193" s="71">
        <v>706516.02151526546</v>
      </c>
      <c r="AI193" s="71">
        <v>114403334.97857416</v>
      </c>
      <c r="AJ193" s="71">
        <v>89103754.989277318</v>
      </c>
      <c r="AK193" s="71"/>
      <c r="AL193" s="71"/>
      <c r="AM193" s="71">
        <v>6288416.8242952833</v>
      </c>
      <c r="AN193" s="71"/>
      <c r="AO193" s="71"/>
      <c r="AP193" s="71">
        <v>284941218.26437527</v>
      </c>
      <c r="AQ193" s="72"/>
      <c r="AR193" s="71">
        <v>1543</v>
      </c>
      <c r="AS193" s="71">
        <v>340</v>
      </c>
      <c r="AT193" s="71">
        <v>0</v>
      </c>
      <c r="AU193" s="71">
        <v>2</v>
      </c>
      <c r="AV193" s="71">
        <v>0</v>
      </c>
      <c r="AW193" s="71">
        <v>0</v>
      </c>
      <c r="AX193" s="71"/>
      <c r="AY193" s="72"/>
      <c r="AZ193" s="71">
        <v>7392.1999999999989</v>
      </c>
      <c r="BA193" s="71">
        <v>12705.2</v>
      </c>
      <c r="BB193" s="71">
        <v>0</v>
      </c>
      <c r="BC193" s="71">
        <v>143</v>
      </c>
      <c r="BD193" s="71">
        <v>0</v>
      </c>
      <c r="BE193" s="71">
        <v>0</v>
      </c>
      <c r="BF193" s="71"/>
      <c r="BG193" s="72"/>
      <c r="BH193" s="71">
        <v>0</v>
      </c>
      <c r="BI193" s="71">
        <v>0</v>
      </c>
      <c r="BJ193" s="71">
        <v>24.776</v>
      </c>
      <c r="BK193" s="71">
        <v>0</v>
      </c>
      <c r="BL193" s="71">
        <v>13.433</v>
      </c>
      <c r="BM193" s="71">
        <v>0</v>
      </c>
      <c r="BN193" s="72"/>
      <c r="BO193" s="71">
        <v>0</v>
      </c>
      <c r="BP193" s="71">
        <v>0</v>
      </c>
      <c r="BQ193" s="71">
        <v>4</v>
      </c>
      <c r="BR193" s="71">
        <v>0</v>
      </c>
      <c r="BS193" s="71">
        <v>4</v>
      </c>
      <c r="BT193" s="71">
        <v>0</v>
      </c>
      <c r="BU193"/>
      <c r="BV193" s="70">
        <v>38.209000000000003</v>
      </c>
      <c r="BW193" s="70">
        <v>0</v>
      </c>
      <c r="BX193" s="70">
        <v>0</v>
      </c>
      <c r="BY193" s="70">
        <v>0</v>
      </c>
      <c r="BZ193" s="70">
        <v>0</v>
      </c>
      <c r="CA193" s="70">
        <v>0</v>
      </c>
      <c r="CB193" s="70">
        <v>0</v>
      </c>
      <c r="CC193" s="70">
        <v>0</v>
      </c>
      <c r="CD193" s="70">
        <v>0</v>
      </c>
    </row>
    <row r="194" spans="1:82">
      <c r="A194" s="70" t="s">
        <v>1907</v>
      </c>
      <c r="B194" s="70">
        <v>476</v>
      </c>
      <c r="C194" s="70">
        <v>18</v>
      </c>
      <c r="D194" s="70">
        <v>28</v>
      </c>
      <c r="E194" s="70">
        <v>2021</v>
      </c>
      <c r="F194" s="70" t="s">
        <v>160</v>
      </c>
      <c r="G194" s="70" t="s">
        <v>1889</v>
      </c>
      <c r="H194" s="70" t="s">
        <v>1890</v>
      </c>
      <c r="I194" s="148"/>
      <c r="J194" s="71">
        <v>40.675204307025993</v>
      </c>
      <c r="K194" s="71">
        <v>5.9264874499449158</v>
      </c>
      <c r="L194" s="71">
        <v>2.4670875019363767</v>
      </c>
      <c r="M194" s="71">
        <v>78.151840755868946</v>
      </c>
      <c r="N194" s="71">
        <v>56.884283390320121</v>
      </c>
      <c r="O194" s="71">
        <v>46.436229207183139</v>
      </c>
      <c r="P194" s="71">
        <v>35.60697167617495</v>
      </c>
      <c r="Q194" s="71">
        <v>2.78763405558318</v>
      </c>
      <c r="R194" s="71">
        <v>0</v>
      </c>
      <c r="S194" s="71">
        <v>15.72146708208</v>
      </c>
      <c r="T194" s="72"/>
      <c r="U194" s="71">
        <v>10828511</v>
      </c>
      <c r="V194" s="71">
        <v>2116</v>
      </c>
      <c r="W194" s="71">
        <v>108</v>
      </c>
      <c r="X194" s="71">
        <v>18762</v>
      </c>
      <c r="Y194" s="71">
        <v>20169</v>
      </c>
      <c r="Z194" s="71">
        <v>34166</v>
      </c>
      <c r="AA194" s="71">
        <v>7663</v>
      </c>
      <c r="AB194" s="71">
        <v>47744</v>
      </c>
      <c r="AC194" s="71">
        <v>0</v>
      </c>
      <c r="AD194" s="71">
        <v>15.72146708208</v>
      </c>
      <c r="AE194" s="72"/>
      <c r="AF194" s="71">
        <v>65439026.000608847</v>
      </c>
      <c r="AG194" s="71">
        <v>4194177.549022153</v>
      </c>
      <c r="AH194" s="71">
        <v>620002.01113901276</v>
      </c>
      <c r="AI194" s="71">
        <v>126705306.54951507</v>
      </c>
      <c r="AJ194" s="71">
        <v>79266920.094608948</v>
      </c>
      <c r="AK194" s="71">
        <v>0</v>
      </c>
      <c r="AL194" s="71">
        <v>0</v>
      </c>
      <c r="AM194" s="71">
        <v>6267063.0594957424</v>
      </c>
      <c r="AN194" s="71">
        <v>0</v>
      </c>
      <c r="AO194" s="71">
        <v>0</v>
      </c>
      <c r="AP194" s="71">
        <v>282492495.26438975</v>
      </c>
      <c r="AQ194" s="72"/>
      <c r="AR194" s="71">
        <v>1632</v>
      </c>
      <c r="AS194" s="71">
        <v>341</v>
      </c>
      <c r="AT194" s="71">
        <v>0</v>
      </c>
      <c r="AU194" s="71">
        <v>2</v>
      </c>
      <c r="AV194" s="71">
        <v>0</v>
      </c>
      <c r="AW194" s="71">
        <v>0</v>
      </c>
      <c r="AX194" s="71"/>
      <c r="AY194" s="72"/>
      <c r="AZ194" s="71">
        <v>7974.0999999999967</v>
      </c>
      <c r="BA194" s="71">
        <v>12754.7</v>
      </c>
      <c r="BB194" s="71">
        <v>0</v>
      </c>
      <c r="BC194" s="71">
        <v>143</v>
      </c>
      <c r="BD194" s="71">
        <v>0</v>
      </c>
      <c r="BE194" s="71">
        <v>0</v>
      </c>
      <c r="BF194" s="71"/>
      <c r="BG194" s="72"/>
      <c r="BH194" s="71">
        <v>0</v>
      </c>
      <c r="BI194" s="71">
        <v>0</v>
      </c>
      <c r="BJ194" s="71">
        <v>22.431000000000001</v>
      </c>
      <c r="BK194" s="71">
        <v>0</v>
      </c>
      <c r="BL194" s="71">
        <v>14.842000000000001</v>
      </c>
      <c r="BM194" s="71">
        <v>0</v>
      </c>
      <c r="BN194" s="72"/>
      <c r="BO194" s="71">
        <v>0</v>
      </c>
      <c r="BP194" s="71">
        <v>0</v>
      </c>
      <c r="BQ194" s="71">
        <v>4</v>
      </c>
      <c r="BR194" s="71">
        <v>0</v>
      </c>
      <c r="BS194" s="71">
        <v>4</v>
      </c>
      <c r="BT194" s="71">
        <v>0</v>
      </c>
      <c r="BU194"/>
      <c r="BV194" s="70">
        <v>37.273000000000003</v>
      </c>
      <c r="BW194" s="70">
        <v>0</v>
      </c>
      <c r="BX194" s="70">
        <v>0</v>
      </c>
      <c r="BY194" s="70">
        <v>0</v>
      </c>
      <c r="BZ194" s="70">
        <v>0</v>
      </c>
      <c r="CA194" s="70">
        <v>0</v>
      </c>
      <c r="CB194" s="70">
        <v>0</v>
      </c>
      <c r="CC194" s="70">
        <v>0</v>
      </c>
      <c r="CD194" s="70">
        <v>0</v>
      </c>
    </row>
    <row r="195" spans="1:82">
      <c r="A195" s="70" t="s">
        <v>1908</v>
      </c>
      <c r="B195" s="70">
        <v>476</v>
      </c>
      <c r="C195" s="70">
        <v>19</v>
      </c>
      <c r="D195" s="70">
        <v>28</v>
      </c>
      <c r="E195" s="70">
        <v>2022</v>
      </c>
      <c r="F195" s="70" t="s">
        <v>161</v>
      </c>
      <c r="G195" s="70" t="s">
        <v>1889</v>
      </c>
      <c r="H195" s="70" t="s">
        <v>1890</v>
      </c>
      <c r="I195" s="148"/>
      <c r="J195" s="71">
        <v>36.632055827317998</v>
      </c>
      <c r="K195" s="71">
        <v>5.6346715067582336</v>
      </c>
      <c r="L195" s="71">
        <v>2.0083342302719984</v>
      </c>
      <c r="M195" s="71">
        <v>71.166237788012907</v>
      </c>
      <c r="N195" s="71">
        <v>62.071436555914303</v>
      </c>
      <c r="O195" s="71">
        <v>48.993424164680704</v>
      </c>
      <c r="P195" s="71">
        <v>35.443038469876626</v>
      </c>
      <c r="Q195" s="71">
        <v>2.7844258109000717</v>
      </c>
      <c r="R195" s="71">
        <v>0</v>
      </c>
      <c r="S195" s="71">
        <v>11.913199714999999</v>
      </c>
      <c r="T195" s="72"/>
      <c r="U195" s="71">
        <v>10059866</v>
      </c>
      <c r="V195" s="71">
        <v>2116</v>
      </c>
      <c r="W195" s="71">
        <v>108</v>
      </c>
      <c r="X195" s="71">
        <v>18762</v>
      </c>
      <c r="Y195" s="71">
        <v>20379</v>
      </c>
      <c r="Z195" s="71">
        <v>34249</v>
      </c>
      <c r="AA195" s="71">
        <v>7744</v>
      </c>
      <c r="AB195" s="71">
        <v>47298</v>
      </c>
      <c r="AC195" s="71">
        <v>0</v>
      </c>
      <c r="AD195" s="71">
        <v>11.913199714999999</v>
      </c>
      <c r="AE195" s="72"/>
      <c r="AF195" s="71">
        <v>55304081.84550333</v>
      </c>
      <c r="AG195" s="71">
        <v>4172837.1856606225</v>
      </c>
      <c r="AH195" s="71">
        <v>605550.93356374255</v>
      </c>
      <c r="AI195" s="71">
        <v>112800002.56668885</v>
      </c>
      <c r="AJ195" s="71">
        <v>89036964.249169305</v>
      </c>
      <c r="AK195" s="71">
        <v>0</v>
      </c>
      <c r="AL195" s="71">
        <v>0</v>
      </c>
      <c r="AM195" s="71">
        <v>6107462.7708677519</v>
      </c>
      <c r="AN195" s="71">
        <v>0</v>
      </c>
      <c r="AO195" s="71">
        <v>0</v>
      </c>
      <c r="AP195" s="71">
        <v>268026899.55145359</v>
      </c>
      <c r="AQ195" s="72"/>
      <c r="AR195" s="71">
        <v>1735</v>
      </c>
      <c r="AS195" s="71">
        <v>341</v>
      </c>
      <c r="AT195" s="71">
        <v>0</v>
      </c>
      <c r="AU195" s="71">
        <v>2</v>
      </c>
      <c r="AV195" s="71">
        <v>0</v>
      </c>
      <c r="AW195" s="71">
        <v>0</v>
      </c>
      <c r="AX195" s="71"/>
      <c r="AY195" s="72"/>
      <c r="AZ195" s="71">
        <v>8732.8999999999869</v>
      </c>
      <c r="BA195" s="71">
        <v>12754.699999999995</v>
      </c>
      <c r="BB195" s="71">
        <v>0</v>
      </c>
      <c r="BC195" s="71">
        <v>143</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1909</v>
      </c>
      <c r="B196" s="70">
        <v>476</v>
      </c>
      <c r="C196" s="70">
        <v>20</v>
      </c>
      <c r="D196" s="70">
        <v>28</v>
      </c>
      <c r="E196" s="70">
        <v>2023</v>
      </c>
      <c r="F196" s="70" t="s">
        <v>1539</v>
      </c>
      <c r="G196" s="70" t="s">
        <v>1889</v>
      </c>
      <c r="H196" s="70" t="s">
        <v>1890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1813</v>
      </c>
      <c r="AS196" s="71">
        <v>341</v>
      </c>
      <c r="AT196" s="71">
        <v>0</v>
      </c>
      <c r="AU196" s="71">
        <v>3</v>
      </c>
      <c r="AV196" s="71">
        <v>0</v>
      </c>
      <c r="AW196" s="71">
        <v>0</v>
      </c>
      <c r="AX196" s="71"/>
      <c r="AY196" s="72"/>
      <c r="AZ196" s="71">
        <v>9249.0999999999767</v>
      </c>
      <c r="BA196" s="71">
        <v>12754.699999999995</v>
      </c>
      <c r="BB196" s="71">
        <v>0</v>
      </c>
      <c r="BC196" s="71">
        <v>158</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1910</v>
      </c>
      <c r="B197" s="70">
        <v>476</v>
      </c>
      <c r="C197" s="70">
        <v>21</v>
      </c>
      <c r="D197" s="70">
        <v>28</v>
      </c>
      <c r="E197" s="70">
        <v>2024</v>
      </c>
      <c r="F197" s="70" t="s">
        <v>1554</v>
      </c>
      <c r="G197" s="1064" t="s">
        <v>1889</v>
      </c>
      <c r="H197" s="70" t="s">
        <v>1890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1911</v>
      </c>
      <c r="B198" s="70">
        <v>86</v>
      </c>
      <c r="C198" s="70">
        <v>1</v>
      </c>
      <c r="D198" s="70">
        <v>6</v>
      </c>
      <c r="E198" s="70">
        <v>1990</v>
      </c>
      <c r="F198" s="70" t="s">
        <v>787</v>
      </c>
      <c r="G198" s="1064" t="s">
        <v>1912</v>
      </c>
      <c r="H198" s="70" t="s">
        <v>1913</v>
      </c>
      <c r="I198" s="148"/>
      <c r="J198" s="71">
        <v>160.35580265955431</v>
      </c>
      <c r="K198" s="71">
        <v>6.1682696795599474</v>
      </c>
      <c r="L198" s="71">
        <v>3.5500333550774599</v>
      </c>
      <c r="M198" s="71">
        <v>40.660831826906161</v>
      </c>
      <c r="N198" s="71">
        <v>47.545563320324547</v>
      </c>
      <c r="O198" s="71">
        <v>39.680369530754078</v>
      </c>
      <c r="P198" s="71">
        <v>42.197413041770083</v>
      </c>
      <c r="Q198" s="71">
        <v>2.9790089125959902</v>
      </c>
      <c r="R198" s="71">
        <v>0</v>
      </c>
      <c r="S198" s="71">
        <v>3.395403816352661</v>
      </c>
      <c r="T198" s="72"/>
      <c r="U198" s="71">
        <v>19089092</v>
      </c>
      <c r="V198" s="71">
        <v>2201</v>
      </c>
      <c r="W198" s="71">
        <v>35</v>
      </c>
      <c r="X198" s="71">
        <v>14170</v>
      </c>
      <c r="Y198" s="71">
        <v>15131</v>
      </c>
      <c r="Z198" s="71">
        <v>16321</v>
      </c>
      <c r="AA198" s="71">
        <v>10246</v>
      </c>
      <c r="AB198" s="71">
        <v>48369</v>
      </c>
      <c r="AC198" s="71">
        <v>0</v>
      </c>
      <c r="AD198" s="71">
        <v>3.395403816352661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1914</v>
      </c>
      <c r="B199" s="70">
        <v>87</v>
      </c>
      <c r="C199" s="70">
        <v>2</v>
      </c>
      <c r="D199" s="70">
        <v>6</v>
      </c>
      <c r="E199" s="70">
        <v>2005</v>
      </c>
      <c r="F199" s="70" t="s">
        <v>789</v>
      </c>
      <c r="G199" s="70" t="s">
        <v>1912</v>
      </c>
      <c r="H199" s="70" t="s">
        <v>1913</v>
      </c>
      <c r="I199" s="148"/>
      <c r="J199" s="71">
        <v>120.70260912303721</v>
      </c>
      <c r="K199" s="71">
        <v>4.0928866767883578</v>
      </c>
      <c r="L199" s="71">
        <v>5.0409582430161137</v>
      </c>
      <c r="M199" s="71">
        <v>73.846214352948181</v>
      </c>
      <c r="N199" s="71">
        <v>67.093405210082608</v>
      </c>
      <c r="O199" s="71">
        <v>56.298132491216258</v>
      </c>
      <c r="P199" s="71">
        <v>42.899528387039943</v>
      </c>
      <c r="Q199" s="71">
        <v>2.9909620424341301</v>
      </c>
      <c r="R199" s="71">
        <v>0</v>
      </c>
      <c r="S199" s="71">
        <v>3.0283152289999999</v>
      </c>
      <c r="T199" s="72"/>
      <c r="U199" s="71">
        <v>16157610</v>
      </c>
      <c r="V199" s="71">
        <v>1752</v>
      </c>
      <c r="W199" s="71">
        <v>44</v>
      </c>
      <c r="X199" s="71">
        <v>13792</v>
      </c>
      <c r="Y199" s="71">
        <v>19138</v>
      </c>
      <c r="Z199" s="71">
        <v>26796</v>
      </c>
      <c r="AA199" s="71">
        <v>8531</v>
      </c>
      <c r="AB199" s="71">
        <v>50768</v>
      </c>
      <c r="AC199" s="71">
        <v>0</v>
      </c>
      <c r="AD199" s="71">
        <v>3.0283152289999999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1915</v>
      </c>
      <c r="B200" s="70">
        <v>88</v>
      </c>
      <c r="C200" s="70">
        <v>3</v>
      </c>
      <c r="D200" s="70">
        <v>6</v>
      </c>
      <c r="E200" s="70">
        <v>2006</v>
      </c>
      <c r="F200" s="70" t="s">
        <v>790</v>
      </c>
      <c r="G200" s="70" t="s">
        <v>1912</v>
      </c>
      <c r="H200" s="70" t="s">
        <v>1913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1916</v>
      </c>
      <c r="B201" s="70">
        <v>89</v>
      </c>
      <c r="C201" s="70">
        <v>4</v>
      </c>
      <c r="D201" s="70">
        <v>6</v>
      </c>
      <c r="E201" s="70">
        <v>2007</v>
      </c>
      <c r="F201" s="70" t="s">
        <v>791</v>
      </c>
      <c r="G201" s="70" t="s">
        <v>1912</v>
      </c>
      <c r="H201" s="70" t="s">
        <v>1913</v>
      </c>
      <c r="I201" s="148"/>
      <c r="J201" s="71">
        <v>95.666662598934792</v>
      </c>
      <c r="K201" s="71">
        <v>3.8657214097718882</v>
      </c>
      <c r="L201" s="71">
        <v>2.1500263237399202</v>
      </c>
      <c r="M201" s="71">
        <v>67.909962933839807</v>
      </c>
      <c r="N201" s="71">
        <v>69.894394472470992</v>
      </c>
      <c r="O201" s="71">
        <v>54.410821476327598</v>
      </c>
      <c r="P201" s="71">
        <v>43.001848376875543</v>
      </c>
      <c r="Q201" s="71">
        <v>3.1273494825040902</v>
      </c>
      <c r="R201" s="71">
        <v>0</v>
      </c>
      <c r="S201" s="71">
        <v>3.3578728089399998</v>
      </c>
      <c r="T201" s="72"/>
      <c r="U201" s="71">
        <v>15083479</v>
      </c>
      <c r="V201" s="71">
        <v>1632</v>
      </c>
      <c r="W201" s="71">
        <v>21</v>
      </c>
      <c r="X201" s="71">
        <v>15241</v>
      </c>
      <c r="Y201" s="71">
        <v>19412</v>
      </c>
      <c r="Z201" s="71">
        <v>26922</v>
      </c>
      <c r="AA201" s="71">
        <v>8421</v>
      </c>
      <c r="AB201" s="71">
        <v>50276</v>
      </c>
      <c r="AC201" s="71">
        <v>0</v>
      </c>
      <c r="AD201" s="71">
        <v>3.3578728089399998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1917</v>
      </c>
      <c r="B202" s="70">
        <v>90</v>
      </c>
      <c r="C202" s="70">
        <v>5</v>
      </c>
      <c r="D202" s="70">
        <v>6</v>
      </c>
      <c r="E202" s="70">
        <v>2008</v>
      </c>
      <c r="F202" s="70" t="s">
        <v>792</v>
      </c>
      <c r="G202" s="70" t="s">
        <v>1912</v>
      </c>
      <c r="H202" s="70" t="s">
        <v>1913</v>
      </c>
      <c r="I202" s="148"/>
      <c r="J202" s="71">
        <v>78.278769361581382</v>
      </c>
      <c r="K202" s="71">
        <v>2.876936646856135</v>
      </c>
      <c r="L202" s="71">
        <v>1.753821633319756</v>
      </c>
      <c r="M202" s="71">
        <v>74.469382033875931</v>
      </c>
      <c r="N202" s="71">
        <v>72.803069055757348</v>
      </c>
      <c r="O202" s="71">
        <v>52.616617810379061</v>
      </c>
      <c r="P202" s="71">
        <v>41.861295501098212</v>
      </c>
      <c r="Q202" s="71">
        <v>3.0652385632889398</v>
      </c>
      <c r="R202" s="71">
        <v>0</v>
      </c>
      <c r="S202" s="71">
        <v>3.2183110620800002</v>
      </c>
      <c r="T202" s="72"/>
      <c r="U202" s="71">
        <v>12791080</v>
      </c>
      <c r="V202" s="71">
        <v>1632</v>
      </c>
      <c r="W202" s="71">
        <v>21</v>
      </c>
      <c r="X202" s="71">
        <v>15241</v>
      </c>
      <c r="Y202" s="71">
        <v>19585</v>
      </c>
      <c r="Z202" s="71">
        <v>26948</v>
      </c>
      <c r="AA202" s="71">
        <v>8207</v>
      </c>
      <c r="AB202" s="71">
        <v>50088</v>
      </c>
      <c r="AC202" s="71">
        <v>0</v>
      </c>
      <c r="AD202" s="71">
        <v>3.2183110620800002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1918</v>
      </c>
      <c r="B203" s="70">
        <v>91</v>
      </c>
      <c r="C203" s="70">
        <v>6</v>
      </c>
      <c r="D203" s="70">
        <v>6</v>
      </c>
      <c r="E203" s="70">
        <v>2009</v>
      </c>
      <c r="F203" s="70" t="s">
        <v>176</v>
      </c>
      <c r="G203" s="70" t="s">
        <v>1912</v>
      </c>
      <c r="H203" s="70" t="s">
        <v>1913</v>
      </c>
      <c r="I203" s="148"/>
      <c r="J203" s="71">
        <v>77.094617102653018</v>
      </c>
      <c r="K203" s="71">
        <v>2.8606130088152111</v>
      </c>
      <c r="L203" s="71">
        <v>4.0332607475895754</v>
      </c>
      <c r="M203" s="71">
        <v>73.50331377999224</v>
      </c>
      <c r="N203" s="71">
        <v>65.712282226869263</v>
      </c>
      <c r="O203" s="71">
        <v>53.783751495400423</v>
      </c>
      <c r="P203" s="71">
        <v>39.926519474653418</v>
      </c>
      <c r="Q203" s="71">
        <v>2.9224465744160799</v>
      </c>
      <c r="R203" s="71">
        <v>0</v>
      </c>
      <c r="S203" s="71">
        <v>3.099361878479999</v>
      </c>
      <c r="T203" s="72"/>
      <c r="U203" s="71">
        <v>10825452</v>
      </c>
      <c r="V203" s="71">
        <v>1724</v>
      </c>
      <c r="W203" s="71">
        <v>65</v>
      </c>
      <c r="X203" s="71">
        <v>16132</v>
      </c>
      <c r="Y203" s="71">
        <v>19818</v>
      </c>
      <c r="Z203" s="71">
        <v>27189</v>
      </c>
      <c r="AA203" s="71">
        <v>8036</v>
      </c>
      <c r="AB203" s="71">
        <v>50130</v>
      </c>
      <c r="AC203" s="71">
        <v>0</v>
      </c>
      <c r="AD203" s="71">
        <v>3.099361878479999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22.55</v>
      </c>
      <c r="BK203" s="71">
        <v>0</v>
      </c>
      <c r="BL203" s="71">
        <v>10.46</v>
      </c>
      <c r="BM203" s="71">
        <v>0</v>
      </c>
      <c r="BN203" s="72"/>
      <c r="BO203" s="71">
        <v>0</v>
      </c>
      <c r="BP203" s="71">
        <v>0</v>
      </c>
      <c r="BQ203" s="71">
        <v>2</v>
      </c>
      <c r="BR203" s="71">
        <v>0</v>
      </c>
      <c r="BS203" s="71">
        <v>2</v>
      </c>
      <c r="BT203" s="71">
        <v>0</v>
      </c>
      <c r="BU203"/>
      <c r="BV203" s="70">
        <v>33.01</v>
      </c>
      <c r="BW203" s="70">
        <v>0</v>
      </c>
      <c r="BX203" s="70">
        <v>0</v>
      </c>
      <c r="BY203" s="70">
        <v>0</v>
      </c>
      <c r="BZ203" s="70">
        <v>0</v>
      </c>
      <c r="CA203" s="70">
        <v>0</v>
      </c>
      <c r="CB203" s="70">
        <v>0</v>
      </c>
      <c r="CC203" s="70">
        <v>0</v>
      </c>
      <c r="CD203" s="70">
        <v>0</v>
      </c>
    </row>
    <row r="204" spans="1:82">
      <c r="A204" s="70" t="s">
        <v>1919</v>
      </c>
      <c r="B204" s="70">
        <v>92</v>
      </c>
      <c r="C204" s="70">
        <v>7</v>
      </c>
      <c r="D204" s="70">
        <v>6</v>
      </c>
      <c r="E204" s="70">
        <v>2010</v>
      </c>
      <c r="F204" s="70" t="s">
        <v>177</v>
      </c>
      <c r="G204" s="70" t="s">
        <v>1912</v>
      </c>
      <c r="H204" s="70" t="s">
        <v>1913</v>
      </c>
      <c r="I204" s="148"/>
      <c r="J204" s="71">
        <v>67.286389188047252</v>
      </c>
      <c r="K204" s="71">
        <v>3.0665937058345278</v>
      </c>
      <c r="L204" s="71">
        <v>3.7706500993869612</v>
      </c>
      <c r="M204" s="71">
        <v>73.817927086284456</v>
      </c>
      <c r="N204" s="71">
        <v>72.071615720943612</v>
      </c>
      <c r="O204" s="71">
        <v>53.824427308791428</v>
      </c>
      <c r="P204" s="71">
        <v>40.480365521456648</v>
      </c>
      <c r="Q204" s="71">
        <v>3.0300847116427301</v>
      </c>
      <c r="R204" s="71">
        <v>0</v>
      </c>
      <c r="S204" s="71">
        <v>2.809301112</v>
      </c>
      <c r="T204" s="72"/>
      <c r="U204" s="71">
        <v>10270119</v>
      </c>
      <c r="V204" s="71">
        <v>1724</v>
      </c>
      <c r="W204" s="71">
        <v>65</v>
      </c>
      <c r="X204" s="71">
        <v>16132</v>
      </c>
      <c r="Y204" s="71">
        <v>19885</v>
      </c>
      <c r="Z204" s="71">
        <v>27336</v>
      </c>
      <c r="AA204" s="71">
        <v>7944</v>
      </c>
      <c r="AB204" s="71">
        <v>49805</v>
      </c>
      <c r="AC204" s="71">
        <v>0</v>
      </c>
      <c r="AD204" s="71">
        <v>2.809301112</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20.14</v>
      </c>
      <c r="BK204" s="71">
        <v>0</v>
      </c>
      <c r="BL204" s="71">
        <v>10.542</v>
      </c>
      <c r="BM204" s="71">
        <v>0</v>
      </c>
      <c r="BN204" s="72"/>
      <c r="BO204" s="71">
        <v>0</v>
      </c>
      <c r="BP204" s="71">
        <v>0</v>
      </c>
      <c r="BQ204" s="71">
        <v>2</v>
      </c>
      <c r="BR204" s="71">
        <v>0</v>
      </c>
      <c r="BS204" s="71">
        <v>2</v>
      </c>
      <c r="BT204" s="71">
        <v>0</v>
      </c>
      <c r="BU204"/>
      <c r="BV204" s="70">
        <v>30.681999999999999</v>
      </c>
      <c r="BW204" s="70">
        <v>0</v>
      </c>
      <c r="BX204" s="70">
        <v>0</v>
      </c>
      <c r="BY204" s="70">
        <v>0</v>
      </c>
      <c r="BZ204" s="70">
        <v>0</v>
      </c>
      <c r="CA204" s="70">
        <v>0</v>
      </c>
      <c r="CB204" s="70">
        <v>0</v>
      </c>
      <c r="CC204" s="70">
        <v>0</v>
      </c>
      <c r="CD204" s="70">
        <v>0</v>
      </c>
    </row>
    <row r="205" spans="1:82">
      <c r="A205" s="70" t="s">
        <v>1920</v>
      </c>
      <c r="B205" s="70">
        <v>93</v>
      </c>
      <c r="C205" s="70">
        <v>8</v>
      </c>
      <c r="D205" s="70">
        <v>6</v>
      </c>
      <c r="E205" s="70">
        <v>2011</v>
      </c>
      <c r="F205" s="70" t="s">
        <v>178</v>
      </c>
      <c r="G205" s="70" t="s">
        <v>1912</v>
      </c>
      <c r="H205" s="70" t="s">
        <v>1913</v>
      </c>
      <c r="I205" s="148"/>
      <c r="J205" s="71">
        <v>72.204219634077319</v>
      </c>
      <c r="K205" s="71">
        <v>4.3150802172324383</v>
      </c>
      <c r="L205" s="71">
        <v>3.7814529097224812</v>
      </c>
      <c r="M205" s="71">
        <v>83.813714879214999</v>
      </c>
      <c r="N205" s="71">
        <v>80.756629357336564</v>
      </c>
      <c r="O205" s="71">
        <v>53.034546806261353</v>
      </c>
      <c r="P205" s="71">
        <v>39.236321406133797</v>
      </c>
      <c r="Q205" s="71">
        <v>3.4853427811780402</v>
      </c>
      <c r="R205" s="71">
        <v>0</v>
      </c>
      <c r="S205" s="71">
        <v>3.058838595050001</v>
      </c>
      <c r="T205" s="72"/>
      <c r="U205" s="71">
        <v>10169940</v>
      </c>
      <c r="V205" s="71">
        <v>1724</v>
      </c>
      <c r="W205" s="71">
        <v>65</v>
      </c>
      <c r="X205" s="71">
        <v>16132</v>
      </c>
      <c r="Y205" s="71">
        <v>19990</v>
      </c>
      <c r="Z205" s="71">
        <v>27520</v>
      </c>
      <c r="AA205" s="71">
        <v>7929</v>
      </c>
      <c r="AB205" s="71">
        <v>49665</v>
      </c>
      <c r="AC205" s="71">
        <v>0</v>
      </c>
      <c r="AD205" s="71">
        <v>3.058838595050001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19.259</v>
      </c>
      <c r="BK205" s="71">
        <v>0</v>
      </c>
      <c r="BL205" s="71">
        <v>8.6050000000000004</v>
      </c>
      <c r="BM205" s="71">
        <v>0</v>
      </c>
      <c r="BN205" s="72"/>
      <c r="BO205" s="71">
        <v>0</v>
      </c>
      <c r="BP205" s="71">
        <v>0</v>
      </c>
      <c r="BQ205" s="71">
        <v>2</v>
      </c>
      <c r="BR205" s="71">
        <v>0</v>
      </c>
      <c r="BS205" s="71">
        <v>2</v>
      </c>
      <c r="BT205" s="71">
        <v>0</v>
      </c>
      <c r="BU205"/>
      <c r="BV205" s="70">
        <v>27.864000000000001</v>
      </c>
      <c r="BW205" s="70">
        <v>0</v>
      </c>
      <c r="BX205" s="70">
        <v>0</v>
      </c>
      <c r="BY205" s="70">
        <v>0</v>
      </c>
      <c r="BZ205" s="70">
        <v>0</v>
      </c>
      <c r="CA205" s="70">
        <v>0</v>
      </c>
      <c r="CB205" s="70">
        <v>0</v>
      </c>
      <c r="CC205" s="70">
        <v>0</v>
      </c>
      <c r="CD205" s="70">
        <v>0</v>
      </c>
    </row>
    <row r="206" spans="1:82">
      <c r="A206" s="70" t="s">
        <v>1921</v>
      </c>
      <c r="B206" s="70">
        <v>94</v>
      </c>
      <c r="C206" s="70">
        <v>9</v>
      </c>
      <c r="D206" s="70">
        <v>6</v>
      </c>
      <c r="E206" s="70">
        <v>2012</v>
      </c>
      <c r="F206" s="70" t="s">
        <v>179</v>
      </c>
      <c r="G206" s="70" t="s">
        <v>1912</v>
      </c>
      <c r="H206" s="70" t="s">
        <v>1913</v>
      </c>
      <c r="I206" s="148"/>
      <c r="J206" s="71">
        <v>73.83986370154382</v>
      </c>
      <c r="K206" s="71">
        <v>3.9783860193705429</v>
      </c>
      <c r="L206" s="71">
        <v>3.7724997083350771</v>
      </c>
      <c r="M206" s="71">
        <v>86.161220260792035</v>
      </c>
      <c r="N206" s="71">
        <v>82.116774731114361</v>
      </c>
      <c r="O206" s="71">
        <v>52.991954495937307</v>
      </c>
      <c r="P206" s="71">
        <v>39.200772800755658</v>
      </c>
      <c r="Q206" s="71">
        <v>3.8162618816268301</v>
      </c>
      <c r="R206" s="71">
        <v>0</v>
      </c>
      <c r="S206" s="71">
        <v>3.5224302678599999</v>
      </c>
      <c r="T206" s="72"/>
      <c r="U206" s="71">
        <v>10644233</v>
      </c>
      <c r="V206" s="71">
        <v>1724</v>
      </c>
      <c r="W206" s="71">
        <v>65</v>
      </c>
      <c r="X206" s="71">
        <v>16132</v>
      </c>
      <c r="Y206" s="71">
        <v>20410</v>
      </c>
      <c r="Z206" s="71">
        <v>27716</v>
      </c>
      <c r="AA206" s="71">
        <v>7877</v>
      </c>
      <c r="AB206" s="71">
        <v>50052</v>
      </c>
      <c r="AC206" s="71">
        <v>0</v>
      </c>
      <c r="AD206" s="71">
        <v>3.5224302678599999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19.538</v>
      </c>
      <c r="BK206" s="71">
        <v>0</v>
      </c>
      <c r="BL206" s="71">
        <v>10.222</v>
      </c>
      <c r="BM206" s="71">
        <v>0</v>
      </c>
      <c r="BN206" s="72"/>
      <c r="BO206" s="71">
        <v>0</v>
      </c>
      <c r="BP206" s="71">
        <v>0</v>
      </c>
      <c r="BQ206" s="71">
        <v>2</v>
      </c>
      <c r="BR206" s="71">
        <v>0</v>
      </c>
      <c r="BS206" s="71">
        <v>2</v>
      </c>
      <c r="BT206" s="71">
        <v>0</v>
      </c>
      <c r="BU206"/>
      <c r="BV206" s="70">
        <v>29.76</v>
      </c>
      <c r="BW206" s="70">
        <v>0</v>
      </c>
      <c r="BX206" s="70">
        <v>0</v>
      </c>
      <c r="BY206" s="70">
        <v>0</v>
      </c>
      <c r="BZ206" s="70">
        <v>0</v>
      </c>
      <c r="CA206" s="70">
        <v>0</v>
      </c>
      <c r="CB206" s="70">
        <v>0</v>
      </c>
      <c r="CC206" s="70">
        <v>0</v>
      </c>
      <c r="CD206" s="70">
        <v>0</v>
      </c>
    </row>
    <row r="207" spans="1:82">
      <c r="A207" s="70" t="s">
        <v>1922</v>
      </c>
      <c r="B207" s="70">
        <v>95</v>
      </c>
      <c r="C207" s="70">
        <v>10</v>
      </c>
      <c r="D207" s="70">
        <v>6</v>
      </c>
      <c r="E207" s="70">
        <v>2013</v>
      </c>
      <c r="F207" s="70" t="s">
        <v>180</v>
      </c>
      <c r="G207" s="70" t="s">
        <v>1912</v>
      </c>
      <c r="H207" s="70" t="s">
        <v>1913</v>
      </c>
      <c r="I207" s="148"/>
      <c r="J207" s="71">
        <v>73.018916069867174</v>
      </c>
      <c r="K207" s="71">
        <v>3.4378471036048421</v>
      </c>
      <c r="L207" s="71">
        <v>3.7166212801799139</v>
      </c>
      <c r="M207" s="71">
        <v>82.792405910143287</v>
      </c>
      <c r="N207" s="71">
        <v>79.5569207072881</v>
      </c>
      <c r="O207" s="71">
        <v>51.296290044131069</v>
      </c>
      <c r="P207" s="71">
        <v>38.868926660643318</v>
      </c>
      <c r="Q207" s="71">
        <v>3.8711483052271798</v>
      </c>
      <c r="R207" s="71">
        <v>0</v>
      </c>
      <c r="S207" s="71">
        <v>3.1876174904000001</v>
      </c>
      <c r="T207" s="72"/>
      <c r="U207" s="71">
        <v>10781294</v>
      </c>
      <c r="V207" s="71">
        <v>1724</v>
      </c>
      <c r="W207" s="71">
        <v>65</v>
      </c>
      <c r="X207" s="71">
        <v>16132</v>
      </c>
      <c r="Y207" s="71">
        <v>20548</v>
      </c>
      <c r="Z207" s="71">
        <v>28027</v>
      </c>
      <c r="AA207" s="71">
        <v>7781</v>
      </c>
      <c r="AB207" s="71">
        <v>50044</v>
      </c>
      <c r="AC207" s="71">
        <v>0</v>
      </c>
      <c r="AD207" s="71">
        <v>3.1876174904000001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21.544</v>
      </c>
      <c r="BK207" s="71">
        <v>0</v>
      </c>
      <c r="BL207" s="71">
        <v>11.106999999999999</v>
      </c>
      <c r="BM207" s="71">
        <v>0</v>
      </c>
      <c r="BN207" s="72"/>
      <c r="BO207" s="71">
        <v>0</v>
      </c>
      <c r="BP207" s="71">
        <v>0</v>
      </c>
      <c r="BQ207" s="71">
        <v>2</v>
      </c>
      <c r="BR207" s="71">
        <v>0</v>
      </c>
      <c r="BS207" s="71">
        <v>2</v>
      </c>
      <c r="BT207" s="71">
        <v>0</v>
      </c>
      <c r="BU207"/>
      <c r="BV207" s="70">
        <v>32.651000000000003</v>
      </c>
      <c r="BW207" s="70">
        <v>0</v>
      </c>
      <c r="BX207" s="70">
        <v>0</v>
      </c>
      <c r="BY207" s="70">
        <v>0</v>
      </c>
      <c r="BZ207" s="70">
        <v>0</v>
      </c>
      <c r="CA207" s="70">
        <v>0</v>
      </c>
      <c r="CB207" s="70">
        <v>0</v>
      </c>
      <c r="CC207" s="70">
        <v>0</v>
      </c>
      <c r="CD207" s="70">
        <v>0</v>
      </c>
    </row>
    <row r="208" spans="1:82">
      <c r="A208" s="70" t="s">
        <v>1923</v>
      </c>
      <c r="B208" s="70">
        <v>96</v>
      </c>
      <c r="C208" s="70">
        <v>11</v>
      </c>
      <c r="D208" s="70">
        <v>6</v>
      </c>
      <c r="E208" s="70">
        <v>2014</v>
      </c>
      <c r="F208" s="70" t="s">
        <v>181</v>
      </c>
      <c r="G208" s="70" t="s">
        <v>1912</v>
      </c>
      <c r="H208" s="70" t="s">
        <v>1913</v>
      </c>
      <c r="I208" s="148"/>
      <c r="J208" s="71">
        <v>69.136456662193709</v>
      </c>
      <c r="K208" s="71">
        <v>2.8697493789073119</v>
      </c>
      <c r="L208" s="71">
        <v>6.4526700451227663</v>
      </c>
      <c r="M208" s="71">
        <v>73.294958403361747</v>
      </c>
      <c r="N208" s="71">
        <v>73.838536506151087</v>
      </c>
      <c r="O208" s="71">
        <v>49.100340789008335</v>
      </c>
      <c r="P208" s="71">
        <v>38.538700524798834</v>
      </c>
      <c r="Q208" s="71">
        <v>3.7037457826481601</v>
      </c>
      <c r="R208" s="71">
        <v>0</v>
      </c>
      <c r="S208" s="71">
        <v>3.3587976557500001</v>
      </c>
      <c r="T208" s="72"/>
      <c r="U208" s="71">
        <v>10766542</v>
      </c>
      <c r="V208" s="71">
        <v>1241</v>
      </c>
      <c r="W208" s="71">
        <v>124</v>
      </c>
      <c r="X208" s="71">
        <v>15209</v>
      </c>
      <c r="Y208" s="71">
        <v>20695</v>
      </c>
      <c r="Z208" s="71">
        <v>28255</v>
      </c>
      <c r="AA208" s="71">
        <v>7675</v>
      </c>
      <c r="AB208" s="71">
        <v>49904</v>
      </c>
      <c r="AC208" s="71">
        <v>0</v>
      </c>
      <c r="AD208" s="71">
        <v>3.3587976557500001</v>
      </c>
      <c r="AE208" s="72"/>
      <c r="AF208" s="71"/>
      <c r="AG208" s="71"/>
      <c r="AH208" s="71"/>
      <c r="AI208" s="71"/>
      <c r="AJ208" s="71"/>
      <c r="AK208" s="71"/>
      <c r="AL208" s="71"/>
      <c r="AM208" s="71"/>
      <c r="AN208" s="71"/>
      <c r="AO208" s="71"/>
      <c r="AP208" s="71"/>
      <c r="AQ208" s="72"/>
      <c r="AR208" s="71">
        <v>1069</v>
      </c>
      <c r="AS208" s="71">
        <v>151</v>
      </c>
      <c r="AT208" s="71">
        <v>0</v>
      </c>
      <c r="AU208" s="71">
        <v>0</v>
      </c>
      <c r="AV208" s="71">
        <v>0</v>
      </c>
      <c r="AW208" s="71">
        <v>0</v>
      </c>
      <c r="AX208" s="71"/>
      <c r="AY208" s="72"/>
      <c r="AZ208" s="71">
        <v>4667.5</v>
      </c>
      <c r="BA208" s="71">
        <v>8045.5</v>
      </c>
      <c r="BB208" s="71">
        <v>0</v>
      </c>
      <c r="BC208" s="71">
        <v>0</v>
      </c>
      <c r="BD208" s="71">
        <v>0</v>
      </c>
      <c r="BE208" s="71">
        <v>0</v>
      </c>
      <c r="BF208" s="71"/>
      <c r="BG208" s="72"/>
      <c r="BH208" s="71">
        <v>0</v>
      </c>
      <c r="BI208" s="71">
        <v>0</v>
      </c>
      <c r="BJ208" s="71">
        <v>21.8</v>
      </c>
      <c r="BK208" s="71">
        <v>0</v>
      </c>
      <c r="BL208" s="71">
        <v>15.381</v>
      </c>
      <c r="BM208" s="71">
        <v>0</v>
      </c>
      <c r="BN208" s="72"/>
      <c r="BO208" s="71">
        <v>0</v>
      </c>
      <c r="BP208" s="71">
        <v>0</v>
      </c>
      <c r="BQ208" s="71">
        <v>2</v>
      </c>
      <c r="BR208" s="71">
        <v>0</v>
      </c>
      <c r="BS208" s="71">
        <v>2</v>
      </c>
      <c r="BT208" s="71">
        <v>0</v>
      </c>
      <c r="BU208"/>
      <c r="BV208" s="70">
        <v>37.180999999999997</v>
      </c>
      <c r="BW208" s="70">
        <v>0</v>
      </c>
      <c r="BX208" s="70">
        <v>0</v>
      </c>
      <c r="BY208" s="70">
        <v>0</v>
      </c>
      <c r="BZ208" s="70">
        <v>0</v>
      </c>
      <c r="CA208" s="70">
        <v>0</v>
      </c>
      <c r="CB208" s="70">
        <v>0</v>
      </c>
      <c r="CC208" s="70">
        <v>0</v>
      </c>
      <c r="CD208" s="70">
        <v>0</v>
      </c>
    </row>
    <row r="209" spans="1:82">
      <c r="A209" s="70" t="s">
        <v>1924</v>
      </c>
      <c r="B209" s="70">
        <v>97</v>
      </c>
      <c r="C209" s="70">
        <v>12</v>
      </c>
      <c r="D209" s="70">
        <v>6</v>
      </c>
      <c r="E209" s="70">
        <v>2015</v>
      </c>
      <c r="F209" s="70" t="s">
        <v>182</v>
      </c>
      <c r="G209" s="70" t="s">
        <v>1912</v>
      </c>
      <c r="H209" s="70" t="s">
        <v>1913</v>
      </c>
      <c r="I209" s="148"/>
      <c r="J209" s="71">
        <v>65.613438018568303</v>
      </c>
      <c r="K209" s="71">
        <v>2.656941700552804</v>
      </c>
      <c r="L209" s="71">
        <v>6.9327095758830426</v>
      </c>
      <c r="M209" s="71">
        <v>66.179593380351278</v>
      </c>
      <c r="N209" s="71">
        <v>70.67718035882703</v>
      </c>
      <c r="O209" s="71">
        <v>49.000642821345195</v>
      </c>
      <c r="P209" s="71">
        <v>37.910834547807227</v>
      </c>
      <c r="Q209" s="71">
        <v>3.6202793643334599</v>
      </c>
      <c r="R209" s="71">
        <v>0</v>
      </c>
      <c r="S209" s="71">
        <v>4.6325728985600003</v>
      </c>
      <c r="T209" s="72"/>
      <c r="U209" s="71">
        <v>11473926</v>
      </c>
      <c r="V209" s="71">
        <v>1241</v>
      </c>
      <c r="W209" s="71">
        <v>124</v>
      </c>
      <c r="X209" s="71">
        <v>15209</v>
      </c>
      <c r="Y209" s="71">
        <v>20889</v>
      </c>
      <c r="Z209" s="71">
        <v>28469</v>
      </c>
      <c r="AA209" s="71">
        <v>7544</v>
      </c>
      <c r="AB209" s="71">
        <v>49829</v>
      </c>
      <c r="AC209" s="71">
        <v>0</v>
      </c>
      <c r="AD209" s="71">
        <v>4.6325728985600003</v>
      </c>
      <c r="AE209" s="72"/>
      <c r="AF209" s="71">
        <v>76187934.859590158</v>
      </c>
      <c r="AG209" s="71">
        <v>2106363.3597250842</v>
      </c>
      <c r="AH209" s="71">
        <v>953376.72802109167</v>
      </c>
      <c r="AI209" s="71">
        <v>95041427.195821583</v>
      </c>
      <c r="AJ209" s="71">
        <v>114551315.99855959</v>
      </c>
      <c r="AK209" s="71">
        <v>0</v>
      </c>
      <c r="AL209" s="71">
        <v>0</v>
      </c>
      <c r="AM209" s="71">
        <v>6828855.4252065727</v>
      </c>
      <c r="AN209" s="71">
        <v>0</v>
      </c>
      <c r="AO209" s="71">
        <v>0</v>
      </c>
      <c r="AP209" s="71">
        <v>295669273.5669241</v>
      </c>
      <c r="AQ209" s="72"/>
      <c r="AR209" s="71">
        <v>1193</v>
      </c>
      <c r="AS209" s="71">
        <v>205</v>
      </c>
      <c r="AT209" s="71">
        <v>0</v>
      </c>
      <c r="AU209" s="71">
        <v>0</v>
      </c>
      <c r="AV209" s="71">
        <v>0</v>
      </c>
      <c r="AW209" s="71">
        <v>0</v>
      </c>
      <c r="AX209" s="71"/>
      <c r="AY209" s="72"/>
      <c r="AZ209" s="71">
        <v>5256</v>
      </c>
      <c r="BA209" s="71">
        <v>9207.6</v>
      </c>
      <c r="BB209" s="71">
        <v>0</v>
      </c>
      <c r="BC209" s="71">
        <v>0</v>
      </c>
      <c r="BD209" s="71">
        <v>0</v>
      </c>
      <c r="BE209" s="71">
        <v>0</v>
      </c>
      <c r="BF209" s="71"/>
      <c r="BG209" s="72"/>
      <c r="BH209" s="71">
        <v>0</v>
      </c>
      <c r="BI209" s="71">
        <v>0</v>
      </c>
      <c r="BJ209" s="71">
        <v>21.652999999999999</v>
      </c>
      <c r="BK209" s="71">
        <v>0</v>
      </c>
      <c r="BL209" s="71">
        <v>14.643000000000001</v>
      </c>
      <c r="BM209" s="71">
        <v>0</v>
      </c>
      <c r="BN209" s="72"/>
      <c r="BO209" s="71">
        <v>0</v>
      </c>
      <c r="BP209" s="71">
        <v>0</v>
      </c>
      <c r="BQ209" s="71">
        <v>2</v>
      </c>
      <c r="BR209" s="71">
        <v>0</v>
      </c>
      <c r="BS209" s="71">
        <v>2</v>
      </c>
      <c r="BT209" s="71">
        <v>0</v>
      </c>
      <c r="BU209"/>
      <c r="BV209" s="70">
        <v>36.295999999999999</v>
      </c>
      <c r="BW209" s="70">
        <v>0</v>
      </c>
      <c r="BX209" s="70">
        <v>0</v>
      </c>
      <c r="BY209" s="70">
        <v>0</v>
      </c>
      <c r="BZ209" s="70">
        <v>0</v>
      </c>
      <c r="CA209" s="70">
        <v>0</v>
      </c>
      <c r="CB209" s="70">
        <v>0</v>
      </c>
      <c r="CC209" s="70">
        <v>0</v>
      </c>
      <c r="CD209" s="70">
        <v>0</v>
      </c>
    </row>
    <row r="210" spans="1:82">
      <c r="A210" s="70" t="s">
        <v>1925</v>
      </c>
      <c r="B210" s="70">
        <v>98</v>
      </c>
      <c r="C210" s="70">
        <v>13</v>
      </c>
      <c r="D210" s="70">
        <v>6</v>
      </c>
      <c r="E210" s="70">
        <v>2016</v>
      </c>
      <c r="F210" s="70" t="s">
        <v>155</v>
      </c>
      <c r="G210" s="70" t="s">
        <v>1912</v>
      </c>
      <c r="H210" s="70" t="s">
        <v>1913</v>
      </c>
      <c r="I210" s="148"/>
      <c r="J210" s="71">
        <v>67.726761214484952</v>
      </c>
      <c r="K210" s="71">
        <v>2.6094333724112979</v>
      </c>
      <c r="L210" s="71">
        <v>7.2734567913728458</v>
      </c>
      <c r="M210" s="71">
        <v>63.261065787949789</v>
      </c>
      <c r="N210" s="71">
        <v>70.548324873191461</v>
      </c>
      <c r="O210" s="71">
        <v>48.677651111309707</v>
      </c>
      <c r="P210" s="71">
        <v>36.736796543433094</v>
      </c>
      <c r="Q210" s="71">
        <v>3.4961441145839482</v>
      </c>
      <c r="R210" s="71">
        <v>0</v>
      </c>
      <c r="S210" s="71">
        <v>3.5439723994499999</v>
      </c>
      <c r="T210" s="72"/>
      <c r="U210" s="71">
        <v>12050423</v>
      </c>
      <c r="V210" s="71">
        <v>1241</v>
      </c>
      <c r="W210" s="71">
        <v>124</v>
      </c>
      <c r="X210" s="71">
        <v>15209</v>
      </c>
      <c r="Y210" s="71">
        <v>20971</v>
      </c>
      <c r="Z210" s="71">
        <v>28629</v>
      </c>
      <c r="AA210" s="71">
        <v>7561</v>
      </c>
      <c r="AB210" s="71">
        <v>49498</v>
      </c>
      <c r="AC210" s="71">
        <v>0</v>
      </c>
      <c r="AD210" s="71">
        <v>3.5439723994499999</v>
      </c>
      <c r="AE210" s="72"/>
      <c r="AF210" s="71">
        <v>79387873.613551229</v>
      </c>
      <c r="AG210" s="71">
        <v>1976282.115964229</v>
      </c>
      <c r="AH210" s="71">
        <v>727508.94975534617</v>
      </c>
      <c r="AI210" s="71">
        <v>98009853.297251597</v>
      </c>
      <c r="AJ210" s="71">
        <v>110453019.7151095</v>
      </c>
      <c r="AK210" s="71">
        <v>0</v>
      </c>
      <c r="AL210" s="71">
        <v>0</v>
      </c>
      <c r="AM210" s="71">
        <v>6788763.3723748522</v>
      </c>
      <c r="AN210" s="71">
        <v>0</v>
      </c>
      <c r="AO210" s="71">
        <v>0</v>
      </c>
      <c r="AP210" s="71">
        <v>297343301.06400675</v>
      </c>
      <c r="AQ210" s="72"/>
      <c r="AR210" s="71">
        <v>1293</v>
      </c>
      <c r="AS210" s="71">
        <v>234</v>
      </c>
      <c r="AT210" s="71">
        <v>0</v>
      </c>
      <c r="AU210" s="71">
        <v>0</v>
      </c>
      <c r="AV210" s="71">
        <v>0</v>
      </c>
      <c r="AW210" s="71">
        <v>0</v>
      </c>
      <c r="AX210" s="71"/>
      <c r="AY210" s="72"/>
      <c r="AZ210" s="71">
        <v>5790.6</v>
      </c>
      <c r="BA210" s="71">
        <v>9766.6</v>
      </c>
      <c r="BB210" s="71">
        <v>0</v>
      </c>
      <c r="BC210" s="71">
        <v>0</v>
      </c>
      <c r="BD210" s="71">
        <v>0</v>
      </c>
      <c r="BE210" s="71">
        <v>0</v>
      </c>
      <c r="BF210" s="71"/>
      <c r="BG210" s="72"/>
      <c r="BH210" s="71">
        <v>0</v>
      </c>
      <c r="BI210" s="71">
        <v>0</v>
      </c>
      <c r="BJ210" s="71">
        <v>18.594999999999999</v>
      </c>
      <c r="BK210" s="71">
        <v>0</v>
      </c>
      <c r="BL210" s="71">
        <v>14.363</v>
      </c>
      <c r="BM210" s="71">
        <v>0</v>
      </c>
      <c r="BN210" s="72"/>
      <c r="BO210" s="71">
        <v>0</v>
      </c>
      <c r="BP210" s="71">
        <v>0</v>
      </c>
      <c r="BQ210" s="71">
        <v>2</v>
      </c>
      <c r="BR210" s="71">
        <v>0</v>
      </c>
      <c r="BS210" s="71">
        <v>2</v>
      </c>
      <c r="BT210" s="71">
        <v>0</v>
      </c>
      <c r="BU210"/>
      <c r="BV210" s="70">
        <v>32.957999999999998</v>
      </c>
      <c r="BW210" s="70">
        <v>0</v>
      </c>
      <c r="BX210" s="70">
        <v>0</v>
      </c>
      <c r="BY210" s="70">
        <v>0</v>
      </c>
      <c r="BZ210" s="70">
        <v>0</v>
      </c>
      <c r="CA210" s="70">
        <v>0</v>
      </c>
      <c r="CB210" s="70">
        <v>0</v>
      </c>
      <c r="CC210" s="70">
        <v>0</v>
      </c>
      <c r="CD210" s="70">
        <v>0</v>
      </c>
    </row>
    <row r="211" spans="1:82">
      <c r="A211" s="70" t="s">
        <v>1926</v>
      </c>
      <c r="B211" s="70">
        <v>99</v>
      </c>
      <c r="C211" s="70">
        <v>14</v>
      </c>
      <c r="D211" s="70">
        <v>6</v>
      </c>
      <c r="E211" s="70">
        <v>2017</v>
      </c>
      <c r="F211" s="70" t="s">
        <v>156</v>
      </c>
      <c r="G211" s="70" t="s">
        <v>1912</v>
      </c>
      <c r="H211" s="70" t="s">
        <v>1913</v>
      </c>
      <c r="I211" s="148"/>
      <c r="J211" s="71">
        <v>72.564954001103203</v>
      </c>
      <c r="K211" s="71">
        <v>2.6118724660227781</v>
      </c>
      <c r="L211" s="71">
        <v>6.5815289019183147</v>
      </c>
      <c r="M211" s="71">
        <v>60.718449931108282</v>
      </c>
      <c r="N211" s="71">
        <v>68.436001207266102</v>
      </c>
      <c r="O211" s="71">
        <v>48.033877060818007</v>
      </c>
      <c r="P211" s="71">
        <v>36.199921604633907</v>
      </c>
      <c r="Q211" s="71">
        <v>3.3604949620070101</v>
      </c>
      <c r="R211" s="71">
        <v>0</v>
      </c>
      <c r="S211" s="71">
        <v>5.1696197959999992</v>
      </c>
      <c r="T211" s="72"/>
      <c r="U211" s="71">
        <v>13191569</v>
      </c>
      <c r="V211" s="71">
        <v>1241</v>
      </c>
      <c r="W211" s="71">
        <v>124</v>
      </c>
      <c r="X211" s="71">
        <v>15209</v>
      </c>
      <c r="Y211" s="71">
        <v>21233</v>
      </c>
      <c r="Z211" s="71">
        <v>28719</v>
      </c>
      <c r="AA211" s="71">
        <v>7498</v>
      </c>
      <c r="AB211" s="71">
        <v>49200</v>
      </c>
      <c r="AC211" s="71">
        <v>0</v>
      </c>
      <c r="AD211" s="71">
        <v>5.1696197959999992</v>
      </c>
      <c r="AE211" s="72"/>
      <c r="AF211" s="71">
        <v>89084068.897710592</v>
      </c>
      <c r="AG211" s="71">
        <v>1997854.257831258</v>
      </c>
      <c r="AH211" s="71">
        <v>905313.44540004013</v>
      </c>
      <c r="AI211" s="71">
        <v>97776466.760610625</v>
      </c>
      <c r="AJ211" s="71">
        <v>107267847.3545638</v>
      </c>
      <c r="AK211" s="71">
        <v>0</v>
      </c>
      <c r="AL211" s="71">
        <v>0</v>
      </c>
      <c r="AM211" s="71">
        <v>6758450.6030311109</v>
      </c>
      <c r="AN211" s="71">
        <v>0</v>
      </c>
      <c r="AO211" s="71">
        <v>0</v>
      </c>
      <c r="AP211" s="71">
        <v>303790001.31914741</v>
      </c>
      <c r="AQ211" s="72"/>
      <c r="AR211" s="71">
        <v>1370</v>
      </c>
      <c r="AS211" s="71">
        <v>266</v>
      </c>
      <c r="AT211" s="71">
        <v>0</v>
      </c>
      <c r="AU211" s="71">
        <v>0</v>
      </c>
      <c r="AV211" s="71">
        <v>0</v>
      </c>
      <c r="AW211" s="71">
        <v>0</v>
      </c>
      <c r="AX211" s="71"/>
      <c r="AY211" s="72"/>
      <c r="AZ211" s="71">
        <v>6162</v>
      </c>
      <c r="BA211" s="71">
        <v>21596</v>
      </c>
      <c r="BB211" s="71">
        <v>0</v>
      </c>
      <c r="BC211" s="71">
        <v>0</v>
      </c>
      <c r="BD211" s="71">
        <v>0</v>
      </c>
      <c r="BE211" s="71">
        <v>0</v>
      </c>
      <c r="BF211" s="71"/>
      <c r="BG211" s="72"/>
      <c r="BH211" s="71">
        <v>0</v>
      </c>
      <c r="BI211" s="71">
        <v>0</v>
      </c>
      <c r="BJ211" s="71">
        <v>18.765999999999998</v>
      </c>
      <c r="BK211" s="71">
        <v>0</v>
      </c>
      <c r="BL211" s="71">
        <v>14.547000000000001</v>
      </c>
      <c r="BM211" s="71">
        <v>0</v>
      </c>
      <c r="BN211" s="72"/>
      <c r="BO211" s="71">
        <v>0</v>
      </c>
      <c r="BP211" s="71">
        <v>0</v>
      </c>
      <c r="BQ211" s="71">
        <v>2</v>
      </c>
      <c r="BR211" s="71">
        <v>0</v>
      </c>
      <c r="BS211" s="71">
        <v>2</v>
      </c>
      <c r="BT211" s="71">
        <v>0</v>
      </c>
      <c r="BU211"/>
      <c r="BV211" s="70">
        <v>33.313000000000002</v>
      </c>
      <c r="BW211" s="70">
        <v>0</v>
      </c>
      <c r="BX211" s="70">
        <v>0</v>
      </c>
      <c r="BY211" s="70">
        <v>0</v>
      </c>
      <c r="BZ211" s="70">
        <v>0</v>
      </c>
      <c r="CA211" s="70">
        <v>0</v>
      </c>
      <c r="CB211" s="70">
        <v>0</v>
      </c>
      <c r="CC211" s="70">
        <v>0</v>
      </c>
      <c r="CD211" s="70">
        <v>0</v>
      </c>
    </row>
    <row r="212" spans="1:82">
      <c r="A212" s="70" t="s">
        <v>1927</v>
      </c>
      <c r="B212" s="70">
        <v>100</v>
      </c>
      <c r="C212" s="70">
        <v>15</v>
      </c>
      <c r="D212" s="70">
        <v>6</v>
      </c>
      <c r="E212" s="70">
        <v>2018</v>
      </c>
      <c r="F212" s="70" t="s">
        <v>183</v>
      </c>
      <c r="G212" s="70" t="s">
        <v>1912</v>
      </c>
      <c r="H212" s="70" t="s">
        <v>1913</v>
      </c>
      <c r="I212" s="148"/>
      <c r="J212" s="71">
        <v>78.239106266391602</v>
      </c>
      <c r="K212" s="71">
        <v>2.4533380367946149</v>
      </c>
      <c r="L212" s="71">
        <v>5.8692487732932586</v>
      </c>
      <c r="M212" s="71">
        <v>59.257803196823915</v>
      </c>
      <c r="N212" s="71">
        <v>63.924313638580784</v>
      </c>
      <c r="O212" s="71">
        <v>47.269279714737173</v>
      </c>
      <c r="P212" s="71">
        <v>35.739201404143856</v>
      </c>
      <c r="Q212" s="71">
        <v>3.0967875189565301</v>
      </c>
      <c r="R212" s="71">
        <v>0</v>
      </c>
      <c r="S212" s="71">
        <v>3.7390296201600002</v>
      </c>
      <c r="T212" s="72"/>
      <c r="U212" s="71">
        <v>14826101</v>
      </c>
      <c r="V212" s="71">
        <v>1241</v>
      </c>
      <c r="W212" s="71">
        <v>124</v>
      </c>
      <c r="X212" s="71">
        <v>15209</v>
      </c>
      <c r="Y212" s="71">
        <v>21204</v>
      </c>
      <c r="Z212" s="71">
        <v>28803</v>
      </c>
      <c r="AA212" s="71">
        <v>7477</v>
      </c>
      <c r="AB212" s="71">
        <v>48860</v>
      </c>
      <c r="AC212" s="71">
        <v>0</v>
      </c>
      <c r="AD212" s="71">
        <v>3.7390296201600002</v>
      </c>
      <c r="AE212" s="72"/>
      <c r="AF212" s="71">
        <v>97329191.297265097</v>
      </c>
      <c r="AG212" s="71">
        <v>1774097.968024927</v>
      </c>
      <c r="AH212" s="71">
        <v>818765.43490698014</v>
      </c>
      <c r="AI212" s="71">
        <v>94049399.780575857</v>
      </c>
      <c r="AJ212" s="71">
        <v>105835762.2467458</v>
      </c>
      <c r="AK212" s="71">
        <v>0</v>
      </c>
      <c r="AL212" s="71">
        <v>0</v>
      </c>
      <c r="AM212" s="71">
        <v>6725633.2693711631</v>
      </c>
      <c r="AN212" s="71">
        <v>0</v>
      </c>
      <c r="AO212" s="71">
        <v>0</v>
      </c>
      <c r="AP212" s="71">
        <v>306532849.99688983</v>
      </c>
      <c r="AQ212" s="72"/>
      <c r="AR212" s="71">
        <v>1447</v>
      </c>
      <c r="AS212" s="71">
        <v>293</v>
      </c>
      <c r="AT212" s="71">
        <v>0</v>
      </c>
      <c r="AU212" s="71">
        <v>0</v>
      </c>
      <c r="AV212" s="71">
        <v>0</v>
      </c>
      <c r="AW212" s="71">
        <v>0</v>
      </c>
      <c r="AX212" s="71"/>
      <c r="AY212" s="72"/>
      <c r="AZ212" s="71">
        <v>6538.300000000002</v>
      </c>
      <c r="BA212" s="71">
        <v>23018.2</v>
      </c>
      <c r="BB212" s="71">
        <v>0</v>
      </c>
      <c r="BC212" s="71">
        <v>0</v>
      </c>
      <c r="BD212" s="71">
        <v>0</v>
      </c>
      <c r="BE212" s="71">
        <v>0</v>
      </c>
      <c r="BF212" s="71"/>
      <c r="BG212" s="72"/>
      <c r="BH212" s="71">
        <v>0</v>
      </c>
      <c r="BI212" s="71">
        <v>0</v>
      </c>
      <c r="BJ212" s="71">
        <v>17.68</v>
      </c>
      <c r="BK212" s="71">
        <v>0</v>
      </c>
      <c r="BL212" s="71">
        <v>14.353</v>
      </c>
      <c r="BM212" s="71">
        <v>0</v>
      </c>
      <c r="BN212" s="72"/>
      <c r="BO212" s="71">
        <v>0</v>
      </c>
      <c r="BP212" s="71">
        <v>0</v>
      </c>
      <c r="BQ212" s="71">
        <v>2</v>
      </c>
      <c r="BR212" s="71">
        <v>0</v>
      </c>
      <c r="BS212" s="71">
        <v>2</v>
      </c>
      <c r="BT212" s="71">
        <v>0</v>
      </c>
      <c r="BU212"/>
      <c r="BV212" s="70">
        <v>32.033000000000001</v>
      </c>
      <c r="BW212" s="70">
        <v>0</v>
      </c>
      <c r="BX212" s="70">
        <v>0</v>
      </c>
      <c r="BY212" s="70">
        <v>0</v>
      </c>
      <c r="BZ212" s="70">
        <v>0</v>
      </c>
      <c r="CA212" s="70">
        <v>0</v>
      </c>
      <c r="CB212" s="70">
        <v>0</v>
      </c>
      <c r="CC212" s="70">
        <v>0</v>
      </c>
      <c r="CD212" s="70">
        <v>0</v>
      </c>
    </row>
    <row r="213" spans="1:82">
      <c r="A213" s="70" t="s">
        <v>1928</v>
      </c>
      <c r="B213" s="70">
        <v>101</v>
      </c>
      <c r="C213" s="70">
        <v>16</v>
      </c>
      <c r="D213" s="70">
        <v>6</v>
      </c>
      <c r="E213" s="70">
        <v>2019</v>
      </c>
      <c r="F213" s="70" t="s">
        <v>158</v>
      </c>
      <c r="G213" s="70" t="s">
        <v>1912</v>
      </c>
      <c r="H213" s="70" t="s">
        <v>1913</v>
      </c>
      <c r="I213" s="148"/>
      <c r="J213" s="71">
        <v>69.962303223028087</v>
      </c>
      <c r="K213" s="71">
        <v>2.225275128744745</v>
      </c>
      <c r="L213" s="71">
        <v>5.9203312040692468</v>
      </c>
      <c r="M213" s="71">
        <v>54.564595063036947</v>
      </c>
      <c r="N213" s="71">
        <v>56.127048698505192</v>
      </c>
      <c r="O213" s="71">
        <v>45.870488842911229</v>
      </c>
      <c r="P213" s="71">
        <v>35.517504124527733</v>
      </c>
      <c r="Q213" s="71">
        <v>2.9914646026137</v>
      </c>
      <c r="R213" s="71">
        <v>0</v>
      </c>
      <c r="S213" s="71">
        <v>3.66501804422</v>
      </c>
      <c r="T213" s="72"/>
      <c r="U213" s="71">
        <v>13742336</v>
      </c>
      <c r="V213" s="71">
        <v>1241</v>
      </c>
      <c r="W213" s="71">
        <v>124</v>
      </c>
      <c r="X213" s="71">
        <v>15209</v>
      </c>
      <c r="Y213" s="71">
        <v>21269</v>
      </c>
      <c r="Z213" s="71">
        <v>28718</v>
      </c>
      <c r="AA213" s="71">
        <v>7375</v>
      </c>
      <c r="AB213" s="71">
        <v>48476</v>
      </c>
      <c r="AC213" s="71">
        <v>0</v>
      </c>
      <c r="AD213" s="71">
        <v>3.66501804422</v>
      </c>
      <c r="AE213" s="72"/>
      <c r="AF213" s="71">
        <v>87160592.076617077</v>
      </c>
      <c r="AG213" s="71">
        <v>1712538.47309872</v>
      </c>
      <c r="AH213" s="71">
        <v>890458.09341850248</v>
      </c>
      <c r="AI213" s="71">
        <v>91786667.706151932</v>
      </c>
      <c r="AJ213" s="71">
        <v>99065507.312293664</v>
      </c>
      <c r="AK213" s="71">
        <v>0</v>
      </c>
      <c r="AL213" s="71">
        <v>0</v>
      </c>
      <c r="AM213" s="71">
        <v>6602066.2728673806</v>
      </c>
      <c r="AN213" s="71">
        <v>0</v>
      </c>
      <c r="AO213" s="71">
        <v>0</v>
      </c>
      <c r="AP213" s="71">
        <v>287217829.93444729</v>
      </c>
      <c r="AQ213" s="72"/>
      <c r="AR213" s="71">
        <v>1510</v>
      </c>
      <c r="AS213" s="71">
        <v>309</v>
      </c>
      <c r="AT213" s="71">
        <v>0</v>
      </c>
      <c r="AU213" s="71">
        <v>0</v>
      </c>
      <c r="AV213" s="71">
        <v>0</v>
      </c>
      <c r="AW213" s="71">
        <v>0</v>
      </c>
      <c r="AX213" s="71"/>
      <c r="AY213" s="72"/>
      <c r="AZ213" s="71">
        <v>6853.1000000000058</v>
      </c>
      <c r="BA213" s="71">
        <v>23261.899999999991</v>
      </c>
      <c r="BB213" s="71">
        <v>0</v>
      </c>
      <c r="BC213" s="71">
        <v>0</v>
      </c>
      <c r="BD213" s="71">
        <v>0</v>
      </c>
      <c r="BE213" s="71">
        <v>0</v>
      </c>
      <c r="BF213" s="71"/>
      <c r="BG213" s="72"/>
      <c r="BH213" s="71">
        <v>0</v>
      </c>
      <c r="BI213" s="71">
        <v>0</v>
      </c>
      <c r="BJ213" s="71">
        <v>17.286000000000001</v>
      </c>
      <c r="BK213" s="71">
        <v>0</v>
      </c>
      <c r="BL213" s="71">
        <v>13.722</v>
      </c>
      <c r="BM213" s="71">
        <v>0</v>
      </c>
      <c r="BN213" s="72"/>
      <c r="BO213" s="71">
        <v>0</v>
      </c>
      <c r="BP213" s="71">
        <v>0</v>
      </c>
      <c r="BQ213" s="71">
        <v>2</v>
      </c>
      <c r="BR213" s="71">
        <v>0</v>
      </c>
      <c r="BS213" s="71">
        <v>2</v>
      </c>
      <c r="BT213" s="71">
        <v>0</v>
      </c>
      <c r="BU213"/>
      <c r="BV213" s="70">
        <v>31.007999999999999</v>
      </c>
      <c r="BW213" s="70">
        <v>0</v>
      </c>
      <c r="BX213" s="70">
        <v>0</v>
      </c>
      <c r="BY213" s="70">
        <v>0</v>
      </c>
      <c r="BZ213" s="70">
        <v>0</v>
      </c>
      <c r="CA213" s="70">
        <v>0</v>
      </c>
      <c r="CB213" s="70">
        <v>0</v>
      </c>
      <c r="CC213" s="70">
        <v>0</v>
      </c>
      <c r="CD213" s="70">
        <v>0</v>
      </c>
    </row>
    <row r="214" spans="1:82">
      <c r="A214" s="70" t="s">
        <v>1929</v>
      </c>
      <c r="B214" s="70">
        <v>102</v>
      </c>
      <c r="C214" s="70">
        <v>17</v>
      </c>
      <c r="D214" s="70">
        <v>6</v>
      </c>
      <c r="E214" s="70">
        <v>2020</v>
      </c>
      <c r="F214" s="70" t="s">
        <v>159</v>
      </c>
      <c r="G214" s="70" t="s">
        <v>1912</v>
      </c>
      <c r="H214" s="70" t="s">
        <v>1913</v>
      </c>
      <c r="I214" s="148"/>
      <c r="J214" s="71">
        <v>61.648691724086341</v>
      </c>
      <c r="K214" s="71">
        <v>2.4553201645337808</v>
      </c>
      <c r="L214" s="71">
        <v>4.5881932437486252</v>
      </c>
      <c r="M214" s="71">
        <v>49.058488345633343</v>
      </c>
      <c r="N214" s="71">
        <v>57.576226346883793</v>
      </c>
      <c r="O214" s="71">
        <v>40.215622837252695</v>
      </c>
      <c r="P214" s="71">
        <v>33.252712214018011</v>
      </c>
      <c r="Q214" s="71">
        <v>2.8310580947225299</v>
      </c>
      <c r="R214" s="71">
        <v>0</v>
      </c>
      <c r="S214" s="71">
        <v>3.0349761504799999</v>
      </c>
      <c r="T214" s="72"/>
      <c r="U214" s="71">
        <v>13077152</v>
      </c>
      <c r="V214" s="71">
        <v>1204</v>
      </c>
      <c r="W214" s="71">
        <v>93</v>
      </c>
      <c r="X214" s="71">
        <v>14835</v>
      </c>
      <c r="Y214" s="71">
        <v>21313</v>
      </c>
      <c r="Z214" s="71">
        <v>28737</v>
      </c>
      <c r="AA214" s="71">
        <v>7339</v>
      </c>
      <c r="AB214" s="71">
        <v>48016</v>
      </c>
      <c r="AC214" s="71">
        <v>0</v>
      </c>
      <c r="AD214" s="71">
        <v>3.0349761504799999</v>
      </c>
      <c r="AE214" s="72"/>
      <c r="AF214" s="71">
        <v>80998875.842407882</v>
      </c>
      <c r="AG214" s="71">
        <v>1792766.1046768427</v>
      </c>
      <c r="AH214" s="71">
        <v>679606.58120233391</v>
      </c>
      <c r="AI214" s="71">
        <v>84561621.524014294</v>
      </c>
      <c r="AJ214" s="71">
        <v>105028877.72676679</v>
      </c>
      <c r="AK214" s="71"/>
      <c r="AL214" s="71"/>
      <c r="AM214" s="71">
        <v>6266621.468886585</v>
      </c>
      <c r="AN214" s="71"/>
      <c r="AO214" s="71"/>
      <c r="AP214" s="71">
        <v>279328369.24795473</v>
      </c>
      <c r="AQ214" s="72"/>
      <c r="AR214" s="71">
        <v>1572</v>
      </c>
      <c r="AS214" s="71">
        <v>310</v>
      </c>
      <c r="AT214" s="71">
        <v>0</v>
      </c>
      <c r="AU214" s="71">
        <v>0</v>
      </c>
      <c r="AV214" s="71">
        <v>0</v>
      </c>
      <c r="AW214" s="71">
        <v>0</v>
      </c>
      <c r="AX214" s="71"/>
      <c r="AY214" s="72"/>
      <c r="AZ214" s="71">
        <v>7172.4000000000033</v>
      </c>
      <c r="BA214" s="71">
        <v>23314.900000000031</v>
      </c>
      <c r="BB214" s="71">
        <v>0</v>
      </c>
      <c r="BC214" s="71">
        <v>0</v>
      </c>
      <c r="BD214" s="71">
        <v>0</v>
      </c>
      <c r="BE214" s="71">
        <v>0</v>
      </c>
      <c r="BF214" s="71"/>
      <c r="BG214" s="72"/>
      <c r="BH214" s="71">
        <v>0</v>
      </c>
      <c r="BI214" s="71">
        <v>0</v>
      </c>
      <c r="BJ214" s="71">
        <v>16.123999999999999</v>
      </c>
      <c r="BK214" s="71">
        <v>0</v>
      </c>
      <c r="BL214" s="71">
        <v>13.216000000000001</v>
      </c>
      <c r="BM214" s="71">
        <v>0</v>
      </c>
      <c r="BN214" s="72"/>
      <c r="BO214" s="71">
        <v>0</v>
      </c>
      <c r="BP214" s="71">
        <v>0</v>
      </c>
      <c r="BQ214" s="71">
        <v>2</v>
      </c>
      <c r="BR214" s="71">
        <v>0</v>
      </c>
      <c r="BS214" s="71">
        <v>2</v>
      </c>
      <c r="BT214" s="71">
        <v>0</v>
      </c>
      <c r="BU214"/>
      <c r="BV214" s="70">
        <v>29.34</v>
      </c>
      <c r="BW214" s="70">
        <v>0</v>
      </c>
      <c r="BX214" s="70">
        <v>0</v>
      </c>
      <c r="BY214" s="70">
        <v>0</v>
      </c>
      <c r="BZ214" s="70">
        <v>0</v>
      </c>
      <c r="CA214" s="70">
        <v>0</v>
      </c>
      <c r="CB214" s="70">
        <v>0</v>
      </c>
      <c r="CC214" s="70">
        <v>0</v>
      </c>
      <c r="CD214" s="70">
        <v>0</v>
      </c>
    </row>
    <row r="215" spans="1:82">
      <c r="A215" s="70" t="s">
        <v>1930</v>
      </c>
      <c r="B215" s="70">
        <v>102</v>
      </c>
      <c r="C215" s="70">
        <v>18</v>
      </c>
      <c r="D215" s="70">
        <v>6</v>
      </c>
      <c r="E215" s="70">
        <v>2021</v>
      </c>
      <c r="F215" s="70" t="s">
        <v>160</v>
      </c>
      <c r="G215" s="70" t="s">
        <v>1912</v>
      </c>
      <c r="H215" s="70" t="s">
        <v>1913</v>
      </c>
      <c r="I215" s="148"/>
      <c r="J215" s="71">
        <v>73.346270286339475</v>
      </c>
      <c r="K215" s="71">
        <v>2.6649956599418108</v>
      </c>
      <c r="L215" s="71">
        <v>4.1361255023330274</v>
      </c>
      <c r="M215" s="71">
        <v>56.153397815638293</v>
      </c>
      <c r="N215" s="71">
        <v>57.952073558826783</v>
      </c>
      <c r="O215" s="71">
        <v>38.951469087650338</v>
      </c>
      <c r="P215" s="71">
        <v>33.957425161097028</v>
      </c>
      <c r="Q215" s="71">
        <v>2.7782337312921999</v>
      </c>
      <c r="R215" s="71">
        <v>0</v>
      </c>
      <c r="S215" s="71">
        <v>2.786376002152199</v>
      </c>
      <c r="T215" s="72"/>
      <c r="U215" s="71">
        <v>15457879</v>
      </c>
      <c r="V215" s="71">
        <v>1204</v>
      </c>
      <c r="W215" s="71">
        <v>93</v>
      </c>
      <c r="X215" s="71">
        <v>14835</v>
      </c>
      <c r="Y215" s="71">
        <v>21377</v>
      </c>
      <c r="Z215" s="71">
        <v>28659</v>
      </c>
      <c r="AA215" s="71">
        <v>7308</v>
      </c>
      <c r="AB215" s="71">
        <v>47583</v>
      </c>
      <c r="AC215" s="71">
        <v>0</v>
      </c>
      <c r="AD215" s="71">
        <v>2.786376002152199</v>
      </c>
      <c r="AE215" s="72"/>
      <c r="AF215" s="71">
        <v>94099129.37895675</v>
      </c>
      <c r="AG215" s="71">
        <v>1903549.8500719427</v>
      </c>
      <c r="AH215" s="71">
        <v>638633.08957386191</v>
      </c>
      <c r="AI215" s="71">
        <v>92686148.160528734</v>
      </c>
      <c r="AJ215" s="71">
        <v>102434572.4297311</v>
      </c>
      <c r="AK215" s="71">
        <v>0</v>
      </c>
      <c r="AL215" s="71">
        <v>0</v>
      </c>
      <c r="AM215" s="71">
        <v>6245929.5735586863</v>
      </c>
      <c r="AN215" s="71">
        <v>0</v>
      </c>
      <c r="AO215" s="71">
        <v>0</v>
      </c>
      <c r="AP215" s="71">
        <v>298007962.48242104</v>
      </c>
      <c r="AQ215" s="72"/>
      <c r="AR215" s="71">
        <v>1632</v>
      </c>
      <c r="AS215" s="71">
        <v>310</v>
      </c>
      <c r="AT215" s="71">
        <v>0</v>
      </c>
      <c r="AU215" s="71">
        <v>0</v>
      </c>
      <c r="AV215" s="71">
        <v>0</v>
      </c>
      <c r="AW215" s="71">
        <v>0</v>
      </c>
      <c r="AX215" s="71"/>
      <c r="AY215" s="72"/>
      <c r="AZ215" s="71">
        <v>7556.899999999996</v>
      </c>
      <c r="BA215" s="71">
        <v>23314.800000000028</v>
      </c>
      <c r="BB215" s="71">
        <v>0</v>
      </c>
      <c r="BC215" s="71">
        <v>0</v>
      </c>
      <c r="BD215" s="71">
        <v>0</v>
      </c>
      <c r="BE215" s="71">
        <v>0</v>
      </c>
      <c r="BF215" s="71"/>
      <c r="BG215" s="72"/>
      <c r="BH215" s="71">
        <v>0</v>
      </c>
      <c r="BI215" s="71">
        <v>0</v>
      </c>
      <c r="BJ215" s="71">
        <v>16.242999999999999</v>
      </c>
      <c r="BK215" s="71">
        <v>0</v>
      </c>
      <c r="BL215" s="71">
        <v>13.305</v>
      </c>
      <c r="BM215" s="71">
        <v>0</v>
      </c>
      <c r="BN215" s="72"/>
      <c r="BO215" s="71">
        <v>0</v>
      </c>
      <c r="BP215" s="71">
        <v>0</v>
      </c>
      <c r="BQ215" s="71">
        <v>2</v>
      </c>
      <c r="BR215" s="71">
        <v>0</v>
      </c>
      <c r="BS215" s="71">
        <v>2</v>
      </c>
      <c r="BT215" s="71">
        <v>0</v>
      </c>
      <c r="BU215"/>
      <c r="BV215" s="70">
        <v>29.547999999999998</v>
      </c>
      <c r="BW215" s="70">
        <v>0</v>
      </c>
      <c r="BX215" s="70">
        <v>0</v>
      </c>
      <c r="BY215" s="70">
        <v>0</v>
      </c>
      <c r="BZ215" s="70">
        <v>0</v>
      </c>
      <c r="CA215" s="70">
        <v>0</v>
      </c>
      <c r="CB215" s="70">
        <v>0</v>
      </c>
      <c r="CC215" s="70">
        <v>0</v>
      </c>
      <c r="CD215" s="70">
        <v>0</v>
      </c>
    </row>
    <row r="216" spans="1:82">
      <c r="A216" s="70" t="s">
        <v>1931</v>
      </c>
      <c r="B216" s="70">
        <v>102</v>
      </c>
      <c r="C216" s="70">
        <v>19</v>
      </c>
      <c r="D216" s="70">
        <v>6</v>
      </c>
      <c r="E216" s="70">
        <v>2022</v>
      </c>
      <c r="F216" s="70" t="s">
        <v>161</v>
      </c>
      <c r="G216" s="1064" t="s">
        <v>1912</v>
      </c>
      <c r="H216" s="70" t="s">
        <v>1913</v>
      </c>
      <c r="I216" s="148"/>
      <c r="J216" s="71">
        <v>61.703006881249415</v>
      </c>
      <c r="K216" s="71">
        <v>2.4425716879098647</v>
      </c>
      <c r="L216" s="71">
        <v>3.8326369410207151</v>
      </c>
      <c r="M216" s="71">
        <v>53.575717307839703</v>
      </c>
      <c r="N216" s="71">
        <v>62.833753885610072</v>
      </c>
      <c r="O216" s="71">
        <v>40.918213810812773</v>
      </c>
      <c r="P216" s="71">
        <v>33.520766238814105</v>
      </c>
      <c r="Q216" s="71">
        <v>2.7822476267273095</v>
      </c>
      <c r="R216" s="71">
        <v>0</v>
      </c>
      <c r="S216" s="71">
        <v>3.664207091509124</v>
      </c>
      <c r="T216" s="72"/>
      <c r="U216" s="71">
        <v>15723212</v>
      </c>
      <c r="V216" s="71">
        <v>1204</v>
      </c>
      <c r="W216" s="71">
        <v>93</v>
      </c>
      <c r="X216" s="71">
        <v>14835</v>
      </c>
      <c r="Y216" s="71">
        <v>21521</v>
      </c>
      <c r="Z216" s="71">
        <v>28604</v>
      </c>
      <c r="AA216" s="71">
        <v>7324</v>
      </c>
      <c r="AB216" s="71">
        <v>47261</v>
      </c>
      <c r="AC216" s="71">
        <v>0</v>
      </c>
      <c r="AD216" s="71">
        <v>3.664207091509124</v>
      </c>
      <c r="AE216" s="72"/>
      <c r="AF216" s="71">
        <v>79821256.22621578</v>
      </c>
      <c r="AG216" s="71">
        <v>1852336.7397993871</v>
      </c>
      <c r="AH216" s="71">
        <v>721610.10725479166</v>
      </c>
      <c r="AI216" s="71">
        <v>86381447.576086938</v>
      </c>
      <c r="AJ216" s="71">
        <v>116609398.6253693</v>
      </c>
      <c r="AK216" s="71">
        <v>0</v>
      </c>
      <c r="AL216" s="71">
        <v>0</v>
      </c>
      <c r="AM216" s="71">
        <v>6102685.0609746883</v>
      </c>
      <c r="AN216" s="71">
        <v>0</v>
      </c>
      <c r="AO216" s="71">
        <v>0</v>
      </c>
      <c r="AP216" s="71">
        <v>291488734.33570093</v>
      </c>
      <c r="AQ216" s="72"/>
      <c r="AR216" s="71">
        <v>1713</v>
      </c>
      <c r="AS216" s="71">
        <v>314</v>
      </c>
      <c r="AT216" s="71">
        <v>0</v>
      </c>
      <c r="AU216" s="71">
        <v>0</v>
      </c>
      <c r="AV216" s="71">
        <v>0</v>
      </c>
      <c r="AW216" s="71">
        <v>0</v>
      </c>
      <c r="AX216" s="71"/>
      <c r="AY216" s="72"/>
      <c r="AZ216" s="71">
        <v>8104.2999999999938</v>
      </c>
      <c r="BA216" s="71">
        <v>23587.300000000028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1932</v>
      </c>
      <c r="B217" s="70">
        <v>102</v>
      </c>
      <c r="C217" s="70">
        <v>20</v>
      </c>
      <c r="D217" s="70">
        <v>6</v>
      </c>
      <c r="E217" s="70">
        <v>2023</v>
      </c>
      <c r="F217" s="70" t="s">
        <v>1539</v>
      </c>
      <c r="G217" s="1064" t="s">
        <v>1912</v>
      </c>
      <c r="H217" s="70" t="s">
        <v>1913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1789</v>
      </c>
      <c r="AS217" s="71">
        <v>317</v>
      </c>
      <c r="AT217" s="71">
        <v>0</v>
      </c>
      <c r="AU217" s="71">
        <v>0</v>
      </c>
      <c r="AV217" s="71">
        <v>0</v>
      </c>
      <c r="AW217" s="71">
        <v>0</v>
      </c>
      <c r="AX217" s="71"/>
      <c r="AY217" s="72"/>
      <c r="AZ217" s="71">
        <v>8597.7999999999829</v>
      </c>
      <c r="BA217" s="71">
        <v>23641.300000000028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1933</v>
      </c>
      <c r="B218" s="70">
        <v>102</v>
      </c>
      <c r="C218" s="70">
        <v>21</v>
      </c>
      <c r="D218" s="70">
        <v>6</v>
      </c>
      <c r="E218" s="70">
        <v>2024</v>
      </c>
      <c r="F218" s="70" t="s">
        <v>1554</v>
      </c>
      <c r="G218" s="70" t="s">
        <v>1912</v>
      </c>
      <c r="H218" s="70" t="s">
        <v>1913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1934</v>
      </c>
      <c r="B219" s="70">
        <v>137</v>
      </c>
      <c r="C219" s="70">
        <v>1</v>
      </c>
      <c r="D219" s="70">
        <v>9</v>
      </c>
      <c r="E219" s="70">
        <v>1990</v>
      </c>
      <c r="F219" s="70" t="s">
        <v>787</v>
      </c>
      <c r="G219" s="70" t="s">
        <v>1935</v>
      </c>
      <c r="H219" s="70" t="s">
        <v>1936</v>
      </c>
      <c r="I219" s="148"/>
      <c r="J219" s="71">
        <v>50.429285017779947</v>
      </c>
      <c r="K219" s="71">
        <v>8.364285230993648</v>
      </c>
      <c r="L219" s="71">
        <v>9.3375663654082004</v>
      </c>
      <c r="M219" s="71">
        <v>29.11813279159184</v>
      </c>
      <c r="N219" s="71">
        <v>39.527640748990798</v>
      </c>
      <c r="O219" s="71">
        <v>34.173596846043708</v>
      </c>
      <c r="P219" s="71">
        <v>57.625044239746927</v>
      </c>
      <c r="Q219" s="71">
        <v>3.2442120877213498</v>
      </c>
      <c r="R219" s="71">
        <v>0</v>
      </c>
      <c r="S219" s="71">
        <v>2.591543467130264</v>
      </c>
      <c r="T219" s="72"/>
      <c r="U219" s="71">
        <v>5270248</v>
      </c>
      <c r="V219" s="71">
        <v>2081</v>
      </c>
      <c r="W219" s="71">
        <v>103</v>
      </c>
      <c r="X219" s="71">
        <v>10875</v>
      </c>
      <c r="Y219" s="71">
        <v>18731</v>
      </c>
      <c r="Z219" s="71">
        <v>14056</v>
      </c>
      <c r="AA219" s="71">
        <v>13992</v>
      </c>
      <c r="AB219" s="71">
        <v>52675</v>
      </c>
      <c r="AC219" s="71">
        <v>0</v>
      </c>
      <c r="AD219" s="71">
        <v>2.591543467130264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1937</v>
      </c>
      <c r="B220" s="70">
        <v>138</v>
      </c>
      <c r="C220" s="70">
        <v>2</v>
      </c>
      <c r="D220" s="70">
        <v>9</v>
      </c>
      <c r="E220" s="70">
        <v>2005</v>
      </c>
      <c r="F220" s="70" t="s">
        <v>789</v>
      </c>
      <c r="G220" s="70" t="s">
        <v>1935</v>
      </c>
      <c r="H220" s="70" t="s">
        <v>1936</v>
      </c>
      <c r="I220" s="148"/>
      <c r="J220" s="71">
        <v>68.766232234680487</v>
      </c>
      <c r="K220" s="71">
        <v>4.9601286020264279</v>
      </c>
      <c r="L220" s="71">
        <v>10.71849785660303</v>
      </c>
      <c r="M220" s="71">
        <v>47.529543226998733</v>
      </c>
      <c r="N220" s="71">
        <v>54.899719805789537</v>
      </c>
      <c r="O220" s="71">
        <v>56.838086963907799</v>
      </c>
      <c r="P220" s="71">
        <v>59.408630683916279</v>
      </c>
      <c r="Q220" s="71">
        <v>3.10289924462103</v>
      </c>
      <c r="R220" s="71">
        <v>0</v>
      </c>
      <c r="S220" s="71">
        <v>3.9125473859999991</v>
      </c>
      <c r="T220" s="72"/>
      <c r="U220" s="71">
        <v>7425498</v>
      </c>
      <c r="V220" s="71">
        <v>1843</v>
      </c>
      <c r="W220" s="71">
        <v>114</v>
      </c>
      <c r="X220" s="71">
        <v>10189</v>
      </c>
      <c r="Y220" s="71">
        <v>21990</v>
      </c>
      <c r="Z220" s="71">
        <v>27053</v>
      </c>
      <c r="AA220" s="71">
        <v>11814</v>
      </c>
      <c r="AB220" s="71">
        <v>52668</v>
      </c>
      <c r="AC220" s="71">
        <v>0</v>
      </c>
      <c r="AD220" s="71">
        <v>3.9125473859999991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1938</v>
      </c>
      <c r="B221" s="70">
        <v>139</v>
      </c>
      <c r="C221" s="70">
        <v>3</v>
      </c>
      <c r="D221" s="70">
        <v>9</v>
      </c>
      <c r="E221" s="70">
        <v>2006</v>
      </c>
      <c r="F221" s="70" t="s">
        <v>790</v>
      </c>
      <c r="G221" s="70" t="s">
        <v>1935</v>
      </c>
      <c r="H221" s="70" t="s">
        <v>1936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1939</v>
      </c>
      <c r="B222" s="70">
        <v>140</v>
      </c>
      <c r="C222" s="70">
        <v>4</v>
      </c>
      <c r="D222" s="70">
        <v>9</v>
      </c>
      <c r="E222" s="70">
        <v>2007</v>
      </c>
      <c r="F222" s="70" t="s">
        <v>791</v>
      </c>
      <c r="G222" s="70" t="s">
        <v>1935</v>
      </c>
      <c r="H222" s="70" t="s">
        <v>1936</v>
      </c>
      <c r="I222" s="148"/>
      <c r="J222" s="71">
        <v>64.493679347722818</v>
      </c>
      <c r="K222" s="71">
        <v>4.1750612988397409</v>
      </c>
      <c r="L222" s="71">
        <v>21.338795512692808</v>
      </c>
      <c r="M222" s="71">
        <v>51.420432419015697</v>
      </c>
      <c r="N222" s="71">
        <v>54.955957694733037</v>
      </c>
      <c r="O222" s="71">
        <v>55.502190750423757</v>
      </c>
      <c r="P222" s="71">
        <v>58.740085723690683</v>
      </c>
      <c r="Q222" s="71">
        <v>3.2381341397628201</v>
      </c>
      <c r="R222" s="71">
        <v>0</v>
      </c>
      <c r="S222" s="71">
        <v>4.0357926910000002</v>
      </c>
      <c r="T222" s="72"/>
      <c r="U222" s="71">
        <v>8700093</v>
      </c>
      <c r="V222" s="71">
        <v>1601</v>
      </c>
      <c r="W222" s="71">
        <v>305</v>
      </c>
      <c r="X222" s="71">
        <v>12906</v>
      </c>
      <c r="Y222" s="71">
        <v>22155</v>
      </c>
      <c r="Z222" s="71">
        <v>27462</v>
      </c>
      <c r="AA222" s="71">
        <v>11503</v>
      </c>
      <c r="AB222" s="71">
        <v>52057</v>
      </c>
      <c r="AC222" s="71">
        <v>0</v>
      </c>
      <c r="AD222" s="71">
        <v>4.0357926910000002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1940</v>
      </c>
      <c r="B223" s="70">
        <v>141</v>
      </c>
      <c r="C223" s="70">
        <v>5</v>
      </c>
      <c r="D223" s="70">
        <v>9</v>
      </c>
      <c r="E223" s="70">
        <v>2008</v>
      </c>
      <c r="F223" s="70" t="s">
        <v>792</v>
      </c>
      <c r="G223" s="70" t="s">
        <v>1935</v>
      </c>
      <c r="H223" s="70" t="s">
        <v>1936</v>
      </c>
      <c r="I223" s="148"/>
      <c r="J223" s="71">
        <v>55.232008882057443</v>
      </c>
      <c r="K223" s="71">
        <v>3.256739863805401</v>
      </c>
      <c r="L223" s="71">
        <v>5.8661053238495091</v>
      </c>
      <c r="M223" s="71">
        <v>54.738378086469183</v>
      </c>
      <c r="N223" s="71">
        <v>49.698125092338273</v>
      </c>
      <c r="O223" s="71">
        <v>54.114203748502888</v>
      </c>
      <c r="P223" s="71">
        <v>57.285757252690878</v>
      </c>
      <c r="Q223" s="71">
        <v>3.1690899816306799</v>
      </c>
      <c r="R223" s="71">
        <v>0</v>
      </c>
      <c r="S223" s="71">
        <v>3.9346957737499988</v>
      </c>
      <c r="T223" s="72"/>
      <c r="U223" s="71">
        <v>8058305</v>
      </c>
      <c r="V223" s="71">
        <v>1601</v>
      </c>
      <c r="W223" s="71">
        <v>97</v>
      </c>
      <c r="X223" s="71">
        <v>12906</v>
      </c>
      <c r="Y223" s="71">
        <v>22254</v>
      </c>
      <c r="Z223" s="71">
        <v>27715</v>
      </c>
      <c r="AA223" s="71">
        <v>11231</v>
      </c>
      <c r="AB223" s="71">
        <v>51785</v>
      </c>
      <c r="AC223" s="71">
        <v>0</v>
      </c>
      <c r="AD223" s="71">
        <v>3.9346957737499988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1941</v>
      </c>
      <c r="B224" s="70">
        <v>142</v>
      </c>
      <c r="C224" s="70">
        <v>6</v>
      </c>
      <c r="D224" s="70">
        <v>9</v>
      </c>
      <c r="E224" s="70">
        <v>2009</v>
      </c>
      <c r="F224" s="70" t="s">
        <v>176</v>
      </c>
      <c r="G224" s="70" t="s">
        <v>1935</v>
      </c>
      <c r="H224" s="70" t="s">
        <v>1936</v>
      </c>
      <c r="I224" s="148"/>
      <c r="J224" s="71">
        <v>46.594356770587048</v>
      </c>
      <c r="K224" s="71">
        <v>3.7674212104084841</v>
      </c>
      <c r="L224" s="71">
        <v>11.12606624589195</v>
      </c>
      <c r="M224" s="71">
        <v>52.694353910414108</v>
      </c>
      <c r="N224" s="71">
        <v>46.749846348172298</v>
      </c>
      <c r="O224" s="71">
        <v>55.378135389817018</v>
      </c>
      <c r="P224" s="71">
        <v>54.747426342857899</v>
      </c>
      <c r="Q224" s="71">
        <v>3.0062198783745</v>
      </c>
      <c r="R224" s="71">
        <v>0</v>
      </c>
      <c r="S224" s="71">
        <v>4.0751138237999998</v>
      </c>
      <c r="T224" s="72"/>
      <c r="U224" s="71">
        <v>6462167</v>
      </c>
      <c r="V224" s="71">
        <v>1747</v>
      </c>
      <c r="W224" s="71">
        <v>272</v>
      </c>
      <c r="X224" s="71">
        <v>13847</v>
      </c>
      <c r="Y224" s="71">
        <v>22289</v>
      </c>
      <c r="Z224" s="71">
        <v>27995</v>
      </c>
      <c r="AA224" s="71">
        <v>11019</v>
      </c>
      <c r="AB224" s="71">
        <v>51567</v>
      </c>
      <c r="AC224" s="71">
        <v>0</v>
      </c>
      <c r="AD224" s="71">
        <v>4.0751138237999998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20.431999999999999</v>
      </c>
      <c r="BK224" s="71">
        <v>0</v>
      </c>
      <c r="BL224" s="71">
        <v>0</v>
      </c>
      <c r="BM224" s="71">
        <v>0</v>
      </c>
      <c r="BN224" s="72"/>
      <c r="BO224" s="71">
        <v>0</v>
      </c>
      <c r="BP224" s="71">
        <v>0</v>
      </c>
      <c r="BQ224" s="71">
        <v>4</v>
      </c>
      <c r="BR224" s="71">
        <v>0</v>
      </c>
      <c r="BS224" s="71">
        <v>0</v>
      </c>
      <c r="BT224" s="71">
        <v>0</v>
      </c>
      <c r="BU224"/>
      <c r="BV224" s="70">
        <v>20.431999999999999</v>
      </c>
      <c r="BW224" s="70">
        <v>0</v>
      </c>
      <c r="BX224" s="70">
        <v>0</v>
      </c>
      <c r="BY224" s="70">
        <v>0</v>
      </c>
      <c r="BZ224" s="70">
        <v>0</v>
      </c>
      <c r="CA224" s="70">
        <v>0</v>
      </c>
      <c r="CB224" s="70">
        <v>0</v>
      </c>
      <c r="CC224" s="70">
        <v>0</v>
      </c>
      <c r="CD224" s="70">
        <v>0</v>
      </c>
    </row>
    <row r="225" spans="1:82">
      <c r="A225" s="70" t="s">
        <v>1942</v>
      </c>
      <c r="B225" s="70">
        <v>143</v>
      </c>
      <c r="C225" s="70">
        <v>7</v>
      </c>
      <c r="D225" s="70">
        <v>9</v>
      </c>
      <c r="E225" s="70">
        <v>2010</v>
      </c>
      <c r="F225" s="70" t="s">
        <v>177</v>
      </c>
      <c r="G225" s="70" t="s">
        <v>1935</v>
      </c>
      <c r="H225" s="70" t="s">
        <v>1936</v>
      </c>
      <c r="I225" s="148"/>
      <c r="J225" s="71">
        <v>44.155321484747319</v>
      </c>
      <c r="K225" s="71">
        <v>4.0031936168315028</v>
      </c>
      <c r="L225" s="71">
        <v>10.243005526331039</v>
      </c>
      <c r="M225" s="71">
        <v>56.793467757605072</v>
      </c>
      <c r="N225" s="71">
        <v>55.208175075873378</v>
      </c>
      <c r="O225" s="71">
        <v>55.813111519425</v>
      </c>
      <c r="P225" s="71">
        <v>55.263036767396457</v>
      </c>
      <c r="Q225" s="71">
        <v>3.1210389661132898</v>
      </c>
      <c r="R225" s="71">
        <v>0</v>
      </c>
      <c r="S225" s="71">
        <v>4.3351301559199991</v>
      </c>
      <c r="T225" s="72"/>
      <c r="U225" s="71">
        <v>6445243</v>
      </c>
      <c r="V225" s="71">
        <v>1747</v>
      </c>
      <c r="W225" s="71">
        <v>272</v>
      </c>
      <c r="X225" s="71">
        <v>13847</v>
      </c>
      <c r="Y225" s="71">
        <v>22334</v>
      </c>
      <c r="Z225" s="71">
        <v>28346</v>
      </c>
      <c r="AA225" s="71">
        <v>10845</v>
      </c>
      <c r="AB225" s="71">
        <v>51300</v>
      </c>
      <c r="AC225" s="71">
        <v>0</v>
      </c>
      <c r="AD225" s="71">
        <v>4.3351301559199991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21.239000000000001</v>
      </c>
      <c r="BK225" s="71">
        <v>0</v>
      </c>
      <c r="BL225" s="71">
        <v>0</v>
      </c>
      <c r="BM225" s="71">
        <v>0</v>
      </c>
      <c r="BN225" s="72"/>
      <c r="BO225" s="71">
        <v>0</v>
      </c>
      <c r="BP225" s="71">
        <v>0</v>
      </c>
      <c r="BQ225" s="71">
        <v>4</v>
      </c>
      <c r="BR225" s="71">
        <v>0</v>
      </c>
      <c r="BS225" s="71">
        <v>0</v>
      </c>
      <c r="BT225" s="71">
        <v>0</v>
      </c>
      <c r="BU225"/>
      <c r="BV225" s="70">
        <v>21.239000000000001</v>
      </c>
      <c r="BW225" s="70">
        <v>0</v>
      </c>
      <c r="BX225" s="70">
        <v>0</v>
      </c>
      <c r="BY225" s="70">
        <v>0</v>
      </c>
      <c r="BZ225" s="70">
        <v>0</v>
      </c>
      <c r="CA225" s="70">
        <v>0</v>
      </c>
      <c r="CB225" s="70">
        <v>0</v>
      </c>
      <c r="CC225" s="70">
        <v>0</v>
      </c>
      <c r="CD225" s="70">
        <v>0</v>
      </c>
    </row>
    <row r="226" spans="1:82">
      <c r="A226" s="70" t="s">
        <v>1943</v>
      </c>
      <c r="B226" s="70">
        <v>144</v>
      </c>
      <c r="C226" s="70">
        <v>8</v>
      </c>
      <c r="D226" s="70">
        <v>9</v>
      </c>
      <c r="E226" s="70">
        <v>2011</v>
      </c>
      <c r="F226" s="70" t="s">
        <v>178</v>
      </c>
      <c r="G226" s="70" t="s">
        <v>1935</v>
      </c>
      <c r="H226" s="70" t="s">
        <v>1936</v>
      </c>
      <c r="I226" s="148"/>
      <c r="J226" s="71">
        <v>40.301370007524547</v>
      </c>
      <c r="K226" s="71">
        <v>5.2958711664259681</v>
      </c>
      <c r="L226" s="71">
        <v>13.78207186649489</v>
      </c>
      <c r="M226" s="71">
        <v>67.60059498075185</v>
      </c>
      <c r="N226" s="71">
        <v>67.930435376077071</v>
      </c>
      <c r="O226" s="71">
        <v>55.061884860047215</v>
      </c>
      <c r="P226" s="71">
        <v>52.720868742710238</v>
      </c>
      <c r="Q226" s="71">
        <v>3.5715903655547199</v>
      </c>
      <c r="R226" s="71">
        <v>0</v>
      </c>
      <c r="S226" s="71">
        <v>5.5375867888000014</v>
      </c>
      <c r="T226" s="72"/>
      <c r="U226" s="71">
        <v>4957692</v>
      </c>
      <c r="V226" s="71">
        <v>1747</v>
      </c>
      <c r="W226" s="71">
        <v>272</v>
      </c>
      <c r="X226" s="71">
        <v>13847</v>
      </c>
      <c r="Y226" s="71">
        <v>22318</v>
      </c>
      <c r="Z226" s="71">
        <v>28572</v>
      </c>
      <c r="AA226" s="71">
        <v>10654</v>
      </c>
      <c r="AB226" s="71">
        <v>50894</v>
      </c>
      <c r="AC226" s="71">
        <v>0</v>
      </c>
      <c r="AD226" s="71">
        <v>5.5375867888000014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23.498999999999999</v>
      </c>
      <c r="BK226" s="71">
        <v>0</v>
      </c>
      <c r="BL226" s="71">
        <v>0</v>
      </c>
      <c r="BM226" s="71">
        <v>0</v>
      </c>
      <c r="BN226" s="72"/>
      <c r="BO226" s="71">
        <v>0</v>
      </c>
      <c r="BP226" s="71">
        <v>0</v>
      </c>
      <c r="BQ226" s="71">
        <v>5</v>
      </c>
      <c r="BR226" s="71">
        <v>0</v>
      </c>
      <c r="BS226" s="71">
        <v>0</v>
      </c>
      <c r="BT226" s="71">
        <v>0</v>
      </c>
      <c r="BU226"/>
      <c r="BV226" s="70">
        <v>23.498999999999999</v>
      </c>
      <c r="BW226" s="70">
        <v>0</v>
      </c>
      <c r="BX226" s="70">
        <v>0</v>
      </c>
      <c r="BY226" s="70">
        <v>0</v>
      </c>
      <c r="BZ226" s="70">
        <v>0</v>
      </c>
      <c r="CA226" s="70">
        <v>0</v>
      </c>
      <c r="CB226" s="70">
        <v>0</v>
      </c>
      <c r="CC226" s="70">
        <v>0</v>
      </c>
      <c r="CD226" s="70">
        <v>0</v>
      </c>
    </row>
    <row r="227" spans="1:82">
      <c r="A227" s="70" t="s">
        <v>1944</v>
      </c>
      <c r="B227" s="70">
        <v>145</v>
      </c>
      <c r="C227" s="70">
        <v>9</v>
      </c>
      <c r="D227" s="70">
        <v>9</v>
      </c>
      <c r="E227" s="70">
        <v>2012</v>
      </c>
      <c r="F227" s="70" t="s">
        <v>179</v>
      </c>
      <c r="G227" s="70" t="s">
        <v>1935</v>
      </c>
      <c r="H227" s="70" t="s">
        <v>1936</v>
      </c>
      <c r="I227" s="148"/>
      <c r="J227" s="71">
        <v>43.490725419415497</v>
      </c>
      <c r="K227" s="71">
        <v>5.4236952943955803</v>
      </c>
      <c r="L227" s="71">
        <v>13.96679159547319</v>
      </c>
      <c r="M227" s="71">
        <v>75.615745115201491</v>
      </c>
      <c r="N227" s="71">
        <v>70.307070237086364</v>
      </c>
      <c r="O227" s="71">
        <v>55.391467517022654</v>
      </c>
      <c r="P227" s="71">
        <v>52.348981730500029</v>
      </c>
      <c r="Q227" s="71">
        <v>3.8636868574593999</v>
      </c>
      <c r="R227" s="71">
        <v>0</v>
      </c>
      <c r="S227" s="71">
        <v>3.8263433579999999</v>
      </c>
      <c r="T227" s="72"/>
      <c r="U227" s="71">
        <v>5193554</v>
      </c>
      <c r="V227" s="71">
        <v>1747</v>
      </c>
      <c r="W227" s="71">
        <v>272</v>
      </c>
      <c r="X227" s="71">
        <v>13847</v>
      </c>
      <c r="Y227" s="71">
        <v>22410</v>
      </c>
      <c r="Z227" s="71">
        <v>28971</v>
      </c>
      <c r="AA227" s="71">
        <v>10519</v>
      </c>
      <c r="AB227" s="71">
        <v>50674</v>
      </c>
      <c r="AC227" s="71">
        <v>0</v>
      </c>
      <c r="AD227" s="71">
        <v>3.8263433579999999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27.282</v>
      </c>
      <c r="BK227" s="71">
        <v>0</v>
      </c>
      <c r="BL227" s="71">
        <v>0</v>
      </c>
      <c r="BM227" s="71">
        <v>0</v>
      </c>
      <c r="BN227" s="72"/>
      <c r="BO227" s="71">
        <v>0</v>
      </c>
      <c r="BP227" s="71">
        <v>0</v>
      </c>
      <c r="BQ227" s="71">
        <v>5</v>
      </c>
      <c r="BR227" s="71">
        <v>0</v>
      </c>
      <c r="BS227" s="71">
        <v>0</v>
      </c>
      <c r="BT227" s="71">
        <v>0</v>
      </c>
      <c r="BU227"/>
      <c r="BV227" s="70">
        <v>27.282</v>
      </c>
      <c r="BW227" s="70">
        <v>0</v>
      </c>
      <c r="BX227" s="70">
        <v>0</v>
      </c>
      <c r="BY227" s="70">
        <v>0</v>
      </c>
      <c r="BZ227" s="70">
        <v>0</v>
      </c>
      <c r="CA227" s="70">
        <v>0</v>
      </c>
      <c r="CB227" s="70">
        <v>0</v>
      </c>
      <c r="CC227" s="70">
        <v>0</v>
      </c>
      <c r="CD227" s="70">
        <v>0</v>
      </c>
    </row>
    <row r="228" spans="1:82">
      <c r="A228" s="70" t="s">
        <v>1945</v>
      </c>
      <c r="B228" s="70">
        <v>146</v>
      </c>
      <c r="C228" s="70">
        <v>10</v>
      </c>
      <c r="D228" s="70">
        <v>9</v>
      </c>
      <c r="E228" s="70">
        <v>2013</v>
      </c>
      <c r="F228" s="70" t="s">
        <v>180</v>
      </c>
      <c r="G228" s="70" t="s">
        <v>1935</v>
      </c>
      <c r="H228" s="70" t="s">
        <v>1936</v>
      </c>
      <c r="I228" s="148"/>
      <c r="J228" s="71">
        <v>45.7398133839121</v>
      </c>
      <c r="K228" s="71">
        <v>4.775868766989559</v>
      </c>
      <c r="L228" s="71">
        <v>12.783571154298031</v>
      </c>
      <c r="M228" s="71">
        <v>75.738415986942826</v>
      </c>
      <c r="N228" s="71">
        <v>76.251266568762944</v>
      </c>
      <c r="O228" s="71">
        <v>53.668288185109191</v>
      </c>
      <c r="P228" s="71">
        <v>52.031710589546435</v>
      </c>
      <c r="Q228" s="71">
        <v>3.93032479898265</v>
      </c>
      <c r="R228" s="71">
        <v>0</v>
      </c>
      <c r="S228" s="71">
        <v>3.7734896205999999</v>
      </c>
      <c r="T228" s="72"/>
      <c r="U228" s="71">
        <v>4908620</v>
      </c>
      <c r="V228" s="71">
        <v>1747</v>
      </c>
      <c r="W228" s="71">
        <v>272</v>
      </c>
      <c r="X228" s="71">
        <v>13847</v>
      </c>
      <c r="Y228" s="71">
        <v>22648</v>
      </c>
      <c r="Z228" s="71">
        <v>29323</v>
      </c>
      <c r="AA228" s="71">
        <v>10416</v>
      </c>
      <c r="AB228" s="71">
        <v>50809</v>
      </c>
      <c r="AC228" s="71">
        <v>0</v>
      </c>
      <c r="AD228" s="71">
        <v>3.7734896205999999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25.818999999999999</v>
      </c>
      <c r="BK228" s="71">
        <v>0</v>
      </c>
      <c r="BL228" s="71">
        <v>0</v>
      </c>
      <c r="BM228" s="71">
        <v>0</v>
      </c>
      <c r="BN228" s="72"/>
      <c r="BO228" s="71">
        <v>0</v>
      </c>
      <c r="BP228" s="71">
        <v>0</v>
      </c>
      <c r="BQ228" s="71">
        <v>4</v>
      </c>
      <c r="BR228" s="71">
        <v>0</v>
      </c>
      <c r="BS228" s="71">
        <v>0</v>
      </c>
      <c r="BT228" s="71">
        <v>0</v>
      </c>
      <c r="BU228"/>
      <c r="BV228" s="70">
        <v>25.818999999999999</v>
      </c>
      <c r="BW228" s="70">
        <v>0</v>
      </c>
      <c r="BX228" s="70">
        <v>0</v>
      </c>
      <c r="BY228" s="70">
        <v>0</v>
      </c>
      <c r="BZ228" s="70">
        <v>0</v>
      </c>
      <c r="CA228" s="70">
        <v>0</v>
      </c>
      <c r="CB228" s="70">
        <v>0</v>
      </c>
      <c r="CC228" s="70">
        <v>0</v>
      </c>
      <c r="CD228" s="70">
        <v>0</v>
      </c>
    </row>
    <row r="229" spans="1:82">
      <c r="A229" s="70" t="s">
        <v>1946</v>
      </c>
      <c r="B229" s="70">
        <v>147</v>
      </c>
      <c r="C229" s="70">
        <v>11</v>
      </c>
      <c r="D229" s="70">
        <v>9</v>
      </c>
      <c r="E229" s="70">
        <v>2014</v>
      </c>
      <c r="F229" s="70" t="s">
        <v>181</v>
      </c>
      <c r="G229" s="70" t="s">
        <v>1935</v>
      </c>
      <c r="H229" s="70" t="s">
        <v>1936</v>
      </c>
      <c r="I229" s="148"/>
      <c r="J229" s="71">
        <v>34.582681478121657</v>
      </c>
      <c r="K229" s="71">
        <v>4.6780017993378786</v>
      </c>
      <c r="L229" s="71">
        <v>9.3433592891282409</v>
      </c>
      <c r="M229" s="71">
        <v>71.859483288602036</v>
      </c>
      <c r="N229" s="71">
        <v>73.272495023890968</v>
      </c>
      <c r="O229" s="71">
        <v>51.559267783042905</v>
      </c>
      <c r="P229" s="71">
        <v>51.443516205415513</v>
      </c>
      <c r="Q229" s="71">
        <v>3.75191288374103</v>
      </c>
      <c r="R229" s="71">
        <v>0</v>
      </c>
      <c r="S229" s="71">
        <v>4.3979776370038408</v>
      </c>
      <c r="T229" s="72"/>
      <c r="U229" s="71">
        <v>4308984</v>
      </c>
      <c r="V229" s="71">
        <v>1494</v>
      </c>
      <c r="W229" s="71">
        <v>200</v>
      </c>
      <c r="X229" s="71">
        <v>14154</v>
      </c>
      <c r="Y229" s="71">
        <v>22707</v>
      </c>
      <c r="Z229" s="71">
        <v>29670</v>
      </c>
      <c r="AA229" s="71">
        <v>10245</v>
      </c>
      <c r="AB229" s="71">
        <v>50553</v>
      </c>
      <c r="AC229" s="71">
        <v>0</v>
      </c>
      <c r="AD229" s="71">
        <v>4.3979776370038408</v>
      </c>
      <c r="AE229" s="72"/>
      <c r="AF229" s="71"/>
      <c r="AG229" s="71"/>
      <c r="AH229" s="71"/>
      <c r="AI229" s="71"/>
      <c r="AJ229" s="71"/>
      <c r="AK229" s="71"/>
      <c r="AL229" s="71"/>
      <c r="AM229" s="71"/>
      <c r="AN229" s="71"/>
      <c r="AO229" s="71"/>
      <c r="AP229" s="71"/>
      <c r="AQ229" s="72"/>
      <c r="AR229" s="71">
        <v>1755</v>
      </c>
      <c r="AS229" s="71">
        <v>298</v>
      </c>
      <c r="AT229" s="71">
        <v>0</v>
      </c>
      <c r="AU229" s="71">
        <v>0</v>
      </c>
      <c r="AV229" s="71">
        <v>0</v>
      </c>
      <c r="AW229" s="71">
        <v>0</v>
      </c>
      <c r="AX229" s="71"/>
      <c r="AY229" s="72"/>
      <c r="AZ229" s="71">
        <v>7689.3230000000003</v>
      </c>
      <c r="BA229" s="71">
        <v>24452.9</v>
      </c>
      <c r="BB229" s="71">
        <v>0</v>
      </c>
      <c r="BC229" s="71">
        <v>0</v>
      </c>
      <c r="BD229" s="71">
        <v>0</v>
      </c>
      <c r="BE229" s="71">
        <v>0</v>
      </c>
      <c r="BF229" s="71"/>
      <c r="BG229" s="72"/>
      <c r="BH229" s="71">
        <v>0</v>
      </c>
      <c r="BI229" s="71">
        <v>0</v>
      </c>
      <c r="BJ229" s="71">
        <v>21.483000000000001</v>
      </c>
      <c r="BK229" s="71">
        <v>0</v>
      </c>
      <c r="BL229" s="71">
        <v>0</v>
      </c>
      <c r="BM229" s="71">
        <v>0</v>
      </c>
      <c r="BN229" s="72"/>
      <c r="BO229" s="71">
        <v>0</v>
      </c>
      <c r="BP229" s="71">
        <v>0</v>
      </c>
      <c r="BQ229" s="71">
        <v>4</v>
      </c>
      <c r="BR229" s="71">
        <v>0</v>
      </c>
      <c r="BS229" s="71">
        <v>0</v>
      </c>
      <c r="BT229" s="71">
        <v>0</v>
      </c>
      <c r="BU229"/>
      <c r="BV229" s="70">
        <v>21.483000000000001</v>
      </c>
      <c r="BW229" s="70">
        <v>0</v>
      </c>
      <c r="BX229" s="70">
        <v>0</v>
      </c>
      <c r="BY229" s="70">
        <v>0</v>
      </c>
      <c r="BZ229" s="70">
        <v>0</v>
      </c>
      <c r="CA229" s="70">
        <v>0</v>
      </c>
      <c r="CB229" s="70">
        <v>0</v>
      </c>
      <c r="CC229" s="70">
        <v>0</v>
      </c>
      <c r="CD229" s="70">
        <v>0</v>
      </c>
    </row>
    <row r="230" spans="1:82">
      <c r="A230" s="70" t="s">
        <v>1947</v>
      </c>
      <c r="B230" s="70">
        <v>148</v>
      </c>
      <c r="C230" s="70">
        <v>12</v>
      </c>
      <c r="D230" s="70">
        <v>9</v>
      </c>
      <c r="E230" s="70">
        <v>2015</v>
      </c>
      <c r="F230" s="70" t="s">
        <v>182</v>
      </c>
      <c r="G230" s="70" t="s">
        <v>1935</v>
      </c>
      <c r="H230" s="70" t="s">
        <v>1936</v>
      </c>
      <c r="I230" s="148"/>
      <c r="J230" s="71">
        <v>32.311721928539178</v>
      </c>
      <c r="K230" s="71">
        <v>3.9115478703831208</v>
      </c>
      <c r="L230" s="71">
        <v>10.033312743996079</v>
      </c>
      <c r="M230" s="71">
        <v>71.926108262637698</v>
      </c>
      <c r="N230" s="71">
        <v>64.031670672222603</v>
      </c>
      <c r="O230" s="71">
        <v>51.293271864797092</v>
      </c>
      <c r="P230" s="71">
        <v>50.861022860333641</v>
      </c>
      <c r="Q230" s="71">
        <v>3.6494136440721201</v>
      </c>
      <c r="R230" s="71">
        <v>0</v>
      </c>
      <c r="S230" s="71">
        <v>4.1735130894854766</v>
      </c>
      <c r="T230" s="72"/>
      <c r="U230" s="71">
        <v>4626506</v>
      </c>
      <c r="V230" s="71">
        <v>1494</v>
      </c>
      <c r="W230" s="71">
        <v>200</v>
      </c>
      <c r="X230" s="71">
        <v>14154</v>
      </c>
      <c r="Y230" s="71">
        <v>22741</v>
      </c>
      <c r="Z230" s="71">
        <v>29801</v>
      </c>
      <c r="AA230" s="71">
        <v>10121</v>
      </c>
      <c r="AB230" s="71">
        <v>50230</v>
      </c>
      <c r="AC230" s="71">
        <v>0</v>
      </c>
      <c r="AD230" s="71">
        <v>4.1735130894854766</v>
      </c>
      <c r="AE230" s="72"/>
      <c r="AF230" s="71">
        <v>43732211.759845011</v>
      </c>
      <c r="AG230" s="71">
        <v>3357487.9007899989</v>
      </c>
      <c r="AH230" s="71">
        <v>1677954.7718732839</v>
      </c>
      <c r="AI230" s="71">
        <v>86940962.8283398</v>
      </c>
      <c r="AJ230" s="71">
        <v>102839212.5944178</v>
      </c>
      <c r="AK230" s="71">
        <v>0</v>
      </c>
      <c r="AL230" s="71">
        <v>0</v>
      </c>
      <c r="AM230" s="71">
        <v>6883810.7930748388</v>
      </c>
      <c r="AN230" s="71">
        <v>0</v>
      </c>
      <c r="AO230" s="71">
        <v>0</v>
      </c>
      <c r="AP230" s="71">
        <v>245431640.64834076</v>
      </c>
      <c r="AQ230" s="72"/>
      <c r="AR230" s="71">
        <v>1868</v>
      </c>
      <c r="AS230" s="71">
        <v>382</v>
      </c>
      <c r="AT230" s="71">
        <v>1</v>
      </c>
      <c r="AU230" s="71">
        <v>0</v>
      </c>
      <c r="AV230" s="71">
        <v>0</v>
      </c>
      <c r="AW230" s="71">
        <v>0</v>
      </c>
      <c r="AX230" s="71"/>
      <c r="AY230" s="72"/>
      <c r="AZ230" s="71">
        <v>8378.6329999999998</v>
      </c>
      <c r="BA230" s="71">
        <v>39445.4</v>
      </c>
      <c r="BB230" s="71">
        <v>6900</v>
      </c>
      <c r="BC230" s="71">
        <v>0</v>
      </c>
      <c r="BD230" s="71">
        <v>0</v>
      </c>
      <c r="BE230" s="71">
        <v>0</v>
      </c>
      <c r="BF230" s="71"/>
      <c r="BG230" s="72"/>
      <c r="BH230" s="71">
        <v>0</v>
      </c>
      <c r="BI230" s="71">
        <v>0</v>
      </c>
      <c r="BJ230" s="71">
        <v>20.956</v>
      </c>
      <c r="BK230" s="71">
        <v>0</v>
      </c>
      <c r="BL230" s="71">
        <v>0</v>
      </c>
      <c r="BM230" s="71">
        <v>0</v>
      </c>
      <c r="BN230" s="72"/>
      <c r="BO230" s="71">
        <v>0</v>
      </c>
      <c r="BP230" s="71">
        <v>0</v>
      </c>
      <c r="BQ230" s="71">
        <v>4</v>
      </c>
      <c r="BR230" s="71">
        <v>0</v>
      </c>
      <c r="BS230" s="71">
        <v>0</v>
      </c>
      <c r="BT230" s="71">
        <v>0</v>
      </c>
      <c r="BU230"/>
      <c r="BV230" s="70">
        <v>20.956</v>
      </c>
      <c r="BW230" s="70">
        <v>0</v>
      </c>
      <c r="BX230" s="70">
        <v>0</v>
      </c>
      <c r="BY230" s="70">
        <v>0</v>
      </c>
      <c r="BZ230" s="70">
        <v>0</v>
      </c>
      <c r="CA230" s="70">
        <v>0</v>
      </c>
      <c r="CB230" s="70">
        <v>0</v>
      </c>
      <c r="CC230" s="70">
        <v>0</v>
      </c>
      <c r="CD230" s="70">
        <v>0</v>
      </c>
    </row>
    <row r="231" spans="1:82">
      <c r="A231" s="70" t="s">
        <v>1948</v>
      </c>
      <c r="B231" s="70">
        <v>149</v>
      </c>
      <c r="C231" s="70">
        <v>13</v>
      </c>
      <c r="D231" s="70">
        <v>9</v>
      </c>
      <c r="E231" s="70">
        <v>2016</v>
      </c>
      <c r="F231" s="70" t="s">
        <v>155</v>
      </c>
      <c r="G231" s="70" t="s">
        <v>1935</v>
      </c>
      <c r="H231" s="70" t="s">
        <v>1936</v>
      </c>
      <c r="I231" s="148"/>
      <c r="J231" s="71">
        <v>30.213026312352508</v>
      </c>
      <c r="K231" s="71">
        <v>3.783942632741319</v>
      </c>
      <c r="L231" s="71">
        <v>8.8577636763356118</v>
      </c>
      <c r="M231" s="71">
        <v>55.897660972873098</v>
      </c>
      <c r="N231" s="71">
        <v>58.978481900076886</v>
      </c>
      <c r="O231" s="71">
        <v>51.001949866738137</v>
      </c>
      <c r="P231" s="71">
        <v>49.9087917066717</v>
      </c>
      <c r="Q231" s="71">
        <v>3.5215716446104182</v>
      </c>
      <c r="R231" s="71">
        <v>0</v>
      </c>
      <c r="S231" s="71">
        <v>4.5504155454016812</v>
      </c>
      <c r="T231" s="72"/>
      <c r="U231" s="71">
        <v>4637007</v>
      </c>
      <c r="V231" s="71">
        <v>1494</v>
      </c>
      <c r="W231" s="71">
        <v>200</v>
      </c>
      <c r="X231" s="71">
        <v>14154</v>
      </c>
      <c r="Y231" s="71">
        <v>22786</v>
      </c>
      <c r="Z231" s="71">
        <v>29996</v>
      </c>
      <c r="AA231" s="71">
        <v>10272</v>
      </c>
      <c r="AB231" s="71">
        <v>49858</v>
      </c>
      <c r="AC231" s="71">
        <v>0</v>
      </c>
      <c r="AD231" s="71">
        <v>4.5504155454016812</v>
      </c>
      <c r="AE231" s="72"/>
      <c r="AF231" s="71">
        <v>42165985.639558367</v>
      </c>
      <c r="AG231" s="71">
        <v>3235514.6732047708</v>
      </c>
      <c r="AH231" s="71">
        <v>1414072.427553494</v>
      </c>
      <c r="AI231" s="71">
        <v>87505359.345911786</v>
      </c>
      <c r="AJ231" s="71">
        <v>97220839.91128099</v>
      </c>
      <c r="AK231" s="71">
        <v>0</v>
      </c>
      <c r="AL231" s="71">
        <v>0</v>
      </c>
      <c r="AM231" s="71">
        <v>6838138.1918434156</v>
      </c>
      <c r="AN231" s="71">
        <v>0</v>
      </c>
      <c r="AO231" s="71">
        <v>0</v>
      </c>
      <c r="AP231" s="71">
        <v>238379910.18935284</v>
      </c>
      <c r="AQ231" s="72"/>
      <c r="AR231" s="71">
        <v>1979</v>
      </c>
      <c r="AS231" s="71">
        <v>481</v>
      </c>
      <c r="AT231" s="71">
        <v>2</v>
      </c>
      <c r="AU231" s="71">
        <v>0</v>
      </c>
      <c r="AV231" s="71">
        <v>0</v>
      </c>
      <c r="AW231" s="71">
        <v>0</v>
      </c>
      <c r="AX231" s="71"/>
      <c r="AY231" s="72"/>
      <c r="AZ231" s="71">
        <v>9015.1329999999998</v>
      </c>
      <c r="BA231" s="71">
        <v>69694.8</v>
      </c>
      <c r="BB231" s="71">
        <v>6919</v>
      </c>
      <c r="BC231" s="71">
        <v>0</v>
      </c>
      <c r="BD231" s="71">
        <v>0</v>
      </c>
      <c r="BE231" s="71">
        <v>0</v>
      </c>
      <c r="BF231" s="71"/>
      <c r="BG231" s="72"/>
      <c r="BH231" s="71">
        <v>0</v>
      </c>
      <c r="BI231" s="71">
        <v>0</v>
      </c>
      <c r="BJ231" s="71">
        <v>18.946999999999999</v>
      </c>
      <c r="BK231" s="71">
        <v>0</v>
      </c>
      <c r="BL231" s="71">
        <v>3.2709999999999999</v>
      </c>
      <c r="BM231" s="71">
        <v>0</v>
      </c>
      <c r="BN231" s="72"/>
      <c r="BO231" s="71">
        <v>0</v>
      </c>
      <c r="BP231" s="71">
        <v>0</v>
      </c>
      <c r="BQ231" s="71">
        <v>4</v>
      </c>
      <c r="BR231" s="71">
        <v>0</v>
      </c>
      <c r="BS231" s="71">
        <v>1</v>
      </c>
      <c r="BT231" s="71">
        <v>0</v>
      </c>
      <c r="BU231"/>
      <c r="BV231" s="70">
        <v>22.218</v>
      </c>
      <c r="BW231" s="70">
        <v>0</v>
      </c>
      <c r="BX231" s="70">
        <v>0</v>
      </c>
      <c r="BY231" s="70">
        <v>0</v>
      </c>
      <c r="BZ231" s="70">
        <v>0</v>
      </c>
      <c r="CA231" s="70">
        <v>0</v>
      </c>
      <c r="CB231" s="70">
        <v>0</v>
      </c>
      <c r="CC231" s="70">
        <v>0</v>
      </c>
      <c r="CD231" s="70">
        <v>0</v>
      </c>
    </row>
    <row r="232" spans="1:82">
      <c r="A232" s="70" t="s">
        <v>1949</v>
      </c>
      <c r="B232" s="70">
        <v>150</v>
      </c>
      <c r="C232" s="70">
        <v>14</v>
      </c>
      <c r="D232" s="70">
        <v>9</v>
      </c>
      <c r="E232" s="70">
        <v>2017</v>
      </c>
      <c r="F232" s="70" t="s">
        <v>156</v>
      </c>
      <c r="G232" s="70" t="s">
        <v>1935</v>
      </c>
      <c r="H232" s="70" t="s">
        <v>1936</v>
      </c>
      <c r="I232" s="148"/>
      <c r="J232" s="71">
        <v>26.786078708390388</v>
      </c>
      <c r="K232" s="71">
        <v>3.9258420746264946</v>
      </c>
      <c r="L232" s="71">
        <v>8.0822484495534272</v>
      </c>
      <c r="M232" s="71">
        <v>50.628781745216713</v>
      </c>
      <c r="N232" s="71">
        <v>60.478003601288201</v>
      </c>
      <c r="O232" s="71">
        <v>50.596219052432382</v>
      </c>
      <c r="P232" s="71">
        <v>49.138810628429439</v>
      </c>
      <c r="Q232" s="71">
        <v>3.3676667500356801</v>
      </c>
      <c r="R232" s="71">
        <v>0</v>
      </c>
      <c r="S232" s="71">
        <v>5.0805774117953355</v>
      </c>
      <c r="T232" s="72"/>
      <c r="U232" s="71">
        <v>4739926</v>
      </c>
      <c r="V232" s="71">
        <v>1494</v>
      </c>
      <c r="W232" s="71">
        <v>200</v>
      </c>
      <c r="X232" s="71">
        <v>14154</v>
      </c>
      <c r="Y232" s="71">
        <v>22656</v>
      </c>
      <c r="Z232" s="71">
        <v>30251</v>
      </c>
      <c r="AA232" s="71">
        <v>10178</v>
      </c>
      <c r="AB232" s="71">
        <v>49305</v>
      </c>
      <c r="AC232" s="71">
        <v>0</v>
      </c>
      <c r="AD232" s="71">
        <v>5.0805774117953364</v>
      </c>
      <c r="AE232" s="72"/>
      <c r="AF232" s="71">
        <v>40097136.50933665</v>
      </c>
      <c r="AG232" s="71">
        <v>3364543.3221513112</v>
      </c>
      <c r="AH232" s="71">
        <v>1663116.2768999981</v>
      </c>
      <c r="AI232" s="71">
        <v>83625900.003921852</v>
      </c>
      <c r="AJ232" s="71">
        <v>111159449.760442</v>
      </c>
      <c r="AK232" s="71">
        <v>0</v>
      </c>
      <c r="AL232" s="71">
        <v>0</v>
      </c>
      <c r="AM232" s="71">
        <v>6772874.1256595319</v>
      </c>
      <c r="AN232" s="71">
        <v>0</v>
      </c>
      <c r="AO232" s="71">
        <v>0</v>
      </c>
      <c r="AP232" s="71">
        <v>246683019.99841136</v>
      </c>
      <c r="AQ232" s="72"/>
      <c r="AR232" s="71">
        <v>2061</v>
      </c>
      <c r="AS232" s="71">
        <v>544</v>
      </c>
      <c r="AT232" s="71">
        <v>2</v>
      </c>
      <c r="AU232" s="71">
        <v>0</v>
      </c>
      <c r="AV232" s="71">
        <v>0</v>
      </c>
      <c r="AW232" s="71">
        <v>0</v>
      </c>
      <c r="AX232" s="71"/>
      <c r="AY232" s="72"/>
      <c r="AZ232" s="71">
        <v>9444.6329999999998</v>
      </c>
      <c r="BA232" s="71">
        <v>74950.200000000012</v>
      </c>
      <c r="BB232" s="71">
        <v>6919</v>
      </c>
      <c r="BC232" s="71">
        <v>0</v>
      </c>
      <c r="BD232" s="71">
        <v>0</v>
      </c>
      <c r="BE232" s="71">
        <v>0</v>
      </c>
      <c r="BF232" s="71"/>
      <c r="BG232" s="72"/>
      <c r="BH232" s="71">
        <v>0</v>
      </c>
      <c r="BI232" s="71">
        <v>0</v>
      </c>
      <c r="BJ232" s="71">
        <v>13.051</v>
      </c>
      <c r="BK232" s="71">
        <v>0</v>
      </c>
      <c r="BL232" s="71">
        <v>2.7930000000000001</v>
      </c>
      <c r="BM232" s="71">
        <v>0</v>
      </c>
      <c r="BN232" s="72"/>
      <c r="BO232" s="71">
        <v>0</v>
      </c>
      <c r="BP232" s="71">
        <v>0</v>
      </c>
      <c r="BQ232" s="71">
        <v>3</v>
      </c>
      <c r="BR232" s="71">
        <v>0</v>
      </c>
      <c r="BS232" s="71">
        <v>1</v>
      </c>
      <c r="BT232" s="71">
        <v>0</v>
      </c>
      <c r="BU232"/>
      <c r="BV232" s="70">
        <v>15.843999999999999</v>
      </c>
      <c r="BW232" s="70">
        <v>0</v>
      </c>
      <c r="BX232" s="70">
        <v>0</v>
      </c>
      <c r="BY232" s="70">
        <v>0</v>
      </c>
      <c r="BZ232" s="70">
        <v>0</v>
      </c>
      <c r="CA232" s="70">
        <v>0</v>
      </c>
      <c r="CB232" s="70">
        <v>0</v>
      </c>
      <c r="CC232" s="70">
        <v>0</v>
      </c>
      <c r="CD232" s="70">
        <v>0</v>
      </c>
    </row>
    <row r="233" spans="1:82">
      <c r="A233" s="70" t="s">
        <v>1950</v>
      </c>
      <c r="B233" s="70">
        <v>151</v>
      </c>
      <c r="C233" s="70">
        <v>15</v>
      </c>
      <c r="D233" s="70">
        <v>9</v>
      </c>
      <c r="E233" s="70">
        <v>2018</v>
      </c>
      <c r="F233" s="70" t="s">
        <v>183</v>
      </c>
      <c r="G233" s="70" t="s">
        <v>1935</v>
      </c>
      <c r="H233" s="70" t="s">
        <v>1936</v>
      </c>
      <c r="I233" s="148"/>
      <c r="J233" s="71">
        <v>24.683329041679617</v>
      </c>
      <c r="K233" s="71">
        <v>3.409133589564485</v>
      </c>
      <c r="L233" s="71">
        <v>7.1862074997850733</v>
      </c>
      <c r="M233" s="71">
        <v>45.259708010110025</v>
      </c>
      <c r="N233" s="71">
        <v>42.674488758747465</v>
      </c>
      <c r="O233" s="71">
        <v>49.622650791046347</v>
      </c>
      <c r="P233" s="71">
        <v>48.23860111951582</v>
      </c>
      <c r="Q233" s="71">
        <v>3.0873437747828798</v>
      </c>
      <c r="R233" s="71">
        <v>0</v>
      </c>
      <c r="S233" s="71">
        <v>4.2855639481961321</v>
      </c>
      <c r="T233" s="72"/>
      <c r="U233" s="71">
        <v>5087239</v>
      </c>
      <c r="V233" s="71">
        <v>1494</v>
      </c>
      <c r="W233" s="71">
        <v>200</v>
      </c>
      <c r="X233" s="71">
        <v>14154</v>
      </c>
      <c r="Y233" s="71">
        <v>22628</v>
      </c>
      <c r="Z233" s="71">
        <v>30237</v>
      </c>
      <c r="AA233" s="71">
        <v>10092</v>
      </c>
      <c r="AB233" s="71">
        <v>48711</v>
      </c>
      <c r="AC233" s="71">
        <v>0</v>
      </c>
      <c r="AD233" s="71">
        <v>4.2855639481961321</v>
      </c>
      <c r="AE233" s="72"/>
      <c r="AF233" s="71">
        <v>43870635.560763977</v>
      </c>
      <c r="AG233" s="71">
        <v>3084479.1160679231</v>
      </c>
      <c r="AH233" s="71">
        <v>1476086.798323984</v>
      </c>
      <c r="AI233" s="71">
        <v>80038265.237525284</v>
      </c>
      <c r="AJ233" s="71">
        <v>101974590.7395654</v>
      </c>
      <c r="AK233" s="71">
        <v>0</v>
      </c>
      <c r="AL233" s="71">
        <v>0</v>
      </c>
      <c r="AM233" s="71">
        <v>6705123.253875128</v>
      </c>
      <c r="AN233" s="71">
        <v>0</v>
      </c>
      <c r="AO233" s="71">
        <v>0</v>
      </c>
      <c r="AP233" s="71">
        <v>237149180.70612171</v>
      </c>
      <c r="AQ233" s="72"/>
      <c r="AR233" s="71">
        <v>2141</v>
      </c>
      <c r="AS233" s="71">
        <v>601</v>
      </c>
      <c r="AT233" s="71">
        <v>3</v>
      </c>
      <c r="AU233" s="71">
        <v>1</v>
      </c>
      <c r="AV233" s="71">
        <v>0</v>
      </c>
      <c r="AW233" s="71">
        <v>0</v>
      </c>
      <c r="AX233" s="71"/>
      <c r="AY233" s="72"/>
      <c r="AZ233" s="71">
        <v>9917.3729999999978</v>
      </c>
      <c r="BA233" s="71">
        <v>81039</v>
      </c>
      <c r="BB233" s="71">
        <v>6938</v>
      </c>
      <c r="BC233" s="71">
        <v>45</v>
      </c>
      <c r="BD233" s="71">
        <v>0</v>
      </c>
      <c r="BE233" s="71">
        <v>0</v>
      </c>
      <c r="BF233" s="71"/>
      <c r="BG233" s="72"/>
      <c r="BH233" s="71">
        <v>0</v>
      </c>
      <c r="BI233" s="71">
        <v>0</v>
      </c>
      <c r="BJ233" s="71">
        <v>7.5949999999999998</v>
      </c>
      <c r="BK233" s="71">
        <v>0</v>
      </c>
      <c r="BL233" s="71">
        <v>2.6819999999999999</v>
      </c>
      <c r="BM233" s="71">
        <v>0</v>
      </c>
      <c r="BN233" s="72"/>
      <c r="BO233" s="71">
        <v>0</v>
      </c>
      <c r="BP233" s="71">
        <v>0</v>
      </c>
      <c r="BQ233" s="71">
        <v>2</v>
      </c>
      <c r="BR233" s="71">
        <v>0</v>
      </c>
      <c r="BS233" s="71">
        <v>1</v>
      </c>
      <c r="BT233" s="71">
        <v>0</v>
      </c>
      <c r="BU233"/>
      <c r="BV233" s="70">
        <v>10.276999999999999</v>
      </c>
      <c r="BW233" s="70">
        <v>0</v>
      </c>
      <c r="BX233" s="70">
        <v>0</v>
      </c>
      <c r="BY233" s="70">
        <v>0</v>
      </c>
      <c r="BZ233" s="70">
        <v>0</v>
      </c>
      <c r="CA233" s="70">
        <v>0</v>
      </c>
      <c r="CB233" s="70">
        <v>0</v>
      </c>
      <c r="CC233" s="70">
        <v>0</v>
      </c>
      <c r="CD233" s="70">
        <v>0</v>
      </c>
    </row>
    <row r="234" spans="1:82">
      <c r="A234" s="70" t="s">
        <v>1951</v>
      </c>
      <c r="B234" s="70">
        <v>152</v>
      </c>
      <c r="C234" s="70">
        <v>16</v>
      </c>
      <c r="D234" s="70">
        <v>9</v>
      </c>
      <c r="E234" s="70">
        <v>2019</v>
      </c>
      <c r="F234" s="70" t="s">
        <v>158</v>
      </c>
      <c r="G234" s="70" t="s">
        <v>1935</v>
      </c>
      <c r="H234" s="70" t="s">
        <v>1936</v>
      </c>
      <c r="I234" s="148"/>
      <c r="J234" s="71">
        <v>26.143655268255685</v>
      </c>
      <c r="K234" s="71">
        <v>3.2576458570214641</v>
      </c>
      <c r="L234" s="71">
        <v>7.3399264406805775</v>
      </c>
      <c r="M234" s="71">
        <v>48.869709918658906</v>
      </c>
      <c r="N234" s="71">
        <v>47.049155302811961</v>
      </c>
      <c r="O234" s="71">
        <v>48.22327211701139</v>
      </c>
      <c r="P234" s="71">
        <v>47.210588872236649</v>
      </c>
      <c r="Q234" s="71">
        <v>2.9767775703622301</v>
      </c>
      <c r="R234" s="71">
        <v>0</v>
      </c>
      <c r="S234" s="71">
        <v>4.4812565473705002</v>
      </c>
      <c r="T234" s="72"/>
      <c r="U234" s="71">
        <v>5062167</v>
      </c>
      <c r="V234" s="71">
        <v>1494</v>
      </c>
      <c r="W234" s="71">
        <v>200</v>
      </c>
      <c r="X234" s="71">
        <v>14154</v>
      </c>
      <c r="Y234" s="71">
        <v>22663</v>
      </c>
      <c r="Z234" s="71">
        <v>30191</v>
      </c>
      <c r="AA234" s="71">
        <v>9803</v>
      </c>
      <c r="AB234" s="71">
        <v>48238</v>
      </c>
      <c r="AC234" s="71">
        <v>0</v>
      </c>
      <c r="AD234" s="71">
        <v>4.4812565473705002</v>
      </c>
      <c r="AE234" s="72"/>
      <c r="AF234" s="71">
        <v>45354863.807109527</v>
      </c>
      <c r="AG234" s="71">
        <v>3007510.2923782528</v>
      </c>
      <c r="AH234" s="71">
        <v>1707379.976637461</v>
      </c>
      <c r="AI234" s="71">
        <v>80862720.344929546</v>
      </c>
      <c r="AJ234" s="71">
        <v>108215865.3258929</v>
      </c>
      <c r="AK234" s="71">
        <v>0</v>
      </c>
      <c r="AL234" s="71">
        <v>0</v>
      </c>
      <c r="AM234" s="71">
        <v>6569652.4645304214</v>
      </c>
      <c r="AN234" s="71">
        <v>0</v>
      </c>
      <c r="AO234" s="71">
        <v>0</v>
      </c>
      <c r="AP234" s="71">
        <v>245717992.21147808</v>
      </c>
      <c r="AQ234" s="72"/>
      <c r="AR234" s="71">
        <v>2235</v>
      </c>
      <c r="AS234" s="71">
        <v>638</v>
      </c>
      <c r="AT234" s="71">
        <v>3</v>
      </c>
      <c r="AU234" s="71">
        <v>1</v>
      </c>
      <c r="AV234" s="71">
        <v>0</v>
      </c>
      <c r="AW234" s="71">
        <v>0</v>
      </c>
      <c r="AX234" s="71"/>
      <c r="AY234" s="72"/>
      <c r="AZ234" s="71">
        <v>10452.583000000001</v>
      </c>
      <c r="BA234" s="71">
        <v>85680.2</v>
      </c>
      <c r="BB234" s="71">
        <v>6938.2</v>
      </c>
      <c r="BC234" s="71">
        <v>44.5</v>
      </c>
      <c r="BD234" s="71">
        <v>0</v>
      </c>
      <c r="BE234" s="71">
        <v>0</v>
      </c>
      <c r="BF234" s="71"/>
      <c r="BG234" s="72"/>
      <c r="BH234" s="71">
        <v>0</v>
      </c>
      <c r="BI234" s="71">
        <v>0</v>
      </c>
      <c r="BJ234" s="71">
        <v>11.286</v>
      </c>
      <c r="BK234" s="71">
        <v>0</v>
      </c>
      <c r="BL234" s="71">
        <v>1.778</v>
      </c>
      <c r="BM234" s="71">
        <v>0</v>
      </c>
      <c r="BN234" s="72"/>
      <c r="BO234" s="71">
        <v>0</v>
      </c>
      <c r="BP234" s="71">
        <v>0</v>
      </c>
      <c r="BQ234" s="71">
        <v>3</v>
      </c>
      <c r="BR234" s="71">
        <v>0</v>
      </c>
      <c r="BS234" s="71">
        <v>1</v>
      </c>
      <c r="BT234" s="71">
        <v>0</v>
      </c>
      <c r="BU234"/>
      <c r="BV234" s="70">
        <v>13.064</v>
      </c>
      <c r="BW234" s="70">
        <v>0</v>
      </c>
      <c r="BX234" s="70">
        <v>0</v>
      </c>
      <c r="BY234" s="70">
        <v>0</v>
      </c>
      <c r="BZ234" s="70">
        <v>0</v>
      </c>
      <c r="CA234" s="70">
        <v>0</v>
      </c>
      <c r="CB234" s="70">
        <v>0</v>
      </c>
      <c r="CC234" s="70">
        <v>0</v>
      </c>
      <c r="CD234" s="70">
        <v>0</v>
      </c>
    </row>
    <row r="235" spans="1:82">
      <c r="A235" s="70" t="s">
        <v>1952</v>
      </c>
      <c r="B235" s="70">
        <v>153</v>
      </c>
      <c r="C235" s="70">
        <v>17</v>
      </c>
      <c r="D235" s="70">
        <v>9</v>
      </c>
      <c r="E235" s="70">
        <v>2020</v>
      </c>
      <c r="F235" s="70" t="s">
        <v>159</v>
      </c>
      <c r="G235" s="1064" t="s">
        <v>1935</v>
      </c>
      <c r="H235" s="70" t="s">
        <v>1936</v>
      </c>
      <c r="I235" s="148"/>
      <c r="J235" s="71">
        <v>24.434415143574789</v>
      </c>
      <c r="K235" s="71">
        <v>3.5598391945381809</v>
      </c>
      <c r="L235" s="71">
        <v>14.84127404746638</v>
      </c>
      <c r="M235" s="71">
        <v>48.656610655233827</v>
      </c>
      <c r="N235" s="71">
        <v>45.900085469026934</v>
      </c>
      <c r="O235" s="71">
        <v>42.439328328027457</v>
      </c>
      <c r="P235" s="71">
        <v>44.426058490045868</v>
      </c>
      <c r="Q235" s="71">
        <v>2.8172023247237901</v>
      </c>
      <c r="R235" s="71">
        <v>0</v>
      </c>
      <c r="S235" s="71">
        <v>6.2735902760421682</v>
      </c>
      <c r="T235" s="72"/>
      <c r="U235" s="71">
        <v>4848827</v>
      </c>
      <c r="V235" s="71">
        <v>1448</v>
      </c>
      <c r="W235" s="71">
        <v>353</v>
      </c>
      <c r="X235" s="71">
        <v>14406</v>
      </c>
      <c r="Y235" s="71">
        <v>22660</v>
      </c>
      <c r="Z235" s="71">
        <v>30326</v>
      </c>
      <c r="AA235" s="71">
        <v>9805</v>
      </c>
      <c r="AB235" s="71">
        <v>47781</v>
      </c>
      <c r="AC235" s="71">
        <v>0</v>
      </c>
      <c r="AD235" s="71">
        <v>6.2735902760421682</v>
      </c>
      <c r="AE235" s="72"/>
      <c r="AF235" s="71">
        <v>40987229.317641951</v>
      </c>
      <c r="AG235" s="71">
        <v>3054418.8149220222</v>
      </c>
      <c r="AH235" s="71">
        <v>3999716.358830892</v>
      </c>
      <c r="AI235" s="71">
        <v>77553620.10412553</v>
      </c>
      <c r="AJ235" s="71">
        <v>99656607.334603906</v>
      </c>
      <c r="AK235" s="71"/>
      <c r="AL235" s="71"/>
      <c r="AM235" s="71">
        <v>6235951.3579821289</v>
      </c>
      <c r="AN235" s="71"/>
      <c r="AO235" s="71"/>
      <c r="AP235" s="71">
        <v>231487543.28810641</v>
      </c>
      <c r="AQ235" s="72"/>
      <c r="AR235" s="71">
        <v>2319</v>
      </c>
      <c r="AS235" s="71">
        <v>692</v>
      </c>
      <c r="AT235" s="71">
        <v>4</v>
      </c>
      <c r="AU235" s="71">
        <v>1</v>
      </c>
      <c r="AV235" s="71">
        <v>0</v>
      </c>
      <c r="AW235" s="71">
        <v>0</v>
      </c>
      <c r="AX235" s="71"/>
      <c r="AY235" s="72"/>
      <c r="AZ235" s="71">
        <v>10879.12299999999</v>
      </c>
      <c r="BA235" s="71">
        <v>91076.999999999971</v>
      </c>
      <c r="BB235" s="71">
        <v>12938.2</v>
      </c>
      <c r="BC235" s="71">
        <v>44.5</v>
      </c>
      <c r="BD235" s="71">
        <v>0</v>
      </c>
      <c r="BE235" s="71">
        <v>0</v>
      </c>
      <c r="BF235" s="71"/>
      <c r="BG235" s="72"/>
      <c r="BH235" s="71">
        <v>0</v>
      </c>
      <c r="BI235" s="71">
        <v>0</v>
      </c>
      <c r="BJ235" s="71">
        <v>14.065</v>
      </c>
      <c r="BK235" s="71">
        <v>0</v>
      </c>
      <c r="BL235" s="71">
        <v>1.9530000000000001</v>
      </c>
      <c r="BM235" s="71">
        <v>0</v>
      </c>
      <c r="BN235" s="72"/>
      <c r="BO235" s="71">
        <v>0</v>
      </c>
      <c r="BP235" s="71">
        <v>0</v>
      </c>
      <c r="BQ235" s="71">
        <v>4</v>
      </c>
      <c r="BR235" s="71">
        <v>0</v>
      </c>
      <c r="BS235" s="71">
        <v>1</v>
      </c>
      <c r="BT235" s="71">
        <v>0</v>
      </c>
      <c r="BU235"/>
      <c r="BV235" s="70">
        <v>16.018000000000001</v>
      </c>
      <c r="BW235" s="70">
        <v>0</v>
      </c>
      <c r="BX235" s="70">
        <v>0</v>
      </c>
      <c r="BY235" s="70">
        <v>0</v>
      </c>
      <c r="BZ235" s="70">
        <v>0</v>
      </c>
      <c r="CA235" s="70">
        <v>0</v>
      </c>
      <c r="CB235" s="70">
        <v>0</v>
      </c>
      <c r="CC235" s="70">
        <v>0</v>
      </c>
      <c r="CD235" s="70">
        <v>0</v>
      </c>
    </row>
    <row r="236" spans="1:82">
      <c r="A236" s="70" t="s">
        <v>1953</v>
      </c>
      <c r="B236" s="70">
        <v>153</v>
      </c>
      <c r="C236" s="70">
        <v>18</v>
      </c>
      <c r="D236" s="70">
        <v>9</v>
      </c>
      <c r="E236" s="70">
        <v>2021</v>
      </c>
      <c r="F236" s="70" t="s">
        <v>160</v>
      </c>
      <c r="G236" s="1064" t="s">
        <v>1935</v>
      </c>
      <c r="H236" s="70" t="s">
        <v>1936</v>
      </c>
      <c r="I236" s="148"/>
      <c r="J236" s="71">
        <v>19.365226025176284</v>
      </c>
      <c r="K236" s="71">
        <v>3.6125881106709072</v>
      </c>
      <c r="L236" s="71">
        <v>12.98817264567106</v>
      </c>
      <c r="M236" s="71">
        <v>45.874632347664203</v>
      </c>
      <c r="N236" s="71">
        <v>41.71411518588598</v>
      </c>
      <c r="O236" s="71">
        <v>41.297337249319781</v>
      </c>
      <c r="P236" s="71">
        <v>45.532130426052248</v>
      </c>
      <c r="Q236" s="71">
        <v>2.7705850202231299</v>
      </c>
      <c r="R236" s="71">
        <v>0</v>
      </c>
      <c r="S236" s="71">
        <v>5.244724319772069</v>
      </c>
      <c r="T236" s="72"/>
      <c r="U236" s="71">
        <v>4988898</v>
      </c>
      <c r="V236" s="71">
        <v>1448</v>
      </c>
      <c r="W236" s="71">
        <v>353</v>
      </c>
      <c r="X236" s="71">
        <v>14406</v>
      </c>
      <c r="Y236" s="71">
        <v>22664</v>
      </c>
      <c r="Z236" s="71">
        <v>30385</v>
      </c>
      <c r="AA236" s="71">
        <v>9799</v>
      </c>
      <c r="AB236" s="71">
        <v>47452</v>
      </c>
      <c r="AC236" s="71">
        <v>0</v>
      </c>
      <c r="AD236" s="71">
        <v>5.244724319772069</v>
      </c>
      <c r="AE236" s="72"/>
      <c r="AF236" s="71">
        <v>37117157.445115641</v>
      </c>
      <c r="AG236" s="71">
        <v>3098665.4195567528</v>
      </c>
      <c r="AH236" s="71">
        <v>3690685.2463960508</v>
      </c>
      <c r="AI236" s="71">
        <v>87204143.656900182</v>
      </c>
      <c r="AJ236" s="71">
        <v>107851034.584022</v>
      </c>
      <c r="AK236" s="71">
        <v>0</v>
      </c>
      <c r="AL236" s="71">
        <v>0</v>
      </c>
      <c r="AM236" s="71">
        <v>6228734.0042558648</v>
      </c>
      <c r="AN236" s="71">
        <v>0</v>
      </c>
      <c r="AO236" s="71">
        <v>0</v>
      </c>
      <c r="AP236" s="71">
        <v>245190420.3562465</v>
      </c>
      <c r="AQ236" s="72"/>
      <c r="AR236" s="71">
        <v>2398</v>
      </c>
      <c r="AS236" s="71">
        <v>729</v>
      </c>
      <c r="AT236" s="71">
        <v>4</v>
      </c>
      <c r="AU236" s="71">
        <v>1</v>
      </c>
      <c r="AV236" s="71">
        <v>0</v>
      </c>
      <c r="AW236" s="71">
        <v>0</v>
      </c>
      <c r="AX236" s="71"/>
      <c r="AY236" s="72"/>
      <c r="AZ236" s="71">
        <v>11378.21299999998</v>
      </c>
      <c r="BA236" s="71">
        <v>93269.499999999956</v>
      </c>
      <c r="BB236" s="71">
        <v>12938.2</v>
      </c>
      <c r="BC236" s="71">
        <v>44.5</v>
      </c>
      <c r="BD236" s="71">
        <v>0</v>
      </c>
      <c r="BE236" s="71">
        <v>0</v>
      </c>
      <c r="BF236" s="71"/>
      <c r="BG236" s="72"/>
      <c r="BH236" s="71">
        <v>0</v>
      </c>
      <c r="BI236" s="71">
        <v>0</v>
      </c>
      <c r="BJ236" s="71">
        <v>19.016999999999999</v>
      </c>
      <c r="BK236" s="71">
        <v>0</v>
      </c>
      <c r="BL236" s="71">
        <v>2.2160000000000002</v>
      </c>
      <c r="BM236" s="71">
        <v>0</v>
      </c>
      <c r="BN236" s="72"/>
      <c r="BO236" s="71">
        <v>0</v>
      </c>
      <c r="BP236" s="71">
        <v>0</v>
      </c>
      <c r="BQ236" s="71">
        <v>5</v>
      </c>
      <c r="BR236" s="71">
        <v>0</v>
      </c>
      <c r="BS236" s="71">
        <v>1</v>
      </c>
      <c r="BT236" s="71">
        <v>0</v>
      </c>
      <c r="BU236"/>
      <c r="BV236" s="70">
        <v>21.233000000000001</v>
      </c>
      <c r="BW236" s="70">
        <v>0</v>
      </c>
      <c r="BX236" s="70">
        <v>0</v>
      </c>
      <c r="BY236" s="70">
        <v>0</v>
      </c>
      <c r="BZ236" s="70">
        <v>0</v>
      </c>
      <c r="CA236" s="70">
        <v>0</v>
      </c>
      <c r="CB236" s="70">
        <v>0</v>
      </c>
      <c r="CC236" s="70">
        <v>0</v>
      </c>
      <c r="CD236" s="70">
        <v>0</v>
      </c>
    </row>
    <row r="237" spans="1:82">
      <c r="A237" s="70" t="s">
        <v>1954</v>
      </c>
      <c r="B237" s="70">
        <v>153</v>
      </c>
      <c r="C237" s="70">
        <v>19</v>
      </c>
      <c r="D237" s="70">
        <v>9</v>
      </c>
      <c r="E237" s="70">
        <v>2022</v>
      </c>
      <c r="F237" s="70" t="s">
        <v>161</v>
      </c>
      <c r="G237" s="70" t="s">
        <v>1935</v>
      </c>
      <c r="H237" s="70" t="s">
        <v>1936</v>
      </c>
      <c r="I237" s="148"/>
      <c r="J237" s="71">
        <v>24.675011417657608</v>
      </c>
      <c r="K237" s="71">
        <v>3.3394725205940605</v>
      </c>
      <c r="L237" s="71">
        <v>12.85727182961848</v>
      </c>
      <c r="M237" s="71">
        <v>50.091888354213793</v>
      </c>
      <c r="N237" s="71">
        <v>56.4173789528475</v>
      </c>
      <c r="O237" s="71">
        <v>43.58324780359505</v>
      </c>
      <c r="P237" s="71">
        <v>44.679098856267522</v>
      </c>
      <c r="Q237" s="71">
        <v>2.7664116390929041</v>
      </c>
      <c r="R237" s="71">
        <v>0</v>
      </c>
      <c r="S237" s="71">
        <v>7.1500800871098891</v>
      </c>
      <c r="T237" s="72"/>
      <c r="U237" s="71">
        <v>5595581</v>
      </c>
      <c r="V237" s="71">
        <v>1448</v>
      </c>
      <c r="W237" s="71">
        <v>353</v>
      </c>
      <c r="X237" s="71">
        <v>14406</v>
      </c>
      <c r="Y237" s="71">
        <v>22637</v>
      </c>
      <c r="Z237" s="71">
        <v>30467</v>
      </c>
      <c r="AA237" s="71">
        <v>9762</v>
      </c>
      <c r="AB237" s="71">
        <v>46992</v>
      </c>
      <c r="AC237" s="71">
        <v>0</v>
      </c>
      <c r="AD237" s="71">
        <v>7.1500800871098891</v>
      </c>
      <c r="AE237" s="72"/>
      <c r="AF237" s="71">
        <v>38075328.312095851</v>
      </c>
      <c r="AG237" s="71">
        <v>2484988.2110298118</v>
      </c>
      <c r="AH237" s="71">
        <v>4098759.8542395327</v>
      </c>
      <c r="AI237" s="71">
        <v>79395948.71240209</v>
      </c>
      <c r="AJ237" s="71">
        <v>110812471.78451924</v>
      </c>
      <c r="AK237" s="71">
        <v>0</v>
      </c>
      <c r="AL237" s="71">
        <v>0</v>
      </c>
      <c r="AM237" s="71">
        <v>6067949.8187791752</v>
      </c>
      <c r="AN237" s="71">
        <v>0</v>
      </c>
      <c r="AO237" s="71">
        <v>0</v>
      </c>
      <c r="AP237" s="71">
        <v>240935446.6930657</v>
      </c>
      <c r="AQ237" s="72"/>
      <c r="AR237" s="71">
        <v>2501</v>
      </c>
      <c r="AS237" s="71">
        <v>740</v>
      </c>
      <c r="AT237" s="71">
        <v>4</v>
      </c>
      <c r="AU237" s="71">
        <v>1</v>
      </c>
      <c r="AV237" s="71">
        <v>0</v>
      </c>
      <c r="AW237" s="71">
        <v>0</v>
      </c>
      <c r="AX237" s="71"/>
      <c r="AY237" s="72"/>
      <c r="AZ237" s="71">
        <v>12014.41299999997</v>
      </c>
      <c r="BA237" s="71">
        <v>94931.999999999956</v>
      </c>
      <c r="BB237" s="71">
        <v>12938.2</v>
      </c>
      <c r="BC237" s="71">
        <v>44.5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1955</v>
      </c>
      <c r="B238" s="70">
        <v>153</v>
      </c>
      <c r="C238" s="70">
        <v>20</v>
      </c>
      <c r="D238" s="70">
        <v>9</v>
      </c>
      <c r="E238" s="70">
        <v>2023</v>
      </c>
      <c r="F238" s="70" t="s">
        <v>1539</v>
      </c>
      <c r="G238" s="70" t="s">
        <v>1935</v>
      </c>
      <c r="H238" s="70" t="s">
        <v>1936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2592</v>
      </c>
      <c r="AS238" s="71">
        <v>742</v>
      </c>
      <c r="AT238" s="71">
        <v>4</v>
      </c>
      <c r="AU238" s="71">
        <v>1</v>
      </c>
      <c r="AV238" s="71">
        <v>0</v>
      </c>
      <c r="AW238" s="71">
        <v>0</v>
      </c>
      <c r="AX238" s="71"/>
      <c r="AY238" s="72"/>
      <c r="AZ238" s="71">
        <v>12582.442999999963</v>
      </c>
      <c r="BA238" s="71">
        <v>95426.999999999956</v>
      </c>
      <c r="BB238" s="71">
        <v>12938.2</v>
      </c>
      <c r="BC238" s="71">
        <v>44.5</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1956</v>
      </c>
      <c r="B239" s="70">
        <v>153</v>
      </c>
      <c r="C239" s="70">
        <v>21</v>
      </c>
      <c r="D239" s="70">
        <v>9</v>
      </c>
      <c r="E239" s="70">
        <v>2024</v>
      </c>
      <c r="F239" s="70" t="s">
        <v>1554</v>
      </c>
      <c r="G239" s="70" t="s">
        <v>1935</v>
      </c>
      <c r="H239" s="70" t="s">
        <v>1936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1957</v>
      </c>
      <c r="B240" s="70">
        <v>69</v>
      </c>
      <c r="C240" s="70">
        <v>1</v>
      </c>
      <c r="D240" s="70">
        <v>5</v>
      </c>
      <c r="E240" s="70">
        <v>1990</v>
      </c>
      <c r="F240" s="70" t="s">
        <v>787</v>
      </c>
      <c r="G240" s="70" t="s">
        <v>1958</v>
      </c>
      <c r="H240" s="70" t="s">
        <v>1959</v>
      </c>
      <c r="I240" s="148"/>
      <c r="J240" s="71">
        <v>160.79356122110539</v>
      </c>
      <c r="K240" s="71">
        <v>5.5483353178501744</v>
      </c>
      <c r="L240" s="71">
        <v>0</v>
      </c>
      <c r="M240" s="71">
        <v>25.821696122858729</v>
      </c>
      <c r="N240" s="71">
        <v>24.919749427755018</v>
      </c>
      <c r="O240" s="71">
        <v>27.767263060519721</v>
      </c>
      <c r="P240" s="71">
        <v>29.179062209734631</v>
      </c>
      <c r="Q240" s="71">
        <v>2.1325882819067701</v>
      </c>
      <c r="R240" s="71">
        <v>0</v>
      </c>
      <c r="S240" s="71">
        <v>2.193733376967606</v>
      </c>
      <c r="T240" s="72"/>
      <c r="U240" s="71">
        <v>4249699</v>
      </c>
      <c r="V240" s="71">
        <v>1348</v>
      </c>
      <c r="W240" s="71">
        <v>0</v>
      </c>
      <c r="X240" s="71">
        <v>9266</v>
      </c>
      <c r="Y240" s="71">
        <v>10926</v>
      </c>
      <c r="Z240" s="71">
        <v>11421</v>
      </c>
      <c r="AA240" s="71">
        <v>7085</v>
      </c>
      <c r="AB240" s="71">
        <v>34626</v>
      </c>
      <c r="AC240" s="71">
        <v>0</v>
      </c>
      <c r="AD240" s="71">
        <v>2.193733376967606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1960</v>
      </c>
      <c r="B241" s="70">
        <v>70</v>
      </c>
      <c r="C241" s="70">
        <v>2</v>
      </c>
      <c r="D241" s="70">
        <v>5</v>
      </c>
      <c r="E241" s="70">
        <v>2005</v>
      </c>
      <c r="F241" s="70" t="s">
        <v>789</v>
      </c>
      <c r="G241" s="70" t="s">
        <v>1958</v>
      </c>
      <c r="H241" s="70" t="s">
        <v>1959</v>
      </c>
      <c r="I241" s="148"/>
      <c r="J241" s="71">
        <v>53.074875397354447</v>
      </c>
      <c r="K241" s="71">
        <v>2.399734411484864</v>
      </c>
      <c r="L241" s="71">
        <v>0.93166090324177364</v>
      </c>
      <c r="M241" s="71">
        <v>47.576099482883393</v>
      </c>
      <c r="N241" s="71">
        <v>43.785883737826452</v>
      </c>
      <c r="O241" s="71">
        <v>41.366395380637293</v>
      </c>
      <c r="P241" s="71">
        <v>30.604446109896269</v>
      </c>
      <c r="Q241" s="71">
        <v>2.4323364892045198</v>
      </c>
      <c r="R241" s="71">
        <v>0</v>
      </c>
      <c r="S241" s="71">
        <v>0</v>
      </c>
      <c r="T241" s="72"/>
      <c r="U241" s="71">
        <v>2047295</v>
      </c>
      <c r="V241" s="71">
        <v>1155</v>
      </c>
      <c r="W241" s="71">
        <v>13</v>
      </c>
      <c r="X241" s="71">
        <v>10554</v>
      </c>
      <c r="Y241" s="71">
        <v>15919</v>
      </c>
      <c r="Z241" s="71">
        <v>19689</v>
      </c>
      <c r="AA241" s="71">
        <v>6086</v>
      </c>
      <c r="AB241" s="71">
        <v>41286</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1961</v>
      </c>
      <c r="B242" s="70">
        <v>71</v>
      </c>
      <c r="C242" s="70">
        <v>3</v>
      </c>
      <c r="D242" s="70">
        <v>5</v>
      </c>
      <c r="E242" s="70">
        <v>2006</v>
      </c>
      <c r="F242" s="70" t="s">
        <v>790</v>
      </c>
      <c r="G242" s="70" t="s">
        <v>1958</v>
      </c>
      <c r="H242" s="70" t="s">
        <v>1959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1962</v>
      </c>
      <c r="B243" s="70">
        <v>72</v>
      </c>
      <c r="C243" s="70">
        <v>4</v>
      </c>
      <c r="D243" s="70">
        <v>5</v>
      </c>
      <c r="E243" s="70">
        <v>2007</v>
      </c>
      <c r="F243" s="70" t="s">
        <v>791</v>
      </c>
      <c r="G243" s="70" t="s">
        <v>1958</v>
      </c>
      <c r="H243" s="70" t="s">
        <v>1959</v>
      </c>
      <c r="I243" s="148"/>
      <c r="J243" s="71">
        <v>56.329713315944652</v>
      </c>
      <c r="K243" s="71">
        <v>2.2500890812795431</v>
      </c>
      <c r="L243" s="71">
        <v>0.42665309093097942</v>
      </c>
      <c r="M243" s="71">
        <v>43.333823553103286</v>
      </c>
      <c r="N243" s="71">
        <v>45.013743527316286</v>
      </c>
      <c r="O243" s="71">
        <v>40.916242507549669</v>
      </c>
      <c r="P243" s="71">
        <v>31.33859915554984</v>
      </c>
      <c r="Q243" s="71">
        <v>2.6212607843249698</v>
      </c>
      <c r="R243" s="71">
        <v>0</v>
      </c>
      <c r="S243" s="71">
        <v>0</v>
      </c>
      <c r="T243" s="72"/>
      <c r="U243" s="71">
        <v>2406572</v>
      </c>
      <c r="V243" s="71">
        <v>1007</v>
      </c>
      <c r="W243" s="71">
        <v>6</v>
      </c>
      <c r="X243" s="71">
        <v>11451</v>
      </c>
      <c r="Y243" s="71">
        <v>16577</v>
      </c>
      <c r="Z243" s="71">
        <v>20245</v>
      </c>
      <c r="AA243" s="71">
        <v>6137</v>
      </c>
      <c r="AB243" s="71">
        <v>42140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1963</v>
      </c>
      <c r="B244" s="70">
        <v>73</v>
      </c>
      <c r="C244" s="70">
        <v>5</v>
      </c>
      <c r="D244" s="70">
        <v>5</v>
      </c>
      <c r="E244" s="70">
        <v>2008</v>
      </c>
      <c r="F244" s="70" t="s">
        <v>792</v>
      </c>
      <c r="G244" s="70" t="s">
        <v>1958</v>
      </c>
      <c r="H244" s="70" t="s">
        <v>1959</v>
      </c>
      <c r="I244" s="148"/>
      <c r="J244" s="71">
        <v>50.572360708741172</v>
      </c>
      <c r="K244" s="71">
        <v>1.757364137254696</v>
      </c>
      <c r="L244" s="71">
        <v>0.37045942053060932</v>
      </c>
      <c r="M244" s="71">
        <v>45.34848586698282</v>
      </c>
      <c r="N244" s="71">
        <v>42.957520451667612</v>
      </c>
      <c r="O244" s="71">
        <v>40.313763838908137</v>
      </c>
      <c r="P244" s="71">
        <v>30.57858736798876</v>
      </c>
      <c r="Q244" s="71">
        <v>2.6175208399016601</v>
      </c>
      <c r="R244" s="71">
        <v>0</v>
      </c>
      <c r="S244" s="71">
        <v>0</v>
      </c>
      <c r="T244" s="72"/>
      <c r="U244" s="71">
        <v>2231774</v>
      </c>
      <c r="V244" s="71">
        <v>1007</v>
      </c>
      <c r="W244" s="71">
        <v>6</v>
      </c>
      <c r="X244" s="71">
        <v>11451</v>
      </c>
      <c r="Y244" s="71">
        <v>16901</v>
      </c>
      <c r="Z244" s="71">
        <v>20647</v>
      </c>
      <c r="AA244" s="71">
        <v>5995</v>
      </c>
      <c r="AB244" s="71">
        <v>42772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1964</v>
      </c>
      <c r="B245" s="70">
        <v>74</v>
      </c>
      <c r="C245" s="70">
        <v>6</v>
      </c>
      <c r="D245" s="70">
        <v>5</v>
      </c>
      <c r="E245" s="70">
        <v>2009</v>
      </c>
      <c r="F245" s="70" t="s">
        <v>176</v>
      </c>
      <c r="G245" s="70" t="s">
        <v>1958</v>
      </c>
      <c r="H245" s="70" t="s">
        <v>1959</v>
      </c>
      <c r="I245" s="148"/>
      <c r="J245" s="71">
        <v>48.230033427908282</v>
      </c>
      <c r="K245" s="71">
        <v>1.581621892258277</v>
      </c>
      <c r="L245" s="71">
        <v>0.46663898496012612</v>
      </c>
      <c r="M245" s="71">
        <v>48.683170982274277</v>
      </c>
      <c r="N245" s="71">
        <v>42.349131008606129</v>
      </c>
      <c r="O245" s="71">
        <v>41.501456705781777</v>
      </c>
      <c r="P245" s="71">
        <v>29.149936505449428</v>
      </c>
      <c r="Q245" s="71">
        <v>2.5075442749921901</v>
      </c>
      <c r="R245" s="71">
        <v>0</v>
      </c>
      <c r="S245" s="71">
        <v>0</v>
      </c>
      <c r="T245" s="72"/>
      <c r="U245" s="71">
        <v>2178135</v>
      </c>
      <c r="V245" s="71">
        <v>1140</v>
      </c>
      <c r="W245" s="71">
        <v>11</v>
      </c>
      <c r="X245" s="71">
        <v>12963</v>
      </c>
      <c r="Y245" s="71">
        <v>17129</v>
      </c>
      <c r="Z245" s="71">
        <v>20980</v>
      </c>
      <c r="AA245" s="71">
        <v>5867</v>
      </c>
      <c r="AB245" s="71">
        <v>43013</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3.73</v>
      </c>
      <c r="BM245" s="71">
        <v>0</v>
      </c>
      <c r="BN245" s="72"/>
      <c r="BO245" s="71">
        <v>0</v>
      </c>
      <c r="BP245" s="71">
        <v>0</v>
      </c>
      <c r="BQ245" s="71">
        <v>0</v>
      </c>
      <c r="BR245" s="71">
        <v>0</v>
      </c>
      <c r="BS245" s="71">
        <v>1</v>
      </c>
      <c r="BT245" s="71">
        <v>0</v>
      </c>
      <c r="BU245"/>
      <c r="BV245" s="70">
        <v>3.73</v>
      </c>
      <c r="BW245" s="70">
        <v>0</v>
      </c>
      <c r="BX245" s="70">
        <v>0</v>
      </c>
      <c r="BY245" s="70">
        <v>0</v>
      </c>
      <c r="BZ245" s="70">
        <v>0</v>
      </c>
      <c r="CA245" s="70">
        <v>0</v>
      </c>
      <c r="CB245" s="70">
        <v>0</v>
      </c>
      <c r="CC245" s="70">
        <v>0</v>
      </c>
      <c r="CD245" s="70">
        <v>0</v>
      </c>
    </row>
    <row r="246" spans="1:82">
      <c r="A246" s="70" t="s">
        <v>1965</v>
      </c>
      <c r="B246" s="70">
        <v>75</v>
      </c>
      <c r="C246" s="70">
        <v>7</v>
      </c>
      <c r="D246" s="70">
        <v>5</v>
      </c>
      <c r="E246" s="70">
        <v>2010</v>
      </c>
      <c r="F246" s="70" t="s">
        <v>177</v>
      </c>
      <c r="G246" s="70" t="s">
        <v>1958</v>
      </c>
      <c r="H246" s="70" t="s">
        <v>1959</v>
      </c>
      <c r="I246" s="148"/>
      <c r="J246" s="71">
        <v>45.207785838113317</v>
      </c>
      <c r="K246" s="71">
        <v>1.7722149100815889</v>
      </c>
      <c r="L246" s="71">
        <v>0.44092878898745491</v>
      </c>
      <c r="M246" s="71">
        <v>51.206449071961259</v>
      </c>
      <c r="N246" s="71">
        <v>44.265764592035502</v>
      </c>
      <c r="O246" s="71">
        <v>42.018337678139048</v>
      </c>
      <c r="P246" s="71">
        <v>29.550055344779349</v>
      </c>
      <c r="Q246" s="71">
        <v>2.6716215227862099</v>
      </c>
      <c r="R246" s="71">
        <v>0</v>
      </c>
      <c r="S246" s="71">
        <v>0</v>
      </c>
      <c r="T246" s="72"/>
      <c r="U246" s="71">
        <v>1884722</v>
      </c>
      <c r="V246" s="71">
        <v>1140</v>
      </c>
      <c r="W246" s="71">
        <v>11</v>
      </c>
      <c r="X246" s="71">
        <v>12963</v>
      </c>
      <c r="Y246" s="71">
        <v>17659</v>
      </c>
      <c r="Z246" s="71">
        <v>21340</v>
      </c>
      <c r="AA246" s="71">
        <v>5799</v>
      </c>
      <c r="AB246" s="71">
        <v>43913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2.778</v>
      </c>
      <c r="BM246" s="71">
        <v>0</v>
      </c>
      <c r="BN246" s="72"/>
      <c r="BO246" s="71">
        <v>0</v>
      </c>
      <c r="BP246" s="71">
        <v>0</v>
      </c>
      <c r="BQ246" s="71">
        <v>0</v>
      </c>
      <c r="BR246" s="71">
        <v>0</v>
      </c>
      <c r="BS246" s="71">
        <v>1</v>
      </c>
      <c r="BT246" s="71">
        <v>0</v>
      </c>
      <c r="BU246"/>
      <c r="BV246" s="70">
        <v>2.778</v>
      </c>
      <c r="BW246" s="70">
        <v>0</v>
      </c>
      <c r="BX246" s="70">
        <v>0</v>
      </c>
      <c r="BY246" s="70">
        <v>0</v>
      </c>
      <c r="BZ246" s="70">
        <v>0</v>
      </c>
      <c r="CA246" s="70">
        <v>0</v>
      </c>
      <c r="CB246" s="70">
        <v>0</v>
      </c>
      <c r="CC246" s="70">
        <v>0</v>
      </c>
      <c r="CD246" s="70">
        <v>0</v>
      </c>
    </row>
    <row r="247" spans="1:82">
      <c r="A247" s="70" t="s">
        <v>1966</v>
      </c>
      <c r="B247" s="70">
        <v>76</v>
      </c>
      <c r="C247" s="70">
        <v>8</v>
      </c>
      <c r="D247" s="70">
        <v>5</v>
      </c>
      <c r="E247" s="70">
        <v>2011</v>
      </c>
      <c r="F247" s="70" t="s">
        <v>178</v>
      </c>
      <c r="G247" s="70" t="s">
        <v>1958</v>
      </c>
      <c r="H247" s="70" t="s">
        <v>1959</v>
      </c>
      <c r="I247" s="148"/>
      <c r="J247" s="71">
        <v>55.124408639197043</v>
      </c>
      <c r="K247" s="71">
        <v>2.8728006563280108</v>
      </c>
      <c r="L247" s="71">
        <v>0.49585211487304648</v>
      </c>
      <c r="M247" s="71">
        <v>61.965514779091663</v>
      </c>
      <c r="N247" s="71">
        <v>55.329475551986512</v>
      </c>
      <c r="O247" s="71">
        <v>41.473709368370301</v>
      </c>
      <c r="P247" s="71">
        <v>28.057755375555384</v>
      </c>
      <c r="Q247" s="71">
        <v>3.1400717355041099</v>
      </c>
      <c r="R247" s="71">
        <v>0</v>
      </c>
      <c r="S247" s="71">
        <v>0</v>
      </c>
      <c r="T247" s="72"/>
      <c r="U247" s="71">
        <v>2170075</v>
      </c>
      <c r="V247" s="71">
        <v>1140</v>
      </c>
      <c r="W247" s="71">
        <v>11</v>
      </c>
      <c r="X247" s="71">
        <v>12963</v>
      </c>
      <c r="Y247" s="71">
        <v>18090</v>
      </c>
      <c r="Z247" s="71">
        <v>21521</v>
      </c>
      <c r="AA247" s="71">
        <v>5670</v>
      </c>
      <c r="AB247" s="71">
        <v>44745</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2.5009999999999999</v>
      </c>
      <c r="BM247" s="71">
        <v>0</v>
      </c>
      <c r="BN247" s="72"/>
      <c r="BO247" s="71">
        <v>0</v>
      </c>
      <c r="BP247" s="71">
        <v>0</v>
      </c>
      <c r="BQ247" s="71">
        <v>0</v>
      </c>
      <c r="BR247" s="71">
        <v>0</v>
      </c>
      <c r="BS247" s="71">
        <v>1</v>
      </c>
      <c r="BT247" s="71">
        <v>0</v>
      </c>
      <c r="BU247"/>
      <c r="BV247" s="70">
        <v>2.5009999999999999</v>
      </c>
      <c r="BW247" s="70">
        <v>0</v>
      </c>
      <c r="BX247" s="70">
        <v>0</v>
      </c>
      <c r="BY247" s="70">
        <v>0</v>
      </c>
      <c r="BZ247" s="70">
        <v>0</v>
      </c>
      <c r="CA247" s="70">
        <v>0</v>
      </c>
      <c r="CB247" s="70">
        <v>0</v>
      </c>
      <c r="CC247" s="70">
        <v>0</v>
      </c>
      <c r="CD247" s="70">
        <v>0</v>
      </c>
    </row>
    <row r="248" spans="1:82">
      <c r="A248" s="70" t="s">
        <v>1967</v>
      </c>
      <c r="B248" s="70">
        <v>77</v>
      </c>
      <c r="C248" s="70">
        <v>9</v>
      </c>
      <c r="D248" s="70">
        <v>5</v>
      </c>
      <c r="E248" s="70">
        <v>2012</v>
      </c>
      <c r="F248" s="70" t="s">
        <v>179</v>
      </c>
      <c r="G248" s="70" t="s">
        <v>1958</v>
      </c>
      <c r="H248" s="70" t="s">
        <v>1959</v>
      </c>
      <c r="I248" s="148"/>
      <c r="J248" s="71">
        <v>56.588925402654453</v>
      </c>
      <c r="K248" s="71">
        <v>2.6836283983237301</v>
      </c>
      <c r="L248" s="71">
        <v>0.50753151037286937</v>
      </c>
      <c r="M248" s="71">
        <v>68.743939941241351</v>
      </c>
      <c r="N248" s="71">
        <v>65.433614662455355</v>
      </c>
      <c r="O248" s="71">
        <v>42.005817588242991</v>
      </c>
      <c r="P248" s="71">
        <v>27.699822446236638</v>
      </c>
      <c r="Q248" s="71">
        <v>3.4691903543119298</v>
      </c>
      <c r="R248" s="71">
        <v>0</v>
      </c>
      <c r="S248" s="71">
        <v>0</v>
      </c>
      <c r="T248" s="72"/>
      <c r="U248" s="71">
        <v>2143075</v>
      </c>
      <c r="V248" s="71">
        <v>1140</v>
      </c>
      <c r="W248" s="71">
        <v>11</v>
      </c>
      <c r="X248" s="71">
        <v>12963</v>
      </c>
      <c r="Y248" s="71">
        <v>18509</v>
      </c>
      <c r="Z248" s="71">
        <v>21970</v>
      </c>
      <c r="AA248" s="71">
        <v>5566</v>
      </c>
      <c r="AB248" s="71">
        <v>45500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3.09</v>
      </c>
      <c r="BM248" s="71">
        <v>0</v>
      </c>
      <c r="BN248" s="72"/>
      <c r="BO248" s="71">
        <v>0</v>
      </c>
      <c r="BP248" s="71">
        <v>0</v>
      </c>
      <c r="BQ248" s="71">
        <v>0</v>
      </c>
      <c r="BR248" s="71">
        <v>0</v>
      </c>
      <c r="BS248" s="71">
        <v>1</v>
      </c>
      <c r="BT248" s="71">
        <v>0</v>
      </c>
      <c r="BU248"/>
      <c r="BV248" s="70">
        <v>3.09</v>
      </c>
      <c r="BW248" s="70">
        <v>0</v>
      </c>
      <c r="BX248" s="70">
        <v>0</v>
      </c>
      <c r="BY248" s="70">
        <v>0</v>
      </c>
      <c r="BZ248" s="70">
        <v>0</v>
      </c>
      <c r="CA248" s="70">
        <v>0</v>
      </c>
      <c r="CB248" s="70">
        <v>0</v>
      </c>
      <c r="CC248" s="70">
        <v>0</v>
      </c>
      <c r="CD248" s="70">
        <v>0</v>
      </c>
    </row>
    <row r="249" spans="1:82">
      <c r="A249" s="70" t="s">
        <v>1968</v>
      </c>
      <c r="B249" s="70">
        <v>78</v>
      </c>
      <c r="C249" s="70">
        <v>10</v>
      </c>
      <c r="D249" s="70">
        <v>5</v>
      </c>
      <c r="E249" s="70">
        <v>2013</v>
      </c>
      <c r="F249" s="70" t="s">
        <v>180</v>
      </c>
      <c r="G249" s="70" t="s">
        <v>1958</v>
      </c>
      <c r="H249" s="70" t="s">
        <v>1959</v>
      </c>
      <c r="I249" s="148"/>
      <c r="J249" s="71">
        <v>54.437179243626993</v>
      </c>
      <c r="K249" s="71">
        <v>2.2349942959439888</v>
      </c>
      <c r="L249" s="71">
        <v>0.48773371513597408</v>
      </c>
      <c r="M249" s="71">
        <v>68.107813581375126</v>
      </c>
      <c r="N249" s="71">
        <v>62.816333864958033</v>
      </c>
      <c r="O249" s="71">
        <v>41.098162234308461</v>
      </c>
      <c r="P249" s="71">
        <v>28.018996226648039</v>
      </c>
      <c r="Q249" s="71">
        <v>3.5351186465686602</v>
      </c>
      <c r="R249" s="71">
        <v>0</v>
      </c>
      <c r="S249" s="71">
        <v>0</v>
      </c>
      <c r="T249" s="72"/>
      <c r="U249" s="71">
        <v>2070746</v>
      </c>
      <c r="V249" s="71">
        <v>1140</v>
      </c>
      <c r="W249" s="71">
        <v>11</v>
      </c>
      <c r="X249" s="71">
        <v>12963</v>
      </c>
      <c r="Y249" s="71">
        <v>18646</v>
      </c>
      <c r="Z249" s="71">
        <v>22455</v>
      </c>
      <c r="AA249" s="71">
        <v>5609</v>
      </c>
      <c r="AB249" s="71">
        <v>45700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3.84</v>
      </c>
      <c r="BM249" s="71">
        <v>0</v>
      </c>
      <c r="BN249" s="72"/>
      <c r="BO249" s="71">
        <v>0</v>
      </c>
      <c r="BP249" s="71">
        <v>0</v>
      </c>
      <c r="BQ249" s="71">
        <v>0</v>
      </c>
      <c r="BR249" s="71">
        <v>0</v>
      </c>
      <c r="BS249" s="71">
        <v>1</v>
      </c>
      <c r="BT249" s="71">
        <v>0</v>
      </c>
      <c r="BU249"/>
      <c r="BV249" s="70">
        <v>3.84</v>
      </c>
      <c r="BW249" s="70">
        <v>0</v>
      </c>
      <c r="BX249" s="70">
        <v>0</v>
      </c>
      <c r="BY249" s="70">
        <v>0</v>
      </c>
      <c r="BZ249" s="70">
        <v>0</v>
      </c>
      <c r="CA249" s="70">
        <v>0</v>
      </c>
      <c r="CB249" s="70">
        <v>0</v>
      </c>
      <c r="CC249" s="70">
        <v>0</v>
      </c>
      <c r="CD249" s="70">
        <v>0</v>
      </c>
    </row>
    <row r="250" spans="1:82">
      <c r="A250" s="70" t="s">
        <v>1969</v>
      </c>
      <c r="B250" s="70">
        <v>79</v>
      </c>
      <c r="C250" s="70">
        <v>11</v>
      </c>
      <c r="D250" s="70">
        <v>5</v>
      </c>
      <c r="E250" s="70">
        <v>2014</v>
      </c>
      <c r="F250" s="70" t="s">
        <v>181</v>
      </c>
      <c r="G250" s="70" t="s">
        <v>1958</v>
      </c>
      <c r="H250" s="70" t="s">
        <v>1959</v>
      </c>
      <c r="I250" s="148"/>
      <c r="J250" s="71">
        <v>58.412988084417357</v>
      </c>
      <c r="K250" s="71">
        <v>2.543570281102904</v>
      </c>
      <c r="L250" s="71">
        <v>0</v>
      </c>
      <c r="M250" s="71">
        <v>73.755971977983265</v>
      </c>
      <c r="N250" s="71">
        <v>55.375910491569321</v>
      </c>
      <c r="O250" s="71">
        <v>40.229088276961356</v>
      </c>
      <c r="P250" s="71">
        <v>28.270082599950154</v>
      </c>
      <c r="Q250" s="71">
        <v>3.4007160850176601</v>
      </c>
      <c r="R250" s="71">
        <v>0</v>
      </c>
      <c r="S250" s="71">
        <v>0</v>
      </c>
      <c r="T250" s="72"/>
      <c r="U250" s="71">
        <v>2266748</v>
      </c>
      <c r="V250" s="71">
        <v>995</v>
      </c>
      <c r="W250" s="71">
        <v>0</v>
      </c>
      <c r="X250" s="71">
        <v>14351</v>
      </c>
      <c r="Y250" s="71">
        <v>18799</v>
      </c>
      <c r="Z250" s="71">
        <v>23150</v>
      </c>
      <c r="AA250" s="71">
        <v>5630</v>
      </c>
      <c r="AB250" s="71">
        <v>45821</v>
      </c>
      <c r="AC250" s="71">
        <v>0</v>
      </c>
      <c r="AD250" s="71">
        <v>0</v>
      </c>
      <c r="AE250" s="72"/>
      <c r="AF250" s="71"/>
      <c r="AG250" s="71"/>
      <c r="AH250" s="71"/>
      <c r="AI250" s="71"/>
      <c r="AJ250" s="71"/>
      <c r="AK250" s="71"/>
      <c r="AL250" s="71"/>
      <c r="AM250" s="71"/>
      <c r="AN250" s="71"/>
      <c r="AO250" s="71"/>
      <c r="AP250" s="71"/>
      <c r="AQ250" s="72"/>
      <c r="AR250" s="71">
        <v>1042</v>
      </c>
      <c r="AS250" s="71">
        <v>82</v>
      </c>
      <c r="AT250" s="71">
        <v>0</v>
      </c>
      <c r="AU250" s="71">
        <v>0</v>
      </c>
      <c r="AV250" s="71">
        <v>0</v>
      </c>
      <c r="AW250" s="71">
        <v>0</v>
      </c>
      <c r="AX250" s="71"/>
      <c r="AY250" s="72"/>
      <c r="AZ250" s="71">
        <v>3308.0239999999999</v>
      </c>
      <c r="BA250" s="71">
        <v>2216.4499999999998</v>
      </c>
      <c r="BB250" s="71">
        <v>0</v>
      </c>
      <c r="BC250" s="71">
        <v>0</v>
      </c>
      <c r="BD250" s="71">
        <v>0</v>
      </c>
      <c r="BE250" s="71">
        <v>0</v>
      </c>
      <c r="BF250" s="71"/>
      <c r="BG250" s="72"/>
      <c r="BH250" s="71">
        <v>0</v>
      </c>
      <c r="BI250" s="71">
        <v>0</v>
      </c>
      <c r="BJ250" s="71">
        <v>0</v>
      </c>
      <c r="BK250" s="71">
        <v>0</v>
      </c>
      <c r="BL250" s="71">
        <v>3.3860000000000001</v>
      </c>
      <c r="BM250" s="71">
        <v>0</v>
      </c>
      <c r="BN250" s="72"/>
      <c r="BO250" s="71">
        <v>0</v>
      </c>
      <c r="BP250" s="71">
        <v>0</v>
      </c>
      <c r="BQ250" s="71">
        <v>0</v>
      </c>
      <c r="BR250" s="71">
        <v>0</v>
      </c>
      <c r="BS250" s="71">
        <v>1</v>
      </c>
      <c r="BT250" s="71">
        <v>0</v>
      </c>
      <c r="BU250"/>
      <c r="BV250" s="70">
        <v>3.3860000000000001</v>
      </c>
      <c r="BW250" s="70">
        <v>0</v>
      </c>
      <c r="BX250" s="70">
        <v>0</v>
      </c>
      <c r="BY250" s="70">
        <v>0</v>
      </c>
      <c r="BZ250" s="70">
        <v>0</v>
      </c>
      <c r="CA250" s="70">
        <v>0</v>
      </c>
      <c r="CB250" s="70">
        <v>0</v>
      </c>
      <c r="CC250" s="70">
        <v>0</v>
      </c>
      <c r="CD250" s="70">
        <v>0</v>
      </c>
    </row>
    <row r="251" spans="1:82">
      <c r="A251" s="70" t="s">
        <v>1970</v>
      </c>
      <c r="B251" s="70">
        <v>80</v>
      </c>
      <c r="C251" s="70">
        <v>12</v>
      </c>
      <c r="D251" s="70">
        <v>5</v>
      </c>
      <c r="E251" s="70">
        <v>2015</v>
      </c>
      <c r="F251" s="70" t="s">
        <v>182</v>
      </c>
      <c r="G251" s="70" t="s">
        <v>1958</v>
      </c>
      <c r="H251" s="70" t="s">
        <v>1959</v>
      </c>
      <c r="I251" s="148"/>
      <c r="J251" s="71">
        <v>62.137290829698003</v>
      </c>
      <c r="K251" s="71">
        <v>2.2838291497003071</v>
      </c>
      <c r="L251" s="71">
        <v>0</v>
      </c>
      <c r="M251" s="71">
        <v>70.585681554870902</v>
      </c>
      <c r="N251" s="71">
        <v>49.352593764929281</v>
      </c>
      <c r="O251" s="71">
        <v>39.972985664509508</v>
      </c>
      <c r="P251" s="71">
        <v>27.930596290656489</v>
      </c>
      <c r="Q251" s="71">
        <v>3.3104824346435602</v>
      </c>
      <c r="R251" s="71">
        <v>0</v>
      </c>
      <c r="S251" s="71">
        <v>0</v>
      </c>
      <c r="T251" s="72"/>
      <c r="U251" s="71">
        <v>2752485</v>
      </c>
      <c r="V251" s="71">
        <v>995</v>
      </c>
      <c r="W251" s="71">
        <v>0</v>
      </c>
      <c r="X251" s="71">
        <v>14351</v>
      </c>
      <c r="Y251" s="71">
        <v>18902</v>
      </c>
      <c r="Z251" s="71">
        <v>23224</v>
      </c>
      <c r="AA251" s="71">
        <v>5558</v>
      </c>
      <c r="AB251" s="71">
        <v>45565</v>
      </c>
      <c r="AC251" s="71">
        <v>0</v>
      </c>
      <c r="AD251" s="71">
        <v>0</v>
      </c>
      <c r="AE251" s="72"/>
      <c r="AF251" s="71">
        <v>31582850.122592479</v>
      </c>
      <c r="AG251" s="71">
        <v>1831610.061273745</v>
      </c>
      <c r="AH251" s="71">
        <v>0</v>
      </c>
      <c r="AI251" s="71">
        <v>88710953.25541763</v>
      </c>
      <c r="AJ251" s="71">
        <v>78780810.652426988</v>
      </c>
      <c r="AK251" s="71">
        <v>0</v>
      </c>
      <c r="AL251" s="71">
        <v>0</v>
      </c>
      <c r="AM251" s="71">
        <v>6244492.1120138373</v>
      </c>
      <c r="AN251" s="71">
        <v>0</v>
      </c>
      <c r="AO251" s="71">
        <v>0</v>
      </c>
      <c r="AP251" s="71">
        <v>207150716.20372468</v>
      </c>
      <c r="AQ251" s="72"/>
      <c r="AR251" s="71">
        <v>1105</v>
      </c>
      <c r="AS251" s="71">
        <v>95</v>
      </c>
      <c r="AT251" s="71">
        <v>0</v>
      </c>
      <c r="AU251" s="71">
        <v>0</v>
      </c>
      <c r="AV251" s="71">
        <v>0</v>
      </c>
      <c r="AW251" s="71">
        <v>0</v>
      </c>
      <c r="AX251" s="71"/>
      <c r="AY251" s="72"/>
      <c r="AZ251" s="71">
        <v>3641.6640000000002</v>
      </c>
      <c r="BA251" s="71">
        <v>2647.45</v>
      </c>
      <c r="BB251" s="71">
        <v>0</v>
      </c>
      <c r="BC251" s="71">
        <v>0</v>
      </c>
      <c r="BD251" s="71">
        <v>0</v>
      </c>
      <c r="BE251" s="71">
        <v>0</v>
      </c>
      <c r="BF251" s="71"/>
      <c r="BG251" s="72"/>
      <c r="BH251" s="71">
        <v>0</v>
      </c>
      <c r="BI251" s="71">
        <v>0</v>
      </c>
      <c r="BJ251" s="71">
        <v>0</v>
      </c>
      <c r="BK251" s="71">
        <v>0</v>
      </c>
      <c r="BL251" s="71">
        <v>3.609</v>
      </c>
      <c r="BM251" s="71">
        <v>0</v>
      </c>
      <c r="BN251" s="72"/>
      <c r="BO251" s="71">
        <v>0</v>
      </c>
      <c r="BP251" s="71">
        <v>0</v>
      </c>
      <c r="BQ251" s="71">
        <v>0</v>
      </c>
      <c r="BR251" s="71">
        <v>0</v>
      </c>
      <c r="BS251" s="71">
        <v>1</v>
      </c>
      <c r="BT251" s="71">
        <v>0</v>
      </c>
      <c r="BU251"/>
      <c r="BV251" s="70">
        <v>3.609</v>
      </c>
      <c r="BW251" s="70">
        <v>0</v>
      </c>
      <c r="BX251" s="70">
        <v>0</v>
      </c>
      <c r="BY251" s="70">
        <v>0</v>
      </c>
      <c r="BZ251" s="70">
        <v>0</v>
      </c>
      <c r="CA251" s="70">
        <v>0</v>
      </c>
      <c r="CB251" s="70">
        <v>0</v>
      </c>
      <c r="CC251" s="70">
        <v>0</v>
      </c>
      <c r="CD251" s="70">
        <v>0</v>
      </c>
    </row>
    <row r="252" spans="1:82">
      <c r="A252" s="70" t="s">
        <v>1971</v>
      </c>
      <c r="B252" s="70">
        <v>81</v>
      </c>
      <c r="C252" s="70">
        <v>13</v>
      </c>
      <c r="D252" s="70">
        <v>5</v>
      </c>
      <c r="E252" s="70">
        <v>2016</v>
      </c>
      <c r="F252" s="70" t="s">
        <v>155</v>
      </c>
      <c r="G252" s="70" t="s">
        <v>1958</v>
      </c>
      <c r="H252" s="70" t="s">
        <v>1959</v>
      </c>
      <c r="I252" s="148"/>
      <c r="J252" s="71">
        <v>55.119390191074224</v>
      </c>
      <c r="K252" s="71">
        <v>2.2215230373079047</v>
      </c>
      <c r="L252" s="71">
        <v>0</v>
      </c>
      <c r="M252" s="71">
        <v>57.402070011271377</v>
      </c>
      <c r="N252" s="71">
        <v>49.620172995858269</v>
      </c>
      <c r="O252" s="71">
        <v>39.975558184987335</v>
      </c>
      <c r="P252" s="71">
        <v>27.310875991355296</v>
      </c>
      <c r="Q252" s="71">
        <v>3.2261178721084049</v>
      </c>
      <c r="R252" s="71">
        <v>0</v>
      </c>
      <c r="S252" s="71">
        <v>0</v>
      </c>
      <c r="T252" s="72"/>
      <c r="U252" s="71">
        <v>2582536</v>
      </c>
      <c r="V252" s="71">
        <v>995</v>
      </c>
      <c r="W252" s="71">
        <v>0</v>
      </c>
      <c r="X252" s="71">
        <v>14351</v>
      </c>
      <c r="Y252" s="71">
        <v>19112</v>
      </c>
      <c r="Z252" s="71">
        <v>23511</v>
      </c>
      <c r="AA252" s="71">
        <v>5621</v>
      </c>
      <c r="AB252" s="71">
        <v>45675</v>
      </c>
      <c r="AC252" s="71">
        <v>0</v>
      </c>
      <c r="AD252" s="71">
        <v>0</v>
      </c>
      <c r="AE252" s="72"/>
      <c r="AF252" s="71">
        <v>28870268.050406002</v>
      </c>
      <c r="AG252" s="71">
        <v>1845611.309959146</v>
      </c>
      <c r="AH252" s="71">
        <v>0</v>
      </c>
      <c r="AI252" s="71">
        <v>92235693.012168705</v>
      </c>
      <c r="AJ252" s="71">
        <v>83038580.489210993</v>
      </c>
      <c r="AK252" s="71">
        <v>0</v>
      </c>
      <c r="AL252" s="71">
        <v>0</v>
      </c>
      <c r="AM252" s="71">
        <v>6264430.22007397</v>
      </c>
      <c r="AN252" s="71">
        <v>0</v>
      </c>
      <c r="AO252" s="71">
        <v>0</v>
      </c>
      <c r="AP252" s="71">
        <v>212254583.08181882</v>
      </c>
      <c r="AQ252" s="72"/>
      <c r="AR252" s="71">
        <v>1149</v>
      </c>
      <c r="AS252" s="71">
        <v>96</v>
      </c>
      <c r="AT252" s="71">
        <v>0</v>
      </c>
      <c r="AU252" s="71">
        <v>0</v>
      </c>
      <c r="AV252" s="71">
        <v>0</v>
      </c>
      <c r="AW252" s="71">
        <v>0</v>
      </c>
      <c r="AX252" s="71"/>
      <c r="AY252" s="72"/>
      <c r="AZ252" s="71">
        <v>3828.5940000000001</v>
      </c>
      <c r="BA252" s="71">
        <v>2667.25</v>
      </c>
      <c r="BB252" s="71">
        <v>0</v>
      </c>
      <c r="BC252" s="71">
        <v>0</v>
      </c>
      <c r="BD252" s="71">
        <v>0</v>
      </c>
      <c r="BE252" s="71">
        <v>0</v>
      </c>
      <c r="BF252" s="71"/>
      <c r="BG252" s="72"/>
      <c r="BH252" s="71">
        <v>0</v>
      </c>
      <c r="BI252" s="71">
        <v>0</v>
      </c>
      <c r="BJ252" s="71">
        <v>0</v>
      </c>
      <c r="BK252" s="71">
        <v>0</v>
      </c>
      <c r="BL252" s="71">
        <v>2.9319999999999999</v>
      </c>
      <c r="BM252" s="71">
        <v>0</v>
      </c>
      <c r="BN252" s="72"/>
      <c r="BO252" s="71">
        <v>0</v>
      </c>
      <c r="BP252" s="71">
        <v>0</v>
      </c>
      <c r="BQ252" s="71">
        <v>0</v>
      </c>
      <c r="BR252" s="71">
        <v>0</v>
      </c>
      <c r="BS252" s="71">
        <v>1</v>
      </c>
      <c r="BT252" s="71">
        <v>0</v>
      </c>
      <c r="BU252"/>
      <c r="BV252" s="70">
        <v>2.9319999999999999</v>
      </c>
      <c r="BW252" s="70">
        <v>0</v>
      </c>
      <c r="BX252" s="70">
        <v>0</v>
      </c>
      <c r="BY252" s="70">
        <v>0</v>
      </c>
      <c r="BZ252" s="70">
        <v>0</v>
      </c>
      <c r="CA252" s="70">
        <v>0</v>
      </c>
      <c r="CB252" s="70">
        <v>0</v>
      </c>
      <c r="CC252" s="70">
        <v>0</v>
      </c>
      <c r="CD252" s="70">
        <v>0</v>
      </c>
    </row>
    <row r="253" spans="1:82">
      <c r="A253" s="70" t="s">
        <v>1972</v>
      </c>
      <c r="B253" s="70">
        <v>82</v>
      </c>
      <c r="C253" s="70">
        <v>14</v>
      </c>
      <c r="D253" s="70">
        <v>5</v>
      </c>
      <c r="E253" s="70">
        <v>2017</v>
      </c>
      <c r="F253" s="70" t="s">
        <v>156</v>
      </c>
      <c r="G253" s="70" t="s">
        <v>1958</v>
      </c>
      <c r="H253" s="70" t="s">
        <v>1959</v>
      </c>
      <c r="I253" s="148"/>
      <c r="J253" s="71">
        <v>49.488755669075033</v>
      </c>
      <c r="K253" s="71">
        <v>2.2824469929232212</v>
      </c>
      <c r="L253" s="71">
        <v>0</v>
      </c>
      <c r="M253" s="71">
        <v>53.445052589922973</v>
      </c>
      <c r="N253" s="71">
        <v>46.64612457208883</v>
      </c>
      <c r="O253" s="71">
        <v>39.930386884987968</v>
      </c>
      <c r="P253" s="71">
        <v>27.46134356990633</v>
      </c>
      <c r="Q253" s="71">
        <v>3.1287437545661598</v>
      </c>
      <c r="R253" s="71">
        <v>0</v>
      </c>
      <c r="S253" s="71">
        <v>0</v>
      </c>
      <c r="T253" s="72"/>
      <c r="U253" s="71">
        <v>2493803</v>
      </c>
      <c r="V253" s="71">
        <v>995</v>
      </c>
      <c r="W253" s="71">
        <v>0</v>
      </c>
      <c r="X253" s="71">
        <v>14351</v>
      </c>
      <c r="Y253" s="71">
        <v>19412</v>
      </c>
      <c r="Z253" s="71">
        <v>23874</v>
      </c>
      <c r="AA253" s="71">
        <v>5688</v>
      </c>
      <c r="AB253" s="71">
        <v>45807</v>
      </c>
      <c r="AC253" s="71">
        <v>0</v>
      </c>
      <c r="AD253" s="71">
        <v>0</v>
      </c>
      <c r="AE253" s="72"/>
      <c r="AF253" s="71">
        <v>26548963.9334912</v>
      </c>
      <c r="AG253" s="71">
        <v>1868390.77232898</v>
      </c>
      <c r="AH253" s="71">
        <v>0</v>
      </c>
      <c r="AI253" s="71">
        <v>87637346.237266287</v>
      </c>
      <c r="AJ253" s="71">
        <v>86012188.453531161</v>
      </c>
      <c r="AK253" s="71">
        <v>0</v>
      </c>
      <c r="AL253" s="71">
        <v>0</v>
      </c>
      <c r="AM253" s="71">
        <v>6292364.7718098806</v>
      </c>
      <c r="AN253" s="71">
        <v>0</v>
      </c>
      <c r="AO253" s="71">
        <v>0</v>
      </c>
      <c r="AP253" s="71">
        <v>208359254.16842753</v>
      </c>
      <c r="AQ253" s="72"/>
      <c r="AR253" s="71">
        <v>1186</v>
      </c>
      <c r="AS253" s="71">
        <v>106</v>
      </c>
      <c r="AT253" s="71">
        <v>0</v>
      </c>
      <c r="AU253" s="71">
        <v>0</v>
      </c>
      <c r="AV253" s="71">
        <v>0</v>
      </c>
      <c r="AW253" s="71">
        <v>0</v>
      </c>
      <c r="AX253" s="71"/>
      <c r="AY253" s="72"/>
      <c r="AZ253" s="71">
        <v>4026.1640000000002</v>
      </c>
      <c r="BA253" s="71">
        <v>2823.15</v>
      </c>
      <c r="BB253" s="71">
        <v>0</v>
      </c>
      <c r="BC253" s="71">
        <v>0</v>
      </c>
      <c r="BD253" s="71">
        <v>0</v>
      </c>
      <c r="BE253" s="71">
        <v>0</v>
      </c>
      <c r="BF253" s="71"/>
      <c r="BG253" s="72"/>
      <c r="BH253" s="71">
        <v>0</v>
      </c>
      <c r="BI253" s="71">
        <v>0</v>
      </c>
      <c r="BJ253" s="71">
        <v>0</v>
      </c>
      <c r="BK253" s="71">
        <v>0</v>
      </c>
      <c r="BL253" s="71">
        <v>2.6190000000000002</v>
      </c>
      <c r="BM253" s="71">
        <v>0</v>
      </c>
      <c r="BN253" s="72"/>
      <c r="BO253" s="71">
        <v>0</v>
      </c>
      <c r="BP253" s="71">
        <v>0</v>
      </c>
      <c r="BQ253" s="71">
        <v>0</v>
      </c>
      <c r="BR253" s="71">
        <v>0</v>
      </c>
      <c r="BS253" s="71">
        <v>1</v>
      </c>
      <c r="BT253" s="71">
        <v>0</v>
      </c>
      <c r="BU253"/>
      <c r="BV253" s="70">
        <v>2.6190000000000002</v>
      </c>
      <c r="BW253" s="70">
        <v>0</v>
      </c>
      <c r="BX253" s="70">
        <v>0</v>
      </c>
      <c r="BY253" s="70">
        <v>0</v>
      </c>
      <c r="BZ253" s="70">
        <v>0</v>
      </c>
      <c r="CA253" s="70">
        <v>0</v>
      </c>
      <c r="CB253" s="70">
        <v>0</v>
      </c>
      <c r="CC253" s="70">
        <v>0</v>
      </c>
      <c r="CD253" s="70">
        <v>0</v>
      </c>
    </row>
    <row r="254" spans="1:82">
      <c r="A254" s="70" t="s">
        <v>1973</v>
      </c>
      <c r="B254" s="70">
        <v>83</v>
      </c>
      <c r="C254" s="70">
        <v>15</v>
      </c>
      <c r="D254" s="70">
        <v>5</v>
      </c>
      <c r="E254" s="70">
        <v>2018</v>
      </c>
      <c r="F254" s="70" t="s">
        <v>183</v>
      </c>
      <c r="G254" s="1064" t="s">
        <v>1958</v>
      </c>
      <c r="H254" s="70" t="s">
        <v>1959</v>
      </c>
      <c r="I254" s="148"/>
      <c r="J254" s="71">
        <v>46.495747590886019</v>
      </c>
      <c r="K254" s="71">
        <v>1.9261557981481525</v>
      </c>
      <c r="L254" s="71">
        <v>0</v>
      </c>
      <c r="M254" s="71">
        <v>48.762706037216788</v>
      </c>
      <c r="N254" s="71">
        <v>32.613561578999764</v>
      </c>
      <c r="O254" s="71">
        <v>39.593745179243449</v>
      </c>
      <c r="P254" s="71">
        <v>27.594277077186369</v>
      </c>
      <c r="Q254" s="71">
        <v>2.9190042813250701</v>
      </c>
      <c r="R254" s="71">
        <v>0</v>
      </c>
      <c r="S254" s="71">
        <v>0</v>
      </c>
      <c r="T254" s="72"/>
      <c r="U254" s="71">
        <v>2585614</v>
      </c>
      <c r="V254" s="71">
        <v>995</v>
      </c>
      <c r="W254" s="71">
        <v>0</v>
      </c>
      <c r="X254" s="71">
        <v>14351</v>
      </c>
      <c r="Y254" s="71">
        <v>19634</v>
      </c>
      <c r="Z254" s="71">
        <v>24126</v>
      </c>
      <c r="AA254" s="71">
        <v>5773</v>
      </c>
      <c r="AB254" s="71">
        <v>46055</v>
      </c>
      <c r="AC254" s="71">
        <v>0</v>
      </c>
      <c r="AD254" s="71">
        <v>0</v>
      </c>
      <c r="AE254" s="72"/>
      <c r="AF254" s="71">
        <v>25259734.3576736</v>
      </c>
      <c r="AG254" s="71">
        <v>1690184.0655394071</v>
      </c>
      <c r="AH254" s="71">
        <v>0</v>
      </c>
      <c r="AI254" s="71">
        <v>84173059.749648511</v>
      </c>
      <c r="AJ254" s="71">
        <v>73091360.542705029</v>
      </c>
      <c r="AK254" s="71">
        <v>0</v>
      </c>
      <c r="AL254" s="71">
        <v>0</v>
      </c>
      <c r="AM254" s="71">
        <v>6339521.9038249869</v>
      </c>
      <c r="AN254" s="71">
        <v>0</v>
      </c>
      <c r="AO254" s="71">
        <v>0</v>
      </c>
      <c r="AP254" s="71">
        <v>190553860.61939153</v>
      </c>
      <c r="AQ254" s="72"/>
      <c r="AR254" s="71">
        <v>1245</v>
      </c>
      <c r="AS254" s="71">
        <v>114</v>
      </c>
      <c r="AT254" s="71">
        <v>0</v>
      </c>
      <c r="AU254" s="71">
        <v>0</v>
      </c>
      <c r="AV254" s="71">
        <v>0</v>
      </c>
      <c r="AW254" s="71">
        <v>0</v>
      </c>
      <c r="AX254" s="71"/>
      <c r="AY254" s="72"/>
      <c r="AZ254" s="71">
        <v>4334.5139999999992</v>
      </c>
      <c r="BA254" s="71">
        <v>2928.45</v>
      </c>
      <c r="BB254" s="71">
        <v>0</v>
      </c>
      <c r="BC254" s="71">
        <v>0</v>
      </c>
      <c r="BD254" s="71">
        <v>0</v>
      </c>
      <c r="BE254" s="71">
        <v>0</v>
      </c>
      <c r="BF254" s="71"/>
      <c r="BG254" s="72"/>
      <c r="BH254" s="71">
        <v>0</v>
      </c>
      <c r="BI254" s="71">
        <v>0</v>
      </c>
      <c r="BJ254" s="71">
        <v>0</v>
      </c>
      <c r="BK254" s="71">
        <v>0</v>
      </c>
      <c r="BL254" s="71">
        <v>2.597</v>
      </c>
      <c r="BM254" s="71">
        <v>0</v>
      </c>
      <c r="BN254" s="72"/>
      <c r="BO254" s="71">
        <v>0</v>
      </c>
      <c r="BP254" s="71">
        <v>0</v>
      </c>
      <c r="BQ254" s="71">
        <v>0</v>
      </c>
      <c r="BR254" s="71">
        <v>0</v>
      </c>
      <c r="BS254" s="71">
        <v>1</v>
      </c>
      <c r="BT254" s="71">
        <v>0</v>
      </c>
      <c r="BU254"/>
      <c r="BV254" s="70">
        <v>2.597</v>
      </c>
      <c r="BW254" s="70">
        <v>0</v>
      </c>
      <c r="BX254" s="70">
        <v>0</v>
      </c>
      <c r="BY254" s="70">
        <v>0</v>
      </c>
      <c r="BZ254" s="70">
        <v>0</v>
      </c>
      <c r="CA254" s="70">
        <v>0</v>
      </c>
      <c r="CB254" s="70">
        <v>0</v>
      </c>
      <c r="CC254" s="70">
        <v>0</v>
      </c>
      <c r="CD254" s="70">
        <v>0</v>
      </c>
    </row>
    <row r="255" spans="1:82">
      <c r="A255" s="70" t="s">
        <v>1974</v>
      </c>
      <c r="B255" s="70">
        <v>84</v>
      </c>
      <c r="C255" s="70">
        <v>16</v>
      </c>
      <c r="D255" s="70">
        <v>5</v>
      </c>
      <c r="E255" s="70">
        <v>2019</v>
      </c>
      <c r="F255" s="70" t="s">
        <v>158</v>
      </c>
      <c r="G255" s="1064" t="s">
        <v>1958</v>
      </c>
      <c r="H255" s="70" t="s">
        <v>1959</v>
      </c>
      <c r="I255" s="148"/>
      <c r="J255" s="71">
        <v>47.050494675238411</v>
      </c>
      <c r="K255" s="71">
        <v>1.8301956174662461</v>
      </c>
      <c r="L255" s="71">
        <v>0</v>
      </c>
      <c r="M255" s="71">
        <v>51.208352342459769</v>
      </c>
      <c r="N255" s="71">
        <v>32.512689958550482</v>
      </c>
      <c r="O255" s="71">
        <v>39.080480901159866</v>
      </c>
      <c r="P255" s="71">
        <v>27.86017103191768</v>
      </c>
      <c r="Q255" s="71">
        <v>2.8593430225700498</v>
      </c>
      <c r="R255" s="71">
        <v>0</v>
      </c>
      <c r="S255" s="71">
        <v>0</v>
      </c>
      <c r="T255" s="72"/>
      <c r="U255" s="71">
        <v>2610985</v>
      </c>
      <c r="V255" s="71">
        <v>995</v>
      </c>
      <c r="W255" s="71">
        <v>0</v>
      </c>
      <c r="X255" s="71">
        <v>14351</v>
      </c>
      <c r="Y255" s="71">
        <v>19943</v>
      </c>
      <c r="Z255" s="71">
        <v>24467</v>
      </c>
      <c r="AA255" s="71">
        <v>5785</v>
      </c>
      <c r="AB255" s="71">
        <v>46335</v>
      </c>
      <c r="AC255" s="71">
        <v>0</v>
      </c>
      <c r="AD255" s="71">
        <v>0</v>
      </c>
      <c r="AE255" s="72"/>
      <c r="AF255" s="71">
        <v>26108729.070919801</v>
      </c>
      <c r="AG255" s="71">
        <v>1637991.524171026</v>
      </c>
      <c r="AH255" s="71">
        <v>0</v>
      </c>
      <c r="AI255" s="71">
        <v>86060064.857571512</v>
      </c>
      <c r="AJ255" s="71">
        <v>66975040.442792177</v>
      </c>
      <c r="AK255" s="71">
        <v>0</v>
      </c>
      <c r="AL255" s="71">
        <v>0</v>
      </c>
      <c r="AM255" s="71">
        <v>6310478.1903067511</v>
      </c>
      <c r="AN255" s="71">
        <v>0</v>
      </c>
      <c r="AO255" s="71">
        <v>0</v>
      </c>
      <c r="AP255" s="71">
        <v>187092304.08576128</v>
      </c>
      <c r="AQ255" s="72"/>
      <c r="AR255" s="71">
        <v>1312</v>
      </c>
      <c r="AS255" s="71">
        <v>124</v>
      </c>
      <c r="AT255" s="71">
        <v>0</v>
      </c>
      <c r="AU255" s="71">
        <v>0</v>
      </c>
      <c r="AV255" s="71">
        <v>0</v>
      </c>
      <c r="AW255" s="71">
        <v>0</v>
      </c>
      <c r="AX255" s="71"/>
      <c r="AY255" s="72"/>
      <c r="AZ255" s="71">
        <v>4691.9040000000014</v>
      </c>
      <c r="BA255" s="71">
        <v>3140.9499999999989</v>
      </c>
      <c r="BB255" s="71">
        <v>0</v>
      </c>
      <c r="BC255" s="71">
        <v>0</v>
      </c>
      <c r="BD255" s="71">
        <v>0</v>
      </c>
      <c r="BE255" s="71">
        <v>0</v>
      </c>
      <c r="BF255" s="71"/>
      <c r="BG255" s="72"/>
      <c r="BH255" s="71">
        <v>0</v>
      </c>
      <c r="BI255" s="71">
        <v>0</v>
      </c>
      <c r="BJ255" s="71">
        <v>0</v>
      </c>
      <c r="BK255" s="71">
        <v>0</v>
      </c>
      <c r="BL255" s="71">
        <v>2.0680000000000001</v>
      </c>
      <c r="BM255" s="71">
        <v>0</v>
      </c>
      <c r="BN255" s="72"/>
      <c r="BO255" s="71">
        <v>0</v>
      </c>
      <c r="BP255" s="71">
        <v>0</v>
      </c>
      <c r="BQ255" s="71">
        <v>0</v>
      </c>
      <c r="BR255" s="71">
        <v>0</v>
      </c>
      <c r="BS255" s="71">
        <v>1</v>
      </c>
      <c r="BT255" s="71">
        <v>0</v>
      </c>
      <c r="BU255"/>
      <c r="BV255" s="70">
        <v>2.0680000000000001</v>
      </c>
      <c r="BW255" s="70">
        <v>0</v>
      </c>
      <c r="BX255" s="70">
        <v>0</v>
      </c>
      <c r="BY255" s="70">
        <v>0</v>
      </c>
      <c r="BZ255" s="70">
        <v>0</v>
      </c>
      <c r="CA255" s="70">
        <v>0</v>
      </c>
      <c r="CB255" s="70">
        <v>0</v>
      </c>
      <c r="CC255" s="70">
        <v>0</v>
      </c>
      <c r="CD255" s="70">
        <v>0</v>
      </c>
    </row>
    <row r="256" spans="1:82">
      <c r="A256" s="70" t="s">
        <v>1975</v>
      </c>
      <c r="B256" s="70">
        <v>85</v>
      </c>
      <c r="C256" s="70">
        <v>17</v>
      </c>
      <c r="D256" s="70">
        <v>5</v>
      </c>
      <c r="E256" s="70">
        <v>2020</v>
      </c>
      <c r="F256" s="70" t="s">
        <v>159</v>
      </c>
      <c r="G256" s="70" t="s">
        <v>1958</v>
      </c>
      <c r="H256" s="70" t="s">
        <v>1959</v>
      </c>
      <c r="I256" s="148"/>
      <c r="J256" s="71">
        <v>50.573872950104317</v>
      </c>
      <c r="K256" s="71">
        <v>1.9634823209611376</v>
      </c>
      <c r="L256" s="71">
        <v>8.5052092706195709E-2</v>
      </c>
      <c r="M256" s="71">
        <v>48.931588741002429</v>
      </c>
      <c r="N256" s="71">
        <v>38.356091537324069</v>
      </c>
      <c r="O256" s="71">
        <v>34.518514559754841</v>
      </c>
      <c r="P256" s="71">
        <v>25.794752777545245</v>
      </c>
      <c r="Q256" s="71">
        <v>2.74827723907045</v>
      </c>
      <c r="R256" s="71">
        <v>0</v>
      </c>
      <c r="S256" s="71">
        <v>0</v>
      </c>
      <c r="T256" s="72"/>
      <c r="U256" s="71">
        <v>2854973</v>
      </c>
      <c r="V256" s="71">
        <v>1055</v>
      </c>
      <c r="W256" s="71">
        <v>3</v>
      </c>
      <c r="X256" s="71">
        <v>14440</v>
      </c>
      <c r="Y256" s="71">
        <v>20283</v>
      </c>
      <c r="Z256" s="71">
        <v>24666</v>
      </c>
      <c r="AA256" s="71">
        <v>5693</v>
      </c>
      <c r="AB256" s="71">
        <v>46612</v>
      </c>
      <c r="AC256" s="71">
        <v>0</v>
      </c>
      <c r="AD256" s="71">
        <v>0</v>
      </c>
      <c r="AE256" s="72"/>
      <c r="AF256" s="71">
        <v>29029760.320236769</v>
      </c>
      <c r="AG256" s="71">
        <v>1585507.4509268419</v>
      </c>
      <c r="AH256" s="71">
        <v>19353.812805371897</v>
      </c>
      <c r="AI256" s="71">
        <v>81487090.267206267</v>
      </c>
      <c r="AJ256" s="71">
        <v>80057143.945949212</v>
      </c>
      <c r="AK256" s="71"/>
      <c r="AL256" s="71"/>
      <c r="AM256" s="71">
        <v>6083383.8701212415</v>
      </c>
      <c r="AN256" s="71"/>
      <c r="AO256" s="71"/>
      <c r="AP256" s="71">
        <v>198262239.66724569</v>
      </c>
      <c r="AQ256" s="72"/>
      <c r="AR256" s="71">
        <v>1345</v>
      </c>
      <c r="AS256" s="71">
        <v>127</v>
      </c>
      <c r="AT256" s="71">
        <v>0</v>
      </c>
      <c r="AU256" s="71">
        <v>0</v>
      </c>
      <c r="AV256" s="71">
        <v>0</v>
      </c>
      <c r="AW256" s="71">
        <v>0</v>
      </c>
      <c r="AX256" s="71"/>
      <c r="AY256" s="72"/>
      <c r="AZ256" s="71">
        <v>4877.2640000000038</v>
      </c>
      <c r="BA256" s="71">
        <v>3233.5499999999979</v>
      </c>
      <c r="BB256" s="71">
        <v>0</v>
      </c>
      <c r="BC256" s="71">
        <v>0</v>
      </c>
      <c r="BD256" s="71">
        <v>0</v>
      </c>
      <c r="BE256" s="71">
        <v>0</v>
      </c>
      <c r="BF256" s="71"/>
      <c r="BG256" s="72"/>
      <c r="BH256" s="71">
        <v>0</v>
      </c>
      <c r="BI256" s="71">
        <v>0</v>
      </c>
      <c r="BJ256" s="71">
        <v>0</v>
      </c>
      <c r="BK256" s="71">
        <v>0</v>
      </c>
      <c r="BL256" s="71">
        <v>5.1690000000000005</v>
      </c>
      <c r="BM256" s="71">
        <v>0</v>
      </c>
      <c r="BN256" s="72"/>
      <c r="BO256" s="71">
        <v>0</v>
      </c>
      <c r="BP256" s="71">
        <v>0</v>
      </c>
      <c r="BQ256" s="71">
        <v>0</v>
      </c>
      <c r="BR256" s="71">
        <v>0</v>
      </c>
      <c r="BS256" s="71">
        <v>2</v>
      </c>
      <c r="BT256" s="71">
        <v>0</v>
      </c>
      <c r="BU256"/>
      <c r="BV256" s="70">
        <v>5.1689999999999996</v>
      </c>
      <c r="BW256" s="70">
        <v>0</v>
      </c>
      <c r="BX256" s="70">
        <v>0</v>
      </c>
      <c r="BY256" s="70">
        <v>0</v>
      </c>
      <c r="BZ256" s="70">
        <v>0</v>
      </c>
      <c r="CA256" s="70">
        <v>0</v>
      </c>
      <c r="CB256" s="70">
        <v>0</v>
      </c>
      <c r="CC256" s="70">
        <v>0</v>
      </c>
      <c r="CD256" s="70">
        <v>0</v>
      </c>
    </row>
    <row r="257" spans="1:82">
      <c r="A257" s="70" t="s">
        <v>1976</v>
      </c>
      <c r="B257" s="70">
        <v>85</v>
      </c>
      <c r="C257" s="70">
        <v>18</v>
      </c>
      <c r="D257" s="70">
        <v>5</v>
      </c>
      <c r="E257" s="70">
        <v>2021</v>
      </c>
      <c r="F257" s="70" t="s">
        <v>160</v>
      </c>
      <c r="G257" s="70" t="s">
        <v>1958</v>
      </c>
      <c r="H257" s="70" t="s">
        <v>1959</v>
      </c>
      <c r="I257" s="148"/>
      <c r="J257" s="71">
        <v>53.376583414947305</v>
      </c>
      <c r="K257" s="71">
        <v>2.1222266335650986</v>
      </c>
      <c r="L257" s="71">
        <v>7.7283520435336817E-2</v>
      </c>
      <c r="M257" s="71">
        <v>45.0261265067629</v>
      </c>
      <c r="N257" s="71">
        <v>37.102961793565818</v>
      </c>
      <c r="O257" s="71">
        <v>34.271964985316693</v>
      </c>
      <c r="P257" s="71">
        <v>26.973570478950229</v>
      </c>
      <c r="Q257" s="71">
        <v>2.7192043657133902</v>
      </c>
      <c r="R257" s="71">
        <v>0</v>
      </c>
      <c r="S257" s="71">
        <v>0</v>
      </c>
      <c r="T257" s="72"/>
      <c r="U257" s="71">
        <v>3285033</v>
      </c>
      <c r="V257" s="71">
        <v>1055</v>
      </c>
      <c r="W257" s="71">
        <v>3</v>
      </c>
      <c r="X257" s="71">
        <v>14440</v>
      </c>
      <c r="Y257" s="71">
        <v>20490</v>
      </c>
      <c r="Z257" s="71">
        <v>25216</v>
      </c>
      <c r="AA257" s="71">
        <v>5805</v>
      </c>
      <c r="AB257" s="71">
        <v>46572</v>
      </c>
      <c r="AC257" s="71">
        <v>0</v>
      </c>
      <c r="AD257" s="71">
        <v>0</v>
      </c>
      <c r="AE257" s="72"/>
      <c r="AF257" s="71">
        <v>31859957.627864666</v>
      </c>
      <c r="AG257" s="71">
        <v>1767893.442429784</v>
      </c>
      <c r="AH257" s="71">
        <v>17321.747549088464</v>
      </c>
      <c r="AI257" s="71">
        <v>86669414.338962927</v>
      </c>
      <c r="AJ257" s="71">
        <v>85190655.918266401</v>
      </c>
      <c r="AK257" s="71">
        <v>0</v>
      </c>
      <c r="AL257" s="71">
        <v>0</v>
      </c>
      <c r="AM257" s="71">
        <v>6113221.7829849981</v>
      </c>
      <c r="AN257" s="71">
        <v>0</v>
      </c>
      <c r="AO257" s="71">
        <v>0</v>
      </c>
      <c r="AP257" s="71">
        <v>211618464.85805789</v>
      </c>
      <c r="AQ257" s="72"/>
      <c r="AR257" s="71">
        <v>1402</v>
      </c>
      <c r="AS257" s="71">
        <v>128</v>
      </c>
      <c r="AT257" s="71">
        <v>0</v>
      </c>
      <c r="AU257" s="71">
        <v>0</v>
      </c>
      <c r="AV257" s="71">
        <v>0</v>
      </c>
      <c r="AW257" s="71">
        <v>0</v>
      </c>
      <c r="AX257" s="71"/>
      <c r="AY257" s="72"/>
      <c r="AZ257" s="71">
        <v>5161.354000000003</v>
      </c>
      <c r="BA257" s="71">
        <v>3733.449999999998</v>
      </c>
      <c r="BB257" s="71">
        <v>0</v>
      </c>
      <c r="BC257" s="71">
        <v>0</v>
      </c>
      <c r="BD257" s="71">
        <v>0</v>
      </c>
      <c r="BE257" s="71">
        <v>0</v>
      </c>
      <c r="BF257" s="71"/>
      <c r="BG257" s="72"/>
      <c r="BH257" s="71">
        <v>0</v>
      </c>
      <c r="BI257" s="71">
        <v>0</v>
      </c>
      <c r="BJ257" s="71">
        <v>0</v>
      </c>
      <c r="BK257" s="71">
        <v>0</v>
      </c>
      <c r="BL257" s="71">
        <v>6.0150000000000006</v>
      </c>
      <c r="BM257" s="71">
        <v>0</v>
      </c>
      <c r="BN257" s="72"/>
      <c r="BO257" s="71">
        <v>0</v>
      </c>
      <c r="BP257" s="71">
        <v>0</v>
      </c>
      <c r="BQ257" s="71">
        <v>0</v>
      </c>
      <c r="BR257" s="71">
        <v>0</v>
      </c>
      <c r="BS257" s="71">
        <v>2</v>
      </c>
      <c r="BT257" s="71">
        <v>0</v>
      </c>
      <c r="BU257"/>
      <c r="BV257" s="70">
        <v>6.0149999999999997</v>
      </c>
      <c r="BW257" s="70">
        <v>0</v>
      </c>
      <c r="BX257" s="70">
        <v>0</v>
      </c>
      <c r="BY257" s="70">
        <v>0</v>
      </c>
      <c r="BZ257" s="70">
        <v>0</v>
      </c>
      <c r="CA257" s="70">
        <v>0</v>
      </c>
      <c r="CB257" s="70">
        <v>0</v>
      </c>
      <c r="CC257" s="70">
        <v>0</v>
      </c>
      <c r="CD257" s="70">
        <v>0</v>
      </c>
    </row>
    <row r="258" spans="1:82">
      <c r="A258" s="70" t="s">
        <v>1977</v>
      </c>
      <c r="B258" s="70">
        <v>85</v>
      </c>
      <c r="C258" s="70">
        <v>19</v>
      </c>
      <c r="D258" s="70">
        <v>5</v>
      </c>
      <c r="E258" s="70">
        <v>2022</v>
      </c>
      <c r="F258" s="70" t="s">
        <v>161</v>
      </c>
      <c r="G258" s="70" t="s">
        <v>1958</v>
      </c>
      <c r="H258" s="70" t="s">
        <v>1959</v>
      </c>
      <c r="I258" s="148"/>
      <c r="J258" s="71">
        <v>47.602743883897588</v>
      </c>
      <c r="K258" s="71">
        <v>2.1114764207956496</v>
      </c>
      <c r="L258" s="71">
        <v>6.5590460247056545E-2</v>
      </c>
      <c r="M258" s="71">
        <v>50.959871415871831</v>
      </c>
      <c r="N258" s="71">
        <v>47.345483634333945</v>
      </c>
      <c r="O258" s="71">
        <v>36.682483455134665</v>
      </c>
      <c r="P258" s="71">
        <v>26.801967107386048</v>
      </c>
      <c r="Q258" s="71">
        <v>2.7409798671298433</v>
      </c>
      <c r="R258" s="71">
        <v>0</v>
      </c>
      <c r="S258" s="71">
        <v>0</v>
      </c>
      <c r="T258" s="72"/>
      <c r="U258" s="71">
        <v>3147996</v>
      </c>
      <c r="V258" s="71">
        <v>1055</v>
      </c>
      <c r="W258" s="71">
        <v>3</v>
      </c>
      <c r="X258" s="71">
        <v>14440</v>
      </c>
      <c r="Y258" s="71">
        <v>20648</v>
      </c>
      <c r="Z258" s="71">
        <v>25643</v>
      </c>
      <c r="AA258" s="71">
        <v>5856</v>
      </c>
      <c r="AB258" s="71">
        <v>46560</v>
      </c>
      <c r="AC258" s="71">
        <v>0</v>
      </c>
      <c r="AD258" s="71">
        <v>0</v>
      </c>
      <c r="AE258" s="72"/>
      <c r="AF258" s="71">
        <v>28366593.203491874</v>
      </c>
      <c r="AG258" s="71">
        <v>1766307.7834885989</v>
      </c>
      <c r="AH258" s="71">
        <v>17143.419141904891</v>
      </c>
      <c r="AI258" s="71">
        <v>86797004.555058166</v>
      </c>
      <c r="AJ258" s="71">
        <v>90592400.581098601</v>
      </c>
      <c r="AK258" s="71">
        <v>0</v>
      </c>
      <c r="AL258" s="71">
        <v>0</v>
      </c>
      <c r="AM258" s="71">
        <v>6012166.8275953</v>
      </c>
      <c r="AN258" s="71">
        <v>0</v>
      </c>
      <c r="AO258" s="71">
        <v>0</v>
      </c>
      <c r="AP258" s="71">
        <v>213551616.36987442</v>
      </c>
      <c r="AQ258" s="72"/>
      <c r="AR258" s="71">
        <v>1454</v>
      </c>
      <c r="AS258" s="71">
        <v>130</v>
      </c>
      <c r="AT258" s="71">
        <v>0</v>
      </c>
      <c r="AU258" s="71">
        <v>0</v>
      </c>
      <c r="AV258" s="71">
        <v>0</v>
      </c>
      <c r="AW258" s="71">
        <v>0</v>
      </c>
      <c r="AX258" s="71"/>
      <c r="AY258" s="72"/>
      <c r="AZ258" s="71">
        <v>5478.2240000000038</v>
      </c>
      <c r="BA258" s="71">
        <v>3833.2499999999986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1978</v>
      </c>
      <c r="B259" s="70">
        <v>85</v>
      </c>
      <c r="C259" s="70">
        <v>20</v>
      </c>
      <c r="D259" s="70">
        <v>5</v>
      </c>
      <c r="E259" s="70">
        <v>2023</v>
      </c>
      <c r="F259" s="70" t="s">
        <v>1539</v>
      </c>
      <c r="G259" s="70" t="s">
        <v>1958</v>
      </c>
      <c r="H259" s="70" t="s">
        <v>1959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1499</v>
      </c>
      <c r="AS259" s="71">
        <v>131</v>
      </c>
      <c r="AT259" s="71">
        <v>0</v>
      </c>
      <c r="AU259" s="71">
        <v>0</v>
      </c>
      <c r="AV259" s="71">
        <v>0</v>
      </c>
      <c r="AW259" s="71">
        <v>0</v>
      </c>
      <c r="AX259" s="71"/>
      <c r="AY259" s="72"/>
      <c r="AZ259" s="71">
        <v>5749.9740000000056</v>
      </c>
      <c r="BA259" s="71">
        <v>3873.1499999999987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1979</v>
      </c>
      <c r="B260" s="70">
        <v>85</v>
      </c>
      <c r="C260" s="70">
        <v>21</v>
      </c>
      <c r="D260" s="70">
        <v>5</v>
      </c>
      <c r="E260" s="70">
        <v>2024</v>
      </c>
      <c r="F260" s="70" t="s">
        <v>1554</v>
      </c>
      <c r="G260" s="70" t="s">
        <v>1958</v>
      </c>
      <c r="H260" s="70" t="s">
        <v>1959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1980</v>
      </c>
      <c r="B261" s="70">
        <v>273</v>
      </c>
      <c r="C261" s="70">
        <v>1</v>
      </c>
      <c r="D261" s="70">
        <v>17</v>
      </c>
      <c r="E261" s="70">
        <v>1990</v>
      </c>
      <c r="F261" s="70" t="s">
        <v>787</v>
      </c>
      <c r="G261" s="70" t="s">
        <v>1981</v>
      </c>
      <c r="H261" s="70" t="s">
        <v>1982</v>
      </c>
      <c r="I261" s="148"/>
      <c r="J261" s="71">
        <v>148.17140987664351</v>
      </c>
      <c r="K261" s="71">
        <v>19.644740673960911</v>
      </c>
      <c r="L261" s="71">
        <v>13.62574321097078</v>
      </c>
      <c r="M261" s="71">
        <v>31.137992019963519</v>
      </c>
      <c r="N261" s="71">
        <v>61.403028970648847</v>
      </c>
      <c r="O261" s="71">
        <v>39.974550323182306</v>
      </c>
      <c r="P261" s="71">
        <v>59.420678837269058</v>
      </c>
      <c r="Q261" s="71">
        <v>3.7747416164091798</v>
      </c>
      <c r="R261" s="71">
        <v>0</v>
      </c>
      <c r="S261" s="71">
        <v>4.5396377709254452</v>
      </c>
      <c r="T261" s="72"/>
      <c r="U261" s="71">
        <v>11288550</v>
      </c>
      <c r="V261" s="71">
        <v>3474</v>
      </c>
      <c r="W261" s="71">
        <v>148</v>
      </c>
      <c r="X261" s="71">
        <v>12517</v>
      </c>
      <c r="Y261" s="71">
        <v>15769</v>
      </c>
      <c r="Z261" s="71">
        <v>16442</v>
      </c>
      <c r="AA261" s="71">
        <v>14428</v>
      </c>
      <c r="AB261" s="71">
        <v>61289</v>
      </c>
      <c r="AC261" s="71">
        <v>0</v>
      </c>
      <c r="AD261" s="71">
        <v>4.5396377709254452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1983</v>
      </c>
      <c r="B262" s="70">
        <v>274</v>
      </c>
      <c r="C262" s="70">
        <v>2</v>
      </c>
      <c r="D262" s="70">
        <v>17</v>
      </c>
      <c r="E262" s="70">
        <v>2005</v>
      </c>
      <c r="F262" s="70" t="s">
        <v>789</v>
      </c>
      <c r="G262" s="70" t="s">
        <v>1981</v>
      </c>
      <c r="H262" s="70" t="s">
        <v>1982</v>
      </c>
      <c r="I262" s="148"/>
      <c r="J262" s="71">
        <v>139.28505949324631</v>
      </c>
      <c r="K262" s="71">
        <v>13.090899453083781</v>
      </c>
      <c r="L262" s="71">
        <v>37.190241880225521</v>
      </c>
      <c r="M262" s="71">
        <v>61.752657977060991</v>
      </c>
      <c r="N262" s="71">
        <v>90.299292217320385</v>
      </c>
      <c r="O262" s="71">
        <v>63.941534715542453</v>
      </c>
      <c r="P262" s="71">
        <v>50.965504653926828</v>
      </c>
      <c r="Q262" s="71">
        <v>3.4308752470286699</v>
      </c>
      <c r="R262" s="71">
        <v>0</v>
      </c>
      <c r="S262" s="71">
        <v>8.2446810695573678</v>
      </c>
      <c r="T262" s="72"/>
      <c r="U262" s="71">
        <v>8607406</v>
      </c>
      <c r="V262" s="71">
        <v>2700</v>
      </c>
      <c r="W262" s="71">
        <v>438</v>
      </c>
      <c r="X262" s="71">
        <v>10403</v>
      </c>
      <c r="Y262" s="71">
        <v>17879</v>
      </c>
      <c r="Z262" s="71">
        <v>30434</v>
      </c>
      <c r="AA262" s="71">
        <v>10135</v>
      </c>
      <c r="AB262" s="71">
        <v>58235</v>
      </c>
      <c r="AC262" s="71">
        <v>0</v>
      </c>
      <c r="AD262" s="71">
        <v>8.2446810695573678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1984</v>
      </c>
      <c r="B263" s="70">
        <v>275</v>
      </c>
      <c r="C263" s="70">
        <v>3</v>
      </c>
      <c r="D263" s="70">
        <v>17</v>
      </c>
      <c r="E263" s="70">
        <v>2006</v>
      </c>
      <c r="F263" s="70" t="s">
        <v>790</v>
      </c>
      <c r="G263" s="70" t="s">
        <v>1981</v>
      </c>
      <c r="H263" s="70" t="s">
        <v>1982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1985</v>
      </c>
      <c r="B264" s="70">
        <v>276</v>
      </c>
      <c r="C264" s="70">
        <v>4</v>
      </c>
      <c r="D264" s="70">
        <v>17</v>
      </c>
      <c r="E264" s="70">
        <v>2007</v>
      </c>
      <c r="F264" s="70" t="s">
        <v>791</v>
      </c>
      <c r="G264" s="70" t="s">
        <v>1981</v>
      </c>
      <c r="H264" s="70" t="s">
        <v>1982</v>
      </c>
      <c r="I264" s="148"/>
      <c r="J264" s="71">
        <v>120.042091278124</v>
      </c>
      <c r="K264" s="71">
        <v>8.2672768968707242</v>
      </c>
      <c r="L264" s="71">
        <v>26.737892921042189</v>
      </c>
      <c r="M264" s="71">
        <v>55.370659476533483</v>
      </c>
      <c r="N264" s="71">
        <v>82.43251239295607</v>
      </c>
      <c r="O264" s="71">
        <v>62.555669947823027</v>
      </c>
      <c r="P264" s="71">
        <v>50.365423410654721</v>
      </c>
      <c r="Q264" s="71">
        <v>3.5622150293293302</v>
      </c>
      <c r="R264" s="71">
        <v>0</v>
      </c>
      <c r="S264" s="71">
        <v>8.2445579732043761</v>
      </c>
      <c r="T264" s="72"/>
      <c r="U264" s="71">
        <v>9159477</v>
      </c>
      <c r="V264" s="71">
        <v>2492</v>
      </c>
      <c r="W264" s="71">
        <v>394</v>
      </c>
      <c r="X264" s="71">
        <v>11750</v>
      </c>
      <c r="Y264" s="71">
        <v>18045</v>
      </c>
      <c r="Z264" s="71">
        <v>30952</v>
      </c>
      <c r="AA264" s="71">
        <v>9863</v>
      </c>
      <c r="AB264" s="71">
        <v>57267</v>
      </c>
      <c r="AC264" s="71">
        <v>0</v>
      </c>
      <c r="AD264" s="71">
        <v>8.2445579732043761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1986</v>
      </c>
      <c r="B265" s="70">
        <v>277</v>
      </c>
      <c r="C265" s="70">
        <v>5</v>
      </c>
      <c r="D265" s="70">
        <v>17</v>
      </c>
      <c r="E265" s="70">
        <v>2008</v>
      </c>
      <c r="F265" s="70" t="s">
        <v>792</v>
      </c>
      <c r="G265" s="70" t="s">
        <v>1981</v>
      </c>
      <c r="H265" s="70" t="s">
        <v>1982</v>
      </c>
      <c r="I265" s="148"/>
      <c r="J265" s="71">
        <v>114.529372692218</v>
      </c>
      <c r="K265" s="71">
        <v>7.9046169679393001</v>
      </c>
      <c r="L265" s="71">
        <v>23.852096494752811</v>
      </c>
      <c r="M265" s="71">
        <v>56.905338637947153</v>
      </c>
      <c r="N265" s="71">
        <v>80.256923789347226</v>
      </c>
      <c r="O265" s="71">
        <v>60.789883438783647</v>
      </c>
      <c r="P265" s="71">
        <v>48.895135698005049</v>
      </c>
      <c r="Q265" s="71">
        <v>3.4670584883519302</v>
      </c>
      <c r="R265" s="71">
        <v>0</v>
      </c>
      <c r="S265" s="71">
        <v>8.5440189705668423</v>
      </c>
      <c r="T265" s="72"/>
      <c r="U265" s="71">
        <v>9484333</v>
      </c>
      <c r="V265" s="71">
        <v>2492</v>
      </c>
      <c r="W265" s="71">
        <v>394</v>
      </c>
      <c r="X265" s="71">
        <v>11750</v>
      </c>
      <c r="Y265" s="71">
        <v>18113</v>
      </c>
      <c r="Z265" s="71">
        <v>31134</v>
      </c>
      <c r="AA265" s="71">
        <v>9586</v>
      </c>
      <c r="AB265" s="71">
        <v>56654</v>
      </c>
      <c r="AC265" s="71">
        <v>0</v>
      </c>
      <c r="AD265" s="71">
        <v>8.5440189705668423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1987</v>
      </c>
      <c r="B266" s="70">
        <v>278</v>
      </c>
      <c r="C266" s="70">
        <v>6</v>
      </c>
      <c r="D266" s="70">
        <v>17</v>
      </c>
      <c r="E266" s="70">
        <v>2009</v>
      </c>
      <c r="F266" s="70" t="s">
        <v>176</v>
      </c>
      <c r="G266" s="70" t="s">
        <v>1981</v>
      </c>
      <c r="H266" s="70" t="s">
        <v>1982</v>
      </c>
      <c r="I266" s="148"/>
      <c r="J266" s="71">
        <v>136.65301866275931</v>
      </c>
      <c r="K266" s="71">
        <v>6.3745597982165494</v>
      </c>
      <c r="L266" s="71">
        <v>18.84316308403703</v>
      </c>
      <c r="M266" s="71">
        <v>58.055182455286747</v>
      </c>
      <c r="N266" s="71">
        <v>81.147931236339147</v>
      </c>
      <c r="O266" s="71">
        <v>61.973266784339252</v>
      </c>
      <c r="P266" s="71">
        <v>46.564377864167732</v>
      </c>
      <c r="Q266" s="71">
        <v>3.2785851366165102</v>
      </c>
      <c r="R266" s="71">
        <v>0</v>
      </c>
      <c r="S266" s="71">
        <v>6.0198779145019357</v>
      </c>
      <c r="T266" s="72"/>
      <c r="U266" s="71">
        <v>9455181</v>
      </c>
      <c r="V266" s="71">
        <v>2401</v>
      </c>
      <c r="W266" s="71">
        <v>452</v>
      </c>
      <c r="X266" s="71">
        <v>12395</v>
      </c>
      <c r="Y266" s="71">
        <v>18199</v>
      </c>
      <c r="Z266" s="71">
        <v>31329</v>
      </c>
      <c r="AA266" s="71">
        <v>9372</v>
      </c>
      <c r="AB266" s="71">
        <v>56239</v>
      </c>
      <c r="AC266" s="71">
        <v>0</v>
      </c>
      <c r="AD266" s="71">
        <v>6.0198779145019357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12.6</v>
      </c>
      <c r="BI266" s="71">
        <v>0</v>
      </c>
      <c r="BJ266" s="71">
        <v>35.340000000000003</v>
      </c>
      <c r="BK266" s="71">
        <v>0</v>
      </c>
      <c r="BL266" s="71">
        <v>0</v>
      </c>
      <c r="BM266" s="71">
        <v>0</v>
      </c>
      <c r="BN266" s="72"/>
      <c r="BO266" s="71">
        <v>1</v>
      </c>
      <c r="BP266" s="71">
        <v>0</v>
      </c>
      <c r="BQ266" s="71">
        <v>3</v>
      </c>
      <c r="BR266" s="71">
        <v>0</v>
      </c>
      <c r="BS266" s="71">
        <v>0</v>
      </c>
      <c r="BT266" s="71">
        <v>0</v>
      </c>
      <c r="BU266"/>
      <c r="BV266" s="70">
        <v>47.94</v>
      </c>
      <c r="BW266" s="70">
        <v>0</v>
      </c>
      <c r="BX266" s="70">
        <v>0</v>
      </c>
      <c r="BY266" s="70">
        <v>0</v>
      </c>
      <c r="BZ266" s="70">
        <v>0</v>
      </c>
      <c r="CA266" s="70">
        <v>0</v>
      </c>
      <c r="CB266" s="70">
        <v>0</v>
      </c>
      <c r="CC266" s="70">
        <v>0</v>
      </c>
      <c r="CD266" s="70">
        <v>0</v>
      </c>
    </row>
    <row r="267" spans="1:82">
      <c r="A267" s="70" t="s">
        <v>1988</v>
      </c>
      <c r="B267" s="70">
        <v>279</v>
      </c>
      <c r="C267" s="70">
        <v>7</v>
      </c>
      <c r="D267" s="70">
        <v>17</v>
      </c>
      <c r="E267" s="70">
        <v>2010</v>
      </c>
      <c r="F267" s="70" t="s">
        <v>177</v>
      </c>
      <c r="G267" s="70" t="s">
        <v>1981</v>
      </c>
      <c r="H267" s="70" t="s">
        <v>1982</v>
      </c>
      <c r="I267" s="148"/>
      <c r="J267" s="71">
        <v>125.102796592967</v>
      </c>
      <c r="K267" s="71">
        <v>7.7009112086213758</v>
      </c>
      <c r="L267" s="71">
        <v>17.833306776626781</v>
      </c>
      <c r="M267" s="71">
        <v>56.626064402422116</v>
      </c>
      <c r="N267" s="71">
        <v>82.322525596894224</v>
      </c>
      <c r="O267" s="71">
        <v>62.117831165413797</v>
      </c>
      <c r="P267" s="71">
        <v>46.763382979658573</v>
      </c>
      <c r="Q267" s="71">
        <v>3.39201572157272</v>
      </c>
      <c r="R267" s="71">
        <v>0</v>
      </c>
      <c r="S267" s="71">
        <v>6.9504480794899566</v>
      </c>
      <c r="T267" s="72"/>
      <c r="U267" s="71">
        <v>9174224</v>
      </c>
      <c r="V267" s="71">
        <v>2401</v>
      </c>
      <c r="W267" s="71">
        <v>452</v>
      </c>
      <c r="X267" s="71">
        <v>12395</v>
      </c>
      <c r="Y267" s="71">
        <v>18336</v>
      </c>
      <c r="Z267" s="71">
        <v>31548</v>
      </c>
      <c r="AA267" s="71">
        <v>9177</v>
      </c>
      <c r="AB267" s="71">
        <v>55754</v>
      </c>
      <c r="AC267" s="71">
        <v>0</v>
      </c>
      <c r="AD267" s="71">
        <v>6.9504480794899566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19.600000000000001</v>
      </c>
      <c r="BI267" s="71">
        <v>0</v>
      </c>
      <c r="BJ267" s="71">
        <v>52.713999999999999</v>
      </c>
      <c r="BK267" s="71">
        <v>0</v>
      </c>
      <c r="BL267" s="71">
        <v>0</v>
      </c>
      <c r="BM267" s="71">
        <v>0</v>
      </c>
      <c r="BN267" s="72"/>
      <c r="BO267" s="71">
        <v>1</v>
      </c>
      <c r="BP267" s="71">
        <v>0</v>
      </c>
      <c r="BQ267" s="71">
        <v>5</v>
      </c>
      <c r="BR267" s="71">
        <v>0</v>
      </c>
      <c r="BS267" s="71">
        <v>0</v>
      </c>
      <c r="BT267" s="71">
        <v>0</v>
      </c>
      <c r="BU267"/>
      <c r="BV267" s="70">
        <v>72.313999999999993</v>
      </c>
      <c r="BW267" s="70">
        <v>0</v>
      </c>
      <c r="BX267" s="70">
        <v>0</v>
      </c>
      <c r="BY267" s="70">
        <v>0</v>
      </c>
      <c r="BZ267" s="70">
        <v>0</v>
      </c>
      <c r="CA267" s="70">
        <v>0</v>
      </c>
      <c r="CB267" s="70">
        <v>0</v>
      </c>
      <c r="CC267" s="70">
        <v>0</v>
      </c>
      <c r="CD267" s="70">
        <v>0</v>
      </c>
    </row>
    <row r="268" spans="1:82">
      <c r="A268" s="70" t="s">
        <v>1989</v>
      </c>
      <c r="B268" s="70">
        <v>280</v>
      </c>
      <c r="C268" s="70">
        <v>8</v>
      </c>
      <c r="D268" s="70">
        <v>17</v>
      </c>
      <c r="E268" s="70">
        <v>2011</v>
      </c>
      <c r="F268" s="70" t="s">
        <v>178</v>
      </c>
      <c r="G268" s="70" t="s">
        <v>1981</v>
      </c>
      <c r="H268" s="70" t="s">
        <v>1982</v>
      </c>
      <c r="I268" s="148"/>
      <c r="J268" s="71">
        <v>151.73901100821399</v>
      </c>
      <c r="K268" s="71">
        <v>10.11865162187077</v>
      </c>
      <c r="L268" s="71">
        <v>18.012517964005241</v>
      </c>
      <c r="M268" s="71">
        <v>66.100650858640762</v>
      </c>
      <c r="N268" s="71">
        <v>89.592818177785759</v>
      </c>
      <c r="O268" s="71">
        <v>61.413696861262231</v>
      </c>
      <c r="P268" s="71">
        <v>44.719212580051845</v>
      </c>
      <c r="Q268" s="71">
        <v>3.86338650537428</v>
      </c>
      <c r="R268" s="71">
        <v>0</v>
      </c>
      <c r="S268" s="71">
        <v>7.2361727330012604</v>
      </c>
      <c r="T268" s="72"/>
      <c r="U268" s="71">
        <v>9611476</v>
      </c>
      <c r="V268" s="71">
        <v>2401</v>
      </c>
      <c r="W268" s="71">
        <v>452</v>
      </c>
      <c r="X268" s="71">
        <v>12395</v>
      </c>
      <c r="Y268" s="71">
        <v>18412</v>
      </c>
      <c r="Z268" s="71">
        <v>31868</v>
      </c>
      <c r="AA268" s="71">
        <v>9037</v>
      </c>
      <c r="AB268" s="71">
        <v>55052</v>
      </c>
      <c r="AC268" s="71">
        <v>0</v>
      </c>
      <c r="AD268" s="71">
        <v>7.2361727330012604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19.899999999999999</v>
      </c>
      <c r="BI268" s="71">
        <v>0</v>
      </c>
      <c r="BJ268" s="71">
        <v>50.274000000000001</v>
      </c>
      <c r="BK268" s="71">
        <v>0</v>
      </c>
      <c r="BL268" s="71">
        <v>0</v>
      </c>
      <c r="BM268" s="71">
        <v>0</v>
      </c>
      <c r="BN268" s="72"/>
      <c r="BO268" s="71">
        <v>1</v>
      </c>
      <c r="BP268" s="71">
        <v>0</v>
      </c>
      <c r="BQ268" s="71">
        <v>5</v>
      </c>
      <c r="BR268" s="71">
        <v>0</v>
      </c>
      <c r="BS268" s="71">
        <v>0</v>
      </c>
      <c r="BT268" s="71">
        <v>0</v>
      </c>
      <c r="BU268"/>
      <c r="BV268" s="70">
        <v>70.174000000000007</v>
      </c>
      <c r="BW268" s="70">
        <v>0</v>
      </c>
      <c r="BX268" s="70">
        <v>0</v>
      </c>
      <c r="BY268" s="70">
        <v>0</v>
      </c>
      <c r="BZ268" s="70">
        <v>0</v>
      </c>
      <c r="CA268" s="70">
        <v>0</v>
      </c>
      <c r="CB268" s="70">
        <v>0</v>
      </c>
      <c r="CC268" s="70">
        <v>0</v>
      </c>
      <c r="CD268" s="70">
        <v>0</v>
      </c>
    </row>
    <row r="269" spans="1:82">
      <c r="A269" s="70" t="s">
        <v>1990</v>
      </c>
      <c r="B269" s="70">
        <v>281</v>
      </c>
      <c r="C269" s="70">
        <v>9</v>
      </c>
      <c r="D269" s="70">
        <v>17</v>
      </c>
      <c r="E269" s="70">
        <v>2012</v>
      </c>
      <c r="F269" s="70" t="s">
        <v>179</v>
      </c>
      <c r="G269" s="70" t="s">
        <v>1981</v>
      </c>
      <c r="H269" s="70" t="s">
        <v>1982</v>
      </c>
      <c r="I269" s="148"/>
      <c r="J269" s="71">
        <v>155.60140571168259</v>
      </c>
      <c r="K269" s="71">
        <v>10.180662377159869</v>
      </c>
      <c r="L269" s="71">
        <v>19.665912157989119</v>
      </c>
      <c r="M269" s="71">
        <v>69.651881008366317</v>
      </c>
      <c r="N269" s="71">
        <v>102.2397871106121</v>
      </c>
      <c r="O269" s="71">
        <v>61.559458756880261</v>
      </c>
      <c r="P269" s="71">
        <v>44.35156623084098</v>
      </c>
      <c r="Q269" s="71">
        <v>4.1596736037327799</v>
      </c>
      <c r="R269" s="71">
        <v>0</v>
      </c>
      <c r="S269" s="71">
        <v>11.639244938699131</v>
      </c>
      <c r="T269" s="72"/>
      <c r="U269" s="71">
        <v>9763926</v>
      </c>
      <c r="V269" s="71">
        <v>2401</v>
      </c>
      <c r="W269" s="71">
        <v>452</v>
      </c>
      <c r="X269" s="71">
        <v>12395</v>
      </c>
      <c r="Y269" s="71">
        <v>18519</v>
      </c>
      <c r="Z269" s="71">
        <v>32197</v>
      </c>
      <c r="AA269" s="71">
        <v>8912</v>
      </c>
      <c r="AB269" s="71">
        <v>54556</v>
      </c>
      <c r="AC269" s="71">
        <v>0</v>
      </c>
      <c r="AD269" s="71">
        <v>11.639244938699131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20.8</v>
      </c>
      <c r="BI269" s="71">
        <v>0</v>
      </c>
      <c r="BJ269" s="71">
        <v>52.470999999999997</v>
      </c>
      <c r="BK269" s="71">
        <v>0</v>
      </c>
      <c r="BL269" s="71">
        <v>0</v>
      </c>
      <c r="BM269" s="71">
        <v>0</v>
      </c>
      <c r="BN269" s="72"/>
      <c r="BO269" s="71">
        <v>1</v>
      </c>
      <c r="BP269" s="71">
        <v>0</v>
      </c>
      <c r="BQ269" s="71">
        <v>5</v>
      </c>
      <c r="BR269" s="71">
        <v>0</v>
      </c>
      <c r="BS269" s="71">
        <v>0</v>
      </c>
      <c r="BT269" s="71">
        <v>0</v>
      </c>
      <c r="BU269"/>
      <c r="BV269" s="70">
        <v>73.271000000000001</v>
      </c>
      <c r="BW269" s="70">
        <v>0</v>
      </c>
      <c r="BX269" s="70">
        <v>0</v>
      </c>
      <c r="BY269" s="70">
        <v>0</v>
      </c>
      <c r="BZ269" s="70">
        <v>0</v>
      </c>
      <c r="CA269" s="70">
        <v>0</v>
      </c>
      <c r="CB269" s="70">
        <v>0</v>
      </c>
      <c r="CC269" s="70">
        <v>0</v>
      </c>
      <c r="CD269" s="70">
        <v>0</v>
      </c>
    </row>
    <row r="270" spans="1:82">
      <c r="A270" s="70" t="s">
        <v>1991</v>
      </c>
      <c r="B270" s="70">
        <v>282</v>
      </c>
      <c r="C270" s="70">
        <v>10</v>
      </c>
      <c r="D270" s="70">
        <v>17</v>
      </c>
      <c r="E270" s="70">
        <v>2013</v>
      </c>
      <c r="F270" s="70" t="s">
        <v>180</v>
      </c>
      <c r="G270" s="70" t="s">
        <v>1981</v>
      </c>
      <c r="H270" s="70" t="s">
        <v>1982</v>
      </c>
      <c r="I270" s="148"/>
      <c r="J270" s="71">
        <v>152.43084906272441</v>
      </c>
      <c r="K270" s="71">
        <v>8.7692597074202485</v>
      </c>
      <c r="L270" s="71">
        <v>19.32669613612995</v>
      </c>
      <c r="M270" s="71">
        <v>69.323292220760067</v>
      </c>
      <c r="N270" s="71">
        <v>102.5882399940221</v>
      </c>
      <c r="O270" s="71">
        <v>59.365842361702484</v>
      </c>
      <c r="P270" s="71">
        <v>44.039128317726707</v>
      </c>
      <c r="Q270" s="71">
        <v>4.1933314378958597</v>
      </c>
      <c r="R270" s="71">
        <v>0</v>
      </c>
      <c r="S270" s="71">
        <v>11.06267804170812</v>
      </c>
      <c r="T270" s="72"/>
      <c r="U270" s="71">
        <v>9569734</v>
      </c>
      <c r="V270" s="71">
        <v>2401</v>
      </c>
      <c r="W270" s="71">
        <v>452</v>
      </c>
      <c r="X270" s="71">
        <v>12395</v>
      </c>
      <c r="Y270" s="71">
        <v>18553</v>
      </c>
      <c r="Z270" s="71">
        <v>32436</v>
      </c>
      <c r="AA270" s="71">
        <v>8816</v>
      </c>
      <c r="AB270" s="71">
        <v>54209</v>
      </c>
      <c r="AC270" s="71">
        <v>0</v>
      </c>
      <c r="AD270" s="71">
        <v>11.06267804170812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22.7</v>
      </c>
      <c r="BI270" s="71">
        <v>0</v>
      </c>
      <c r="BJ270" s="71">
        <v>57.002000000000002</v>
      </c>
      <c r="BK270" s="71">
        <v>0</v>
      </c>
      <c r="BL270" s="71">
        <v>0</v>
      </c>
      <c r="BM270" s="71">
        <v>0</v>
      </c>
      <c r="BN270" s="72"/>
      <c r="BO270" s="71">
        <v>1</v>
      </c>
      <c r="BP270" s="71">
        <v>0</v>
      </c>
      <c r="BQ270" s="71">
        <v>5</v>
      </c>
      <c r="BR270" s="71">
        <v>0</v>
      </c>
      <c r="BS270" s="71">
        <v>0</v>
      </c>
      <c r="BT270" s="71">
        <v>0</v>
      </c>
      <c r="BU270"/>
      <c r="BV270" s="70">
        <v>79.701999999999998</v>
      </c>
      <c r="BW270" s="70">
        <v>0</v>
      </c>
      <c r="BX270" s="70">
        <v>0</v>
      </c>
      <c r="BY270" s="70">
        <v>0</v>
      </c>
      <c r="BZ270" s="70">
        <v>0</v>
      </c>
      <c r="CA270" s="70">
        <v>0</v>
      </c>
      <c r="CB270" s="70">
        <v>0</v>
      </c>
      <c r="CC270" s="70">
        <v>0</v>
      </c>
      <c r="CD270" s="70">
        <v>0</v>
      </c>
    </row>
    <row r="271" spans="1:82">
      <c r="A271" s="70" t="s">
        <v>1992</v>
      </c>
      <c r="B271" s="70">
        <v>283</v>
      </c>
      <c r="C271" s="70">
        <v>11</v>
      </c>
      <c r="D271" s="70">
        <v>17</v>
      </c>
      <c r="E271" s="70">
        <v>2014</v>
      </c>
      <c r="F271" s="70" t="s">
        <v>181</v>
      </c>
      <c r="G271" s="70" t="s">
        <v>1981</v>
      </c>
      <c r="H271" s="70" t="s">
        <v>1982</v>
      </c>
      <c r="I271" s="148"/>
      <c r="J271" s="71">
        <v>145.21698098083351</v>
      </c>
      <c r="K271" s="71">
        <v>7.8976622442649829</v>
      </c>
      <c r="L271" s="71">
        <v>10.653234550775631</v>
      </c>
      <c r="M271" s="71">
        <v>65.568190154667178</v>
      </c>
      <c r="N271" s="71">
        <v>89.330681371902585</v>
      </c>
      <c r="O271" s="71">
        <v>56.499712619820492</v>
      </c>
      <c r="P271" s="71">
        <v>43.263771168946811</v>
      </c>
      <c r="Q271" s="71">
        <v>3.9673660339299399</v>
      </c>
      <c r="R271" s="71">
        <v>0</v>
      </c>
      <c r="S271" s="71">
        <v>9.1553677592031253</v>
      </c>
      <c r="T271" s="72"/>
      <c r="U271" s="71">
        <v>10320888</v>
      </c>
      <c r="V271" s="71">
        <v>1998</v>
      </c>
      <c r="W271" s="71">
        <v>340</v>
      </c>
      <c r="X271" s="71">
        <v>12113</v>
      </c>
      <c r="Y271" s="71">
        <v>18598</v>
      </c>
      <c r="Z271" s="71">
        <v>32513</v>
      </c>
      <c r="AA271" s="71">
        <v>8616</v>
      </c>
      <c r="AB271" s="71">
        <v>53456</v>
      </c>
      <c r="AC271" s="71">
        <v>0</v>
      </c>
      <c r="AD271" s="71">
        <v>9.1553677592031253</v>
      </c>
      <c r="AE271" s="72"/>
      <c r="AF271" s="71"/>
      <c r="AG271" s="71"/>
      <c r="AH271" s="71"/>
      <c r="AI271" s="71"/>
      <c r="AJ271" s="71"/>
      <c r="AK271" s="71"/>
      <c r="AL271" s="71"/>
      <c r="AM271" s="71"/>
      <c r="AN271" s="71"/>
      <c r="AO271" s="71"/>
      <c r="AP271" s="71"/>
      <c r="AQ271" s="72"/>
      <c r="AR271" s="71">
        <v>351</v>
      </c>
      <c r="AS271" s="71">
        <v>30</v>
      </c>
      <c r="AT271" s="71">
        <v>0</v>
      </c>
      <c r="AU271" s="71">
        <v>0</v>
      </c>
      <c r="AV271" s="71">
        <v>0</v>
      </c>
      <c r="AW271" s="71">
        <v>0</v>
      </c>
      <c r="AX271" s="71"/>
      <c r="AY271" s="72"/>
      <c r="AZ271" s="71">
        <v>1451.7</v>
      </c>
      <c r="BA271" s="71">
        <v>2127.8000000000002</v>
      </c>
      <c r="BB271" s="71">
        <v>0</v>
      </c>
      <c r="BC271" s="71">
        <v>0</v>
      </c>
      <c r="BD271" s="71">
        <v>0</v>
      </c>
      <c r="BE271" s="71">
        <v>0</v>
      </c>
      <c r="BF271" s="71"/>
      <c r="BG271" s="72"/>
      <c r="BH271" s="71">
        <v>15.856</v>
      </c>
      <c r="BI271" s="71">
        <v>0</v>
      </c>
      <c r="BJ271" s="71">
        <v>38.003999999999998</v>
      </c>
      <c r="BK271" s="71">
        <v>0</v>
      </c>
      <c r="BL271" s="71">
        <v>0</v>
      </c>
      <c r="BM271" s="71">
        <v>0</v>
      </c>
      <c r="BN271" s="72"/>
      <c r="BO271" s="71">
        <v>1</v>
      </c>
      <c r="BP271" s="71">
        <v>0</v>
      </c>
      <c r="BQ271" s="71">
        <v>4</v>
      </c>
      <c r="BR271" s="71">
        <v>0</v>
      </c>
      <c r="BS271" s="71">
        <v>0</v>
      </c>
      <c r="BT271" s="71">
        <v>0</v>
      </c>
      <c r="BU271"/>
      <c r="BV271" s="70">
        <v>53.86</v>
      </c>
      <c r="BW271" s="70">
        <v>0</v>
      </c>
      <c r="BX271" s="70">
        <v>0</v>
      </c>
      <c r="BY271" s="70">
        <v>0</v>
      </c>
      <c r="BZ271" s="70">
        <v>0</v>
      </c>
      <c r="CA271" s="70">
        <v>0</v>
      </c>
      <c r="CB271" s="70">
        <v>0</v>
      </c>
      <c r="CC271" s="70">
        <v>0</v>
      </c>
      <c r="CD271" s="70">
        <v>0</v>
      </c>
    </row>
    <row r="272" spans="1:82">
      <c r="A272" s="70" t="s">
        <v>1993</v>
      </c>
      <c r="B272" s="70">
        <v>284</v>
      </c>
      <c r="C272" s="70">
        <v>12</v>
      </c>
      <c r="D272" s="70">
        <v>17</v>
      </c>
      <c r="E272" s="70">
        <v>2015</v>
      </c>
      <c r="F272" s="70" t="s">
        <v>182</v>
      </c>
      <c r="G272" s="70" t="s">
        <v>1981</v>
      </c>
      <c r="H272" s="70" t="s">
        <v>1982</v>
      </c>
      <c r="I272" s="148"/>
      <c r="J272" s="71">
        <v>145.19746195263139</v>
      </c>
      <c r="K272" s="71">
        <v>7.9839866274783562</v>
      </c>
      <c r="L272" s="71">
        <v>11.31846139359736</v>
      </c>
      <c r="M272" s="71">
        <v>54.830778140713242</v>
      </c>
      <c r="N272" s="71">
        <v>84.045282356633848</v>
      </c>
      <c r="O272" s="71">
        <v>55.87852995170087</v>
      </c>
      <c r="P272" s="71">
        <v>42.282842243537914</v>
      </c>
      <c r="Q272" s="71">
        <v>3.8348994699394501</v>
      </c>
      <c r="R272" s="71">
        <v>0</v>
      </c>
      <c r="S272" s="71">
        <v>7.3669720215275936</v>
      </c>
      <c r="T272" s="72"/>
      <c r="U272" s="71">
        <v>11474817</v>
      </c>
      <c r="V272" s="71">
        <v>1998</v>
      </c>
      <c r="W272" s="71">
        <v>340</v>
      </c>
      <c r="X272" s="71">
        <v>12113</v>
      </c>
      <c r="Y272" s="71">
        <v>18731</v>
      </c>
      <c r="Z272" s="71">
        <v>32465</v>
      </c>
      <c r="AA272" s="71">
        <v>8414</v>
      </c>
      <c r="AB272" s="71">
        <v>52783</v>
      </c>
      <c r="AC272" s="71">
        <v>0</v>
      </c>
      <c r="AD272" s="71">
        <v>7.3669720215275936</v>
      </c>
      <c r="AE272" s="72"/>
      <c r="AF272" s="71">
        <v>124673994.363186</v>
      </c>
      <c r="AG272" s="71">
        <v>5379570.8791793808</v>
      </c>
      <c r="AH272" s="71">
        <v>2301661.5201292378</v>
      </c>
      <c r="AI272" s="71">
        <v>72962121.237873569</v>
      </c>
      <c r="AJ272" s="71">
        <v>102687999.7106951</v>
      </c>
      <c r="AK272" s="71">
        <v>0</v>
      </c>
      <c r="AL272" s="71">
        <v>0</v>
      </c>
      <c r="AM272" s="71">
        <v>7233688.7336426284</v>
      </c>
      <c r="AN272" s="71">
        <v>0</v>
      </c>
      <c r="AO272" s="71">
        <v>0</v>
      </c>
      <c r="AP272" s="71">
        <v>315239036.4447059</v>
      </c>
      <c r="AQ272" s="72"/>
      <c r="AR272" s="71">
        <v>397</v>
      </c>
      <c r="AS272" s="71">
        <v>57</v>
      </c>
      <c r="AT272" s="71">
        <v>0</v>
      </c>
      <c r="AU272" s="71">
        <v>0</v>
      </c>
      <c r="AV272" s="71">
        <v>0</v>
      </c>
      <c r="AW272" s="71">
        <v>0</v>
      </c>
      <c r="AX272" s="71"/>
      <c r="AY272" s="72"/>
      <c r="AZ272" s="71">
        <v>1666</v>
      </c>
      <c r="BA272" s="71">
        <v>2902.4</v>
      </c>
      <c r="BB272" s="71">
        <v>0</v>
      </c>
      <c r="BC272" s="71">
        <v>0</v>
      </c>
      <c r="BD272" s="71">
        <v>0</v>
      </c>
      <c r="BE272" s="71">
        <v>0</v>
      </c>
      <c r="BF272" s="71"/>
      <c r="BG272" s="72"/>
      <c r="BH272" s="71">
        <v>20.155000000000001</v>
      </c>
      <c r="BI272" s="71">
        <v>0</v>
      </c>
      <c r="BJ272" s="71">
        <v>54.703000000000003</v>
      </c>
      <c r="BK272" s="71">
        <v>0</v>
      </c>
      <c r="BL272" s="71">
        <v>0</v>
      </c>
      <c r="BM272" s="71">
        <v>0</v>
      </c>
      <c r="BN272" s="72"/>
      <c r="BO272" s="71">
        <v>1</v>
      </c>
      <c r="BP272" s="71">
        <v>0</v>
      </c>
      <c r="BQ272" s="71">
        <v>5</v>
      </c>
      <c r="BR272" s="71">
        <v>0</v>
      </c>
      <c r="BS272" s="71">
        <v>0</v>
      </c>
      <c r="BT272" s="71">
        <v>0</v>
      </c>
      <c r="BU272"/>
      <c r="BV272" s="70">
        <v>74.858000000000004</v>
      </c>
      <c r="BW272" s="70">
        <v>0</v>
      </c>
      <c r="BX272" s="70">
        <v>0</v>
      </c>
      <c r="BY272" s="70">
        <v>0</v>
      </c>
      <c r="BZ272" s="70">
        <v>0</v>
      </c>
      <c r="CA272" s="70">
        <v>0</v>
      </c>
      <c r="CB272" s="70">
        <v>0</v>
      </c>
      <c r="CC272" s="70">
        <v>0</v>
      </c>
      <c r="CD272" s="70">
        <v>0</v>
      </c>
    </row>
    <row r="273" spans="1:82">
      <c r="A273" s="70" t="s">
        <v>1994</v>
      </c>
      <c r="B273" s="70">
        <v>285</v>
      </c>
      <c r="C273" s="70">
        <v>13</v>
      </c>
      <c r="D273" s="70">
        <v>17</v>
      </c>
      <c r="E273" s="70">
        <v>2016</v>
      </c>
      <c r="F273" s="70" t="s">
        <v>155</v>
      </c>
      <c r="G273" s="1064" t="s">
        <v>1981</v>
      </c>
      <c r="H273" s="70" t="s">
        <v>1982</v>
      </c>
      <c r="I273" s="148"/>
      <c r="J273" s="71">
        <v>144.32001514938747</v>
      </c>
      <c r="K273" s="71">
        <v>6.8090487789620511</v>
      </c>
      <c r="L273" s="71">
        <v>14.567294877509466</v>
      </c>
      <c r="M273" s="71">
        <v>53.326926794448752</v>
      </c>
      <c r="N273" s="71">
        <v>78.97497637069894</v>
      </c>
      <c r="O273" s="71">
        <v>55.318990495876953</v>
      </c>
      <c r="P273" s="71">
        <v>41.449756819471993</v>
      </c>
      <c r="Q273" s="71">
        <v>3.6747018809920498</v>
      </c>
      <c r="R273" s="71">
        <v>0</v>
      </c>
      <c r="S273" s="71">
        <v>9.9373342211184248</v>
      </c>
      <c r="T273" s="72"/>
      <c r="U273" s="71">
        <v>11124105</v>
      </c>
      <c r="V273" s="71">
        <v>1998</v>
      </c>
      <c r="W273" s="71">
        <v>340</v>
      </c>
      <c r="X273" s="71">
        <v>12113</v>
      </c>
      <c r="Y273" s="71">
        <v>18785</v>
      </c>
      <c r="Z273" s="71">
        <v>32535</v>
      </c>
      <c r="AA273" s="71">
        <v>8531</v>
      </c>
      <c r="AB273" s="71">
        <v>52026</v>
      </c>
      <c r="AC273" s="71">
        <v>0</v>
      </c>
      <c r="AD273" s="71">
        <v>9.9373342211184248</v>
      </c>
      <c r="AE273" s="72"/>
      <c r="AF273" s="71">
        <v>124637706.08294579</v>
      </c>
      <c r="AG273" s="71">
        <v>4388263.4331260016</v>
      </c>
      <c r="AH273" s="71">
        <v>2294422.3620543359</v>
      </c>
      <c r="AI273" s="71">
        <v>74767413.004706651</v>
      </c>
      <c r="AJ273" s="71">
        <v>92785921.154446736</v>
      </c>
      <c r="AK273" s="71">
        <v>0</v>
      </c>
      <c r="AL273" s="71">
        <v>0</v>
      </c>
      <c r="AM273" s="71">
        <v>7135484.3268652083</v>
      </c>
      <c r="AN273" s="71">
        <v>0</v>
      </c>
      <c r="AO273" s="71">
        <v>0</v>
      </c>
      <c r="AP273" s="71">
        <v>306009210.36414468</v>
      </c>
      <c r="AQ273" s="72"/>
      <c r="AR273" s="71">
        <v>440</v>
      </c>
      <c r="AS273" s="71">
        <v>69</v>
      </c>
      <c r="AT273" s="71">
        <v>0</v>
      </c>
      <c r="AU273" s="71">
        <v>0</v>
      </c>
      <c r="AV273" s="71">
        <v>0</v>
      </c>
      <c r="AW273" s="71">
        <v>0</v>
      </c>
      <c r="AX273" s="71"/>
      <c r="AY273" s="72"/>
      <c r="AZ273" s="71">
        <v>1914.4</v>
      </c>
      <c r="BA273" s="71">
        <v>3281.5</v>
      </c>
      <c r="BB273" s="71">
        <v>0</v>
      </c>
      <c r="BC273" s="71">
        <v>0</v>
      </c>
      <c r="BD273" s="71">
        <v>0</v>
      </c>
      <c r="BE273" s="71">
        <v>0</v>
      </c>
      <c r="BF273" s="71"/>
      <c r="BG273" s="72"/>
      <c r="BH273" s="71">
        <v>21.74</v>
      </c>
      <c r="BI273" s="71">
        <v>0</v>
      </c>
      <c r="BJ273" s="71">
        <v>63.276000000000003</v>
      </c>
      <c r="BK273" s="71">
        <v>0</v>
      </c>
      <c r="BL273" s="71">
        <v>0</v>
      </c>
      <c r="BM273" s="71">
        <v>0</v>
      </c>
      <c r="BN273" s="72"/>
      <c r="BO273" s="71">
        <v>1</v>
      </c>
      <c r="BP273" s="71">
        <v>0</v>
      </c>
      <c r="BQ273" s="71">
        <v>7</v>
      </c>
      <c r="BR273" s="71">
        <v>0</v>
      </c>
      <c r="BS273" s="71">
        <v>0</v>
      </c>
      <c r="BT273" s="71">
        <v>0</v>
      </c>
      <c r="BU273"/>
      <c r="BV273" s="70">
        <v>85.016000000000005</v>
      </c>
      <c r="BW273" s="70">
        <v>0</v>
      </c>
      <c r="BX273" s="70">
        <v>0</v>
      </c>
      <c r="BY273" s="70">
        <v>0</v>
      </c>
      <c r="BZ273" s="70">
        <v>0</v>
      </c>
      <c r="CA273" s="70">
        <v>0</v>
      </c>
      <c r="CB273" s="70">
        <v>0</v>
      </c>
      <c r="CC273" s="70">
        <v>0</v>
      </c>
      <c r="CD273" s="70">
        <v>0</v>
      </c>
    </row>
    <row r="274" spans="1:82">
      <c r="A274" s="70" t="s">
        <v>1995</v>
      </c>
      <c r="B274" s="70">
        <v>286</v>
      </c>
      <c r="C274" s="70">
        <v>14</v>
      </c>
      <c r="D274" s="70">
        <v>17</v>
      </c>
      <c r="E274" s="70">
        <v>2017</v>
      </c>
      <c r="F274" s="70" t="s">
        <v>156</v>
      </c>
      <c r="G274" s="1064" t="s">
        <v>1981</v>
      </c>
      <c r="H274" s="70" t="s">
        <v>1982</v>
      </c>
      <c r="I274" s="148"/>
      <c r="J274" s="71">
        <v>135.74663366841384</v>
      </c>
      <c r="K274" s="71">
        <v>6.9663194531018631</v>
      </c>
      <c r="L274" s="71">
        <v>13.123352770699173</v>
      </c>
      <c r="M274" s="71">
        <v>51.383557870703449</v>
      </c>
      <c r="N274" s="71">
        <v>84.024393192955031</v>
      </c>
      <c r="O274" s="71">
        <v>54.491580996603325</v>
      </c>
      <c r="P274" s="71">
        <v>40.593350340325671</v>
      </c>
      <c r="Q274" s="71">
        <v>3.5033843006354402</v>
      </c>
      <c r="R274" s="71">
        <v>0</v>
      </c>
      <c r="S274" s="71">
        <v>8.2555377550597644</v>
      </c>
      <c r="T274" s="72"/>
      <c r="U274" s="71">
        <v>11173527</v>
      </c>
      <c r="V274" s="71">
        <v>1998</v>
      </c>
      <c r="W274" s="71">
        <v>340</v>
      </c>
      <c r="X274" s="71">
        <v>12113</v>
      </c>
      <c r="Y274" s="71">
        <v>18857</v>
      </c>
      <c r="Z274" s="71">
        <v>32580</v>
      </c>
      <c r="AA274" s="71">
        <v>8408</v>
      </c>
      <c r="AB274" s="71">
        <v>51292</v>
      </c>
      <c r="AC274" s="71">
        <v>0</v>
      </c>
      <c r="AD274" s="71">
        <v>8.2555377550597644</v>
      </c>
      <c r="AE274" s="72"/>
      <c r="AF274" s="71">
        <v>121273329.18033411</v>
      </c>
      <c r="AG274" s="71">
        <v>4995752.3354337327</v>
      </c>
      <c r="AH274" s="71">
        <v>2778125.752238228</v>
      </c>
      <c r="AI274" s="71">
        <v>76859309.481401324</v>
      </c>
      <c r="AJ274" s="71">
        <v>99398862.797173426</v>
      </c>
      <c r="AK274" s="71">
        <v>0</v>
      </c>
      <c r="AL274" s="71">
        <v>0</v>
      </c>
      <c r="AM274" s="71">
        <v>7045822.120542109</v>
      </c>
      <c r="AN274" s="71">
        <v>0</v>
      </c>
      <c r="AO274" s="71">
        <v>0</v>
      </c>
      <c r="AP274" s="71">
        <v>312351201.66712296</v>
      </c>
      <c r="AQ274" s="72"/>
      <c r="AR274" s="71">
        <v>477</v>
      </c>
      <c r="AS274" s="71">
        <v>80</v>
      </c>
      <c r="AT274" s="71">
        <v>0</v>
      </c>
      <c r="AU274" s="71">
        <v>0</v>
      </c>
      <c r="AV274" s="71">
        <v>0</v>
      </c>
      <c r="AW274" s="71">
        <v>0</v>
      </c>
      <c r="AX274" s="71"/>
      <c r="AY274" s="72"/>
      <c r="AZ274" s="71">
        <v>2105.4</v>
      </c>
      <c r="BA274" s="71">
        <v>3623.1</v>
      </c>
      <c r="BB274" s="71">
        <v>0</v>
      </c>
      <c r="BC274" s="71">
        <v>0</v>
      </c>
      <c r="BD274" s="71">
        <v>0</v>
      </c>
      <c r="BE274" s="71">
        <v>0</v>
      </c>
      <c r="BF274" s="71"/>
      <c r="BG274" s="72"/>
      <c r="BH274" s="71">
        <v>21.058</v>
      </c>
      <c r="BI274" s="71">
        <v>0</v>
      </c>
      <c r="BJ274" s="71">
        <v>62.985999999999997</v>
      </c>
      <c r="BK274" s="71">
        <v>0</v>
      </c>
      <c r="BL274" s="71">
        <v>0</v>
      </c>
      <c r="BM274" s="71">
        <v>0</v>
      </c>
      <c r="BN274" s="72"/>
      <c r="BO274" s="71">
        <v>1</v>
      </c>
      <c r="BP274" s="71">
        <v>0</v>
      </c>
      <c r="BQ274" s="71">
        <v>7</v>
      </c>
      <c r="BR274" s="71">
        <v>0</v>
      </c>
      <c r="BS274" s="71">
        <v>0</v>
      </c>
      <c r="BT274" s="71">
        <v>0</v>
      </c>
      <c r="BU274"/>
      <c r="BV274" s="70">
        <v>84.043999999999997</v>
      </c>
      <c r="BW274" s="70">
        <v>0</v>
      </c>
      <c r="BX274" s="70">
        <v>0</v>
      </c>
      <c r="BY274" s="70">
        <v>0</v>
      </c>
      <c r="BZ274" s="70">
        <v>0</v>
      </c>
      <c r="CA274" s="70">
        <v>0</v>
      </c>
      <c r="CB274" s="70">
        <v>0</v>
      </c>
      <c r="CC274" s="70">
        <v>0</v>
      </c>
      <c r="CD274" s="70">
        <v>0</v>
      </c>
    </row>
    <row r="275" spans="1:82">
      <c r="A275" s="70" t="s">
        <v>1996</v>
      </c>
      <c r="B275" s="70">
        <v>287</v>
      </c>
      <c r="C275" s="70">
        <v>15</v>
      </c>
      <c r="D275" s="70">
        <v>17</v>
      </c>
      <c r="E275" s="70">
        <v>2018</v>
      </c>
      <c r="F275" s="70" t="s">
        <v>183</v>
      </c>
      <c r="G275" s="70" t="s">
        <v>1981</v>
      </c>
      <c r="H275" s="70" t="s">
        <v>1982</v>
      </c>
      <c r="I275" s="148"/>
      <c r="J275" s="71">
        <v>138.93355881423497</v>
      </c>
      <c r="K275" s="71">
        <v>6.3789266799180568</v>
      </c>
      <c r="L275" s="71">
        <v>12.227644672547246</v>
      </c>
      <c r="M275" s="71">
        <v>50.140292169284301</v>
      </c>
      <c r="N275" s="71">
        <v>78.681789805335029</v>
      </c>
      <c r="O275" s="71">
        <v>53.346359976642944</v>
      </c>
      <c r="P275" s="71">
        <v>39.696946323580946</v>
      </c>
      <c r="Q275" s="71">
        <v>3.1938869556949898</v>
      </c>
      <c r="R275" s="71">
        <v>0</v>
      </c>
      <c r="S275" s="71">
        <v>8.4379222765663062</v>
      </c>
      <c r="T275" s="72"/>
      <c r="U275" s="71">
        <v>11465125</v>
      </c>
      <c r="V275" s="71">
        <v>1998</v>
      </c>
      <c r="W275" s="71">
        <v>340</v>
      </c>
      <c r="X275" s="71">
        <v>12113</v>
      </c>
      <c r="Y275" s="71">
        <v>18848</v>
      </c>
      <c r="Z275" s="71">
        <v>32506</v>
      </c>
      <c r="AA275" s="71">
        <v>8305</v>
      </c>
      <c r="AB275" s="71">
        <v>50392</v>
      </c>
      <c r="AC275" s="71">
        <v>0</v>
      </c>
      <c r="AD275" s="71">
        <v>8.4379222765663062</v>
      </c>
      <c r="AE275" s="72"/>
      <c r="AF275" s="71">
        <v>123945842.5683703</v>
      </c>
      <c r="AG275" s="71">
        <v>4380949.7033615578</v>
      </c>
      <c r="AH275" s="71">
        <v>2626980.3692912618</v>
      </c>
      <c r="AI275" s="71">
        <v>72674436.119955495</v>
      </c>
      <c r="AJ275" s="71">
        <v>97760732.257027984</v>
      </c>
      <c r="AK275" s="71">
        <v>0</v>
      </c>
      <c r="AL275" s="71">
        <v>0</v>
      </c>
      <c r="AM275" s="71">
        <v>6936514.7709814096</v>
      </c>
      <c r="AN275" s="71">
        <v>0</v>
      </c>
      <c r="AO275" s="71">
        <v>0</v>
      </c>
      <c r="AP275" s="71">
        <v>308325455.78898799</v>
      </c>
      <c r="AQ275" s="72"/>
      <c r="AR275" s="71">
        <v>511</v>
      </c>
      <c r="AS275" s="71">
        <v>97</v>
      </c>
      <c r="AT275" s="71">
        <v>0</v>
      </c>
      <c r="AU275" s="71">
        <v>0</v>
      </c>
      <c r="AV275" s="71">
        <v>0</v>
      </c>
      <c r="AW275" s="71">
        <v>0</v>
      </c>
      <c r="AX275" s="71"/>
      <c r="AY275" s="72"/>
      <c r="AZ275" s="71">
        <v>2296.8999999999996</v>
      </c>
      <c r="BA275" s="71">
        <v>4888</v>
      </c>
      <c r="BB275" s="71">
        <v>0</v>
      </c>
      <c r="BC275" s="71">
        <v>0</v>
      </c>
      <c r="BD275" s="71">
        <v>0</v>
      </c>
      <c r="BE275" s="71">
        <v>0</v>
      </c>
      <c r="BF275" s="71"/>
      <c r="BG275" s="72"/>
      <c r="BH275" s="71">
        <v>19.012</v>
      </c>
      <c r="BI275" s="71">
        <v>0</v>
      </c>
      <c r="BJ275" s="71">
        <v>43.328000000000003</v>
      </c>
      <c r="BK275" s="71">
        <v>0</v>
      </c>
      <c r="BL275" s="71">
        <v>0</v>
      </c>
      <c r="BM275" s="71">
        <v>0</v>
      </c>
      <c r="BN275" s="72"/>
      <c r="BO275" s="71">
        <v>1</v>
      </c>
      <c r="BP275" s="71">
        <v>0</v>
      </c>
      <c r="BQ275" s="71">
        <v>5</v>
      </c>
      <c r="BR275" s="71">
        <v>0</v>
      </c>
      <c r="BS275" s="71">
        <v>0</v>
      </c>
      <c r="BT275" s="71">
        <v>0</v>
      </c>
      <c r="BU275"/>
      <c r="BV275" s="70">
        <v>62.34</v>
      </c>
      <c r="BW275" s="70">
        <v>0</v>
      </c>
      <c r="BX275" s="70">
        <v>0</v>
      </c>
      <c r="BY275" s="70">
        <v>0</v>
      </c>
      <c r="BZ275" s="70">
        <v>0</v>
      </c>
      <c r="CA275" s="70">
        <v>0</v>
      </c>
      <c r="CB275" s="70">
        <v>0</v>
      </c>
      <c r="CC275" s="70">
        <v>0</v>
      </c>
      <c r="CD275" s="70">
        <v>0</v>
      </c>
    </row>
    <row r="276" spans="1:82">
      <c r="A276" s="70" t="s">
        <v>1997</v>
      </c>
      <c r="B276" s="70">
        <v>288</v>
      </c>
      <c r="C276" s="70">
        <v>16</v>
      </c>
      <c r="D276" s="70">
        <v>17</v>
      </c>
      <c r="E276" s="70">
        <v>2019</v>
      </c>
      <c r="F276" s="70" t="s">
        <v>158</v>
      </c>
      <c r="G276" s="70" t="s">
        <v>1981</v>
      </c>
      <c r="H276" s="70" t="s">
        <v>1982</v>
      </c>
      <c r="I276" s="148"/>
      <c r="J276" s="71">
        <v>131.92280720395061</v>
      </c>
      <c r="K276" s="71">
        <v>7.1852608152269148</v>
      </c>
      <c r="L276" s="71">
        <v>12.342636492408985</v>
      </c>
      <c r="M276" s="71">
        <v>50.870098665494808</v>
      </c>
      <c r="N276" s="71">
        <v>76.309355526193016</v>
      </c>
      <c r="O276" s="71">
        <v>51.575948350776642</v>
      </c>
      <c r="P276" s="71">
        <v>38.026605093867239</v>
      </c>
      <c r="Q276" s="71">
        <v>3.0698365814345498</v>
      </c>
      <c r="R276" s="71">
        <v>0</v>
      </c>
      <c r="S276" s="71">
        <v>8.7466633806093164</v>
      </c>
      <c r="T276" s="72"/>
      <c r="U276" s="71">
        <v>11568839</v>
      </c>
      <c r="V276" s="71">
        <v>1998</v>
      </c>
      <c r="W276" s="71">
        <v>340</v>
      </c>
      <c r="X276" s="71">
        <v>12113</v>
      </c>
      <c r="Y276" s="71">
        <v>18975</v>
      </c>
      <c r="Z276" s="71">
        <v>32290</v>
      </c>
      <c r="AA276" s="71">
        <v>7896</v>
      </c>
      <c r="AB276" s="71">
        <v>49746</v>
      </c>
      <c r="AC276" s="71">
        <v>0</v>
      </c>
      <c r="AD276" s="71">
        <v>8.7466633806093164</v>
      </c>
      <c r="AE276" s="72"/>
      <c r="AF276" s="71">
        <v>115117251.9862221</v>
      </c>
      <c r="AG276" s="71">
        <v>4269014.6542727016</v>
      </c>
      <c r="AH276" s="71">
        <v>2778344.3148543872</v>
      </c>
      <c r="AI276" s="71">
        <v>75053194.936104238</v>
      </c>
      <c r="AJ276" s="71">
        <v>95193200.895239279</v>
      </c>
      <c r="AK276" s="71">
        <v>0</v>
      </c>
      <c r="AL276" s="71">
        <v>0</v>
      </c>
      <c r="AM276" s="71">
        <v>6775030.7123125</v>
      </c>
      <c r="AN276" s="71">
        <v>0</v>
      </c>
      <c r="AO276" s="71">
        <v>0</v>
      </c>
      <c r="AP276" s="71">
        <v>299186037.49900526</v>
      </c>
      <c r="AQ276" s="72"/>
      <c r="AR276" s="71">
        <v>539</v>
      </c>
      <c r="AS276" s="71">
        <v>112</v>
      </c>
      <c r="AT276" s="71">
        <v>0</v>
      </c>
      <c r="AU276" s="71">
        <v>1</v>
      </c>
      <c r="AV276" s="71">
        <v>0</v>
      </c>
      <c r="AW276" s="71">
        <v>0</v>
      </c>
      <c r="AX276" s="71"/>
      <c r="AY276" s="72"/>
      <c r="AZ276" s="71">
        <v>2424.5000000000009</v>
      </c>
      <c r="BA276" s="71">
        <v>7467.7000000000007</v>
      </c>
      <c r="BB276" s="71">
        <v>0</v>
      </c>
      <c r="BC276" s="71">
        <v>7100</v>
      </c>
      <c r="BD276" s="71">
        <v>0</v>
      </c>
      <c r="BE276" s="71">
        <v>0</v>
      </c>
      <c r="BF276" s="71"/>
      <c r="BG276" s="72"/>
      <c r="BH276" s="71">
        <v>20.295999999999999</v>
      </c>
      <c r="BI276" s="71">
        <v>0</v>
      </c>
      <c r="BJ276" s="71">
        <v>59.59</v>
      </c>
      <c r="BK276" s="71">
        <v>0</v>
      </c>
      <c r="BL276" s="71">
        <v>0</v>
      </c>
      <c r="BM276" s="71">
        <v>0</v>
      </c>
      <c r="BN276" s="72"/>
      <c r="BO276" s="71">
        <v>1</v>
      </c>
      <c r="BP276" s="71">
        <v>0</v>
      </c>
      <c r="BQ276" s="71">
        <v>7</v>
      </c>
      <c r="BR276" s="71">
        <v>0</v>
      </c>
      <c r="BS276" s="71">
        <v>0</v>
      </c>
      <c r="BT276" s="71">
        <v>0</v>
      </c>
      <c r="BU276"/>
      <c r="BV276" s="70">
        <v>79.885999999999996</v>
      </c>
      <c r="BW276" s="70">
        <v>0</v>
      </c>
      <c r="BX276" s="70">
        <v>0</v>
      </c>
      <c r="BY276" s="70">
        <v>0</v>
      </c>
      <c r="BZ276" s="70">
        <v>0</v>
      </c>
      <c r="CA276" s="70">
        <v>0</v>
      </c>
      <c r="CB276" s="70">
        <v>0</v>
      </c>
      <c r="CC276" s="70">
        <v>0</v>
      </c>
      <c r="CD276" s="70">
        <v>0</v>
      </c>
    </row>
    <row r="277" spans="1:82">
      <c r="A277" s="70" t="s">
        <v>1998</v>
      </c>
      <c r="B277" s="70">
        <v>289</v>
      </c>
      <c r="C277" s="70">
        <v>17</v>
      </c>
      <c r="D277" s="70">
        <v>17</v>
      </c>
      <c r="E277" s="70">
        <v>2020</v>
      </c>
      <c r="F277" s="70" t="s">
        <v>159</v>
      </c>
      <c r="G277" s="70" t="s">
        <v>1981</v>
      </c>
      <c r="H277" s="70" t="s">
        <v>1982</v>
      </c>
      <c r="I277" s="148"/>
      <c r="J277" s="71">
        <v>129.3474963927892</v>
      </c>
      <c r="K277" s="71">
        <v>7.0676473754891749</v>
      </c>
      <c r="L277" s="71">
        <v>24.424828926245812</v>
      </c>
      <c r="M277" s="71">
        <v>40.984570432374859</v>
      </c>
      <c r="N277" s="71">
        <v>71.373430938403345</v>
      </c>
      <c r="O277" s="71">
        <v>45.064672255461986</v>
      </c>
      <c r="P277" s="71">
        <v>35.454758560388463</v>
      </c>
      <c r="Q277" s="71">
        <v>2.8835331385475702</v>
      </c>
      <c r="R277" s="71">
        <v>0</v>
      </c>
      <c r="S277" s="71">
        <v>6.3573804662871183</v>
      </c>
      <c r="T277" s="72"/>
      <c r="U277" s="71">
        <v>11997274</v>
      </c>
      <c r="V277" s="71">
        <v>1778</v>
      </c>
      <c r="W277" s="71">
        <v>711</v>
      </c>
      <c r="X277" s="71">
        <v>11039</v>
      </c>
      <c r="Y277" s="71">
        <v>18993</v>
      </c>
      <c r="Z277" s="71">
        <v>32202</v>
      </c>
      <c r="AA277" s="71">
        <v>7825</v>
      </c>
      <c r="AB277" s="71">
        <v>48906</v>
      </c>
      <c r="AC277" s="71">
        <v>0</v>
      </c>
      <c r="AD277" s="71">
        <v>6.3573804662871183</v>
      </c>
      <c r="AE277" s="72"/>
      <c r="AF277" s="71">
        <v>115892007.95667771</v>
      </c>
      <c r="AG277" s="71">
        <v>4013535.5143394992</v>
      </c>
      <c r="AH277" s="71">
        <v>5643986.0139488019</v>
      </c>
      <c r="AI277" s="71">
        <v>64209296.021014877</v>
      </c>
      <c r="AJ277" s="71">
        <v>92969590.9838866</v>
      </c>
      <c r="AK277" s="71"/>
      <c r="AL277" s="71"/>
      <c r="AM277" s="71">
        <v>6382776.3569928221</v>
      </c>
      <c r="AN277" s="71"/>
      <c r="AO277" s="71"/>
      <c r="AP277" s="71">
        <v>289111192.84686029</v>
      </c>
      <c r="AQ277" s="72"/>
      <c r="AR277" s="71">
        <v>560</v>
      </c>
      <c r="AS277" s="71">
        <v>120</v>
      </c>
      <c r="AT277" s="71">
        <v>0</v>
      </c>
      <c r="AU277" s="71">
        <v>1</v>
      </c>
      <c r="AV277" s="71">
        <v>0</v>
      </c>
      <c r="AW277" s="71">
        <v>0</v>
      </c>
      <c r="AX277" s="71"/>
      <c r="AY277" s="72"/>
      <c r="AZ277" s="71">
        <v>2537.900000000001</v>
      </c>
      <c r="BA277" s="71">
        <v>7927.1999999999989</v>
      </c>
      <c r="BB277" s="71">
        <v>0</v>
      </c>
      <c r="BC277" s="71">
        <v>7100</v>
      </c>
      <c r="BD277" s="71">
        <v>0</v>
      </c>
      <c r="BE277" s="71">
        <v>0</v>
      </c>
      <c r="BF277" s="71"/>
      <c r="BG277" s="72"/>
      <c r="BH277" s="71">
        <v>20.279</v>
      </c>
      <c r="BI277" s="71">
        <v>0</v>
      </c>
      <c r="BJ277" s="71">
        <v>60.15</v>
      </c>
      <c r="BK277" s="71">
        <v>0</v>
      </c>
      <c r="BL277" s="71">
        <v>0</v>
      </c>
      <c r="BM277" s="71">
        <v>0</v>
      </c>
      <c r="BN277" s="72"/>
      <c r="BO277" s="71">
        <v>1</v>
      </c>
      <c r="BP277" s="71">
        <v>0</v>
      </c>
      <c r="BQ277" s="71">
        <v>7</v>
      </c>
      <c r="BR277" s="71">
        <v>0</v>
      </c>
      <c r="BS277" s="71">
        <v>0</v>
      </c>
      <c r="BT277" s="71">
        <v>0</v>
      </c>
      <c r="BU277"/>
      <c r="BV277" s="70">
        <v>80.429000000000002</v>
      </c>
      <c r="BW277" s="70">
        <v>0</v>
      </c>
      <c r="BX277" s="70">
        <v>0</v>
      </c>
      <c r="BY277" s="70">
        <v>0</v>
      </c>
      <c r="BZ277" s="70">
        <v>0</v>
      </c>
      <c r="CA277" s="70">
        <v>0</v>
      </c>
      <c r="CB277" s="70">
        <v>0</v>
      </c>
      <c r="CC277" s="70">
        <v>0</v>
      </c>
      <c r="CD277" s="70">
        <v>0</v>
      </c>
    </row>
    <row r="278" spans="1:82">
      <c r="A278" s="70" t="s">
        <v>1999</v>
      </c>
      <c r="B278" s="70">
        <v>289</v>
      </c>
      <c r="C278" s="70">
        <v>18</v>
      </c>
      <c r="D278" s="70">
        <v>17</v>
      </c>
      <c r="E278" s="70">
        <v>2021</v>
      </c>
      <c r="F278" s="70" t="s">
        <v>160</v>
      </c>
      <c r="G278" s="70" t="s">
        <v>1981</v>
      </c>
      <c r="H278" s="70" t="s">
        <v>1982</v>
      </c>
      <c r="I278" s="148"/>
      <c r="J278" s="71">
        <v>135.53997925803364</v>
      </c>
      <c r="K278" s="71">
        <v>5.7983129257291735</v>
      </c>
      <c r="L278" s="71">
        <v>17.790865580753881</v>
      </c>
      <c r="M278" s="71">
        <v>45.790821207799915</v>
      </c>
      <c r="N278" s="71">
        <v>65.461629882392685</v>
      </c>
      <c r="O278" s="71">
        <v>43.526319743605924</v>
      </c>
      <c r="P278" s="71">
        <v>36.062339446534487</v>
      </c>
      <c r="Q278" s="71">
        <v>2.8078943818500899</v>
      </c>
      <c r="R278" s="71">
        <v>0</v>
      </c>
      <c r="S278" s="71">
        <v>5.7133429276560426</v>
      </c>
      <c r="T278" s="72"/>
      <c r="U278" s="71">
        <v>13061558</v>
      </c>
      <c r="V278" s="71">
        <v>1778</v>
      </c>
      <c r="W278" s="71">
        <v>711</v>
      </c>
      <c r="X278" s="71">
        <v>11039</v>
      </c>
      <c r="Y278" s="71">
        <v>18939</v>
      </c>
      <c r="Z278" s="71">
        <v>32025</v>
      </c>
      <c r="AA278" s="71">
        <v>7761</v>
      </c>
      <c r="AB278" s="71">
        <v>48091</v>
      </c>
      <c r="AC278" s="71">
        <v>0</v>
      </c>
      <c r="AD278" s="71">
        <v>5.7133429276560426</v>
      </c>
      <c r="AE278" s="72"/>
      <c r="AF278" s="71">
        <v>117513515.88063887</v>
      </c>
      <c r="AG278" s="71">
        <v>4015133.0788512016</v>
      </c>
      <c r="AH278" s="71">
        <v>3849141.3427137239</v>
      </c>
      <c r="AI278" s="71">
        <v>70746075.491941035</v>
      </c>
      <c r="AJ278" s="71">
        <v>79292715.52481018</v>
      </c>
      <c r="AK278" s="71">
        <v>0</v>
      </c>
      <c r="AL278" s="71">
        <v>0</v>
      </c>
      <c r="AM278" s="71">
        <v>6312611.6285650507</v>
      </c>
      <c r="AN278" s="71">
        <v>0</v>
      </c>
      <c r="AO278" s="71">
        <v>0</v>
      </c>
      <c r="AP278" s="71">
        <v>281729192.94752008</v>
      </c>
      <c r="AQ278" s="72"/>
      <c r="AR278" s="71">
        <v>579</v>
      </c>
      <c r="AS278" s="71">
        <v>124</v>
      </c>
      <c r="AT278" s="71">
        <v>0</v>
      </c>
      <c r="AU278" s="71">
        <v>1</v>
      </c>
      <c r="AV278" s="71">
        <v>0</v>
      </c>
      <c r="AW278" s="71">
        <v>0</v>
      </c>
      <c r="AX278" s="71"/>
      <c r="AY278" s="72"/>
      <c r="AZ278" s="71">
        <v>2642.1000000000008</v>
      </c>
      <c r="BA278" s="71">
        <v>8114.1999999999989</v>
      </c>
      <c r="BB278" s="71">
        <v>0</v>
      </c>
      <c r="BC278" s="71">
        <v>7100</v>
      </c>
      <c r="BD278" s="71">
        <v>0</v>
      </c>
      <c r="BE278" s="71">
        <v>0</v>
      </c>
      <c r="BF278" s="71"/>
      <c r="BG278" s="72"/>
      <c r="BH278" s="71">
        <v>19.294</v>
      </c>
      <c r="BI278" s="71">
        <v>0</v>
      </c>
      <c r="BJ278" s="71">
        <v>59.155999999999999</v>
      </c>
      <c r="BK278" s="71">
        <v>0</v>
      </c>
      <c r="BL278" s="71">
        <v>0</v>
      </c>
      <c r="BM278" s="71">
        <v>0</v>
      </c>
      <c r="BN278" s="72"/>
      <c r="BO278" s="71">
        <v>1</v>
      </c>
      <c r="BP278" s="71">
        <v>0</v>
      </c>
      <c r="BQ278" s="71">
        <v>7</v>
      </c>
      <c r="BR278" s="71">
        <v>0</v>
      </c>
      <c r="BS278" s="71">
        <v>0</v>
      </c>
      <c r="BT278" s="71">
        <v>0</v>
      </c>
      <c r="BU278"/>
      <c r="BV278" s="70">
        <v>78.45</v>
      </c>
      <c r="BW278" s="70">
        <v>0</v>
      </c>
      <c r="BX278" s="70">
        <v>0</v>
      </c>
      <c r="BY278" s="70">
        <v>0</v>
      </c>
      <c r="BZ278" s="70">
        <v>0</v>
      </c>
      <c r="CA278" s="70">
        <v>0</v>
      </c>
      <c r="CB278" s="70">
        <v>0</v>
      </c>
      <c r="CC278" s="70">
        <v>0</v>
      </c>
      <c r="CD278" s="70">
        <v>0</v>
      </c>
    </row>
    <row r="279" spans="1:82">
      <c r="A279" s="70" t="s">
        <v>2000</v>
      </c>
      <c r="B279" s="70">
        <v>289</v>
      </c>
      <c r="C279" s="70">
        <v>19</v>
      </c>
      <c r="D279" s="70">
        <v>17</v>
      </c>
      <c r="E279" s="70">
        <v>2022</v>
      </c>
      <c r="F279" s="70" t="s">
        <v>161</v>
      </c>
      <c r="G279" s="70" t="s">
        <v>1981</v>
      </c>
      <c r="H279" s="70" t="s">
        <v>1982</v>
      </c>
      <c r="I279" s="148"/>
      <c r="J279" s="71">
        <v>121.5630371968543</v>
      </c>
      <c r="K279" s="71">
        <v>5.921604070691548</v>
      </c>
      <c r="L279" s="71">
        <v>17.871430638131969</v>
      </c>
      <c r="M279" s="71">
        <v>42.879641410541367</v>
      </c>
      <c r="N279" s="71">
        <v>65.690888487459674</v>
      </c>
      <c r="O279" s="71">
        <v>45.517292869747294</v>
      </c>
      <c r="P279" s="71">
        <v>35.278272278642696</v>
      </c>
      <c r="Q279" s="71">
        <v>2.7830129346799013</v>
      </c>
      <c r="R279" s="71">
        <v>0</v>
      </c>
      <c r="S279" s="71">
        <v>4.9593150521821192</v>
      </c>
      <c r="T279" s="72"/>
      <c r="U279" s="71">
        <v>13017068</v>
      </c>
      <c r="V279" s="71">
        <v>1778</v>
      </c>
      <c r="W279" s="71">
        <v>711</v>
      </c>
      <c r="X279" s="71">
        <v>11039</v>
      </c>
      <c r="Y279" s="71">
        <v>18967</v>
      </c>
      <c r="Z279" s="71">
        <v>31819</v>
      </c>
      <c r="AA279" s="71">
        <v>7708</v>
      </c>
      <c r="AB279" s="71">
        <v>47274</v>
      </c>
      <c r="AC279" s="71">
        <v>0</v>
      </c>
      <c r="AD279" s="71">
        <v>4.9593150521821192</v>
      </c>
      <c r="AE279" s="72"/>
      <c r="AF279" s="71">
        <v>111360267.64928116</v>
      </c>
      <c r="AG279" s="71">
        <v>3933192.311488736</v>
      </c>
      <c r="AH279" s="71">
        <v>4657580.8190060407</v>
      </c>
      <c r="AI279" s="71">
        <v>65221186.368280984</v>
      </c>
      <c r="AJ279" s="71">
        <v>88996024.283774674</v>
      </c>
      <c r="AK279" s="71">
        <v>0</v>
      </c>
      <c r="AL279" s="71">
        <v>0</v>
      </c>
      <c r="AM279" s="71">
        <v>6104363.7158019813</v>
      </c>
      <c r="AN279" s="71">
        <v>0</v>
      </c>
      <c r="AO279" s="71">
        <v>0</v>
      </c>
      <c r="AP279" s="71">
        <v>280272615.14763355</v>
      </c>
      <c r="AQ279" s="72"/>
      <c r="AR279" s="71">
        <v>610</v>
      </c>
      <c r="AS279" s="71">
        <v>130</v>
      </c>
      <c r="AT279" s="71">
        <v>0</v>
      </c>
      <c r="AU279" s="71">
        <v>1</v>
      </c>
      <c r="AV279" s="71">
        <v>0</v>
      </c>
      <c r="AW279" s="71">
        <v>0</v>
      </c>
      <c r="AX279" s="71"/>
      <c r="AY279" s="72"/>
      <c r="AZ279" s="71">
        <v>2821.0000000000018</v>
      </c>
      <c r="BA279" s="71">
        <v>16305.599999999999</v>
      </c>
      <c r="BB279" s="71">
        <v>0</v>
      </c>
      <c r="BC279" s="71">
        <v>7100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2001</v>
      </c>
      <c r="B280" s="70">
        <v>289</v>
      </c>
      <c r="C280" s="70">
        <v>20</v>
      </c>
      <c r="D280" s="70">
        <v>17</v>
      </c>
      <c r="E280" s="70">
        <v>2023</v>
      </c>
      <c r="F280" s="70" t="s">
        <v>1539</v>
      </c>
      <c r="G280" s="70" t="s">
        <v>1981</v>
      </c>
      <c r="H280" s="70" t="s">
        <v>1982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644</v>
      </c>
      <c r="AS280" s="71">
        <v>130</v>
      </c>
      <c r="AT280" s="71">
        <v>0</v>
      </c>
      <c r="AU280" s="71">
        <v>1</v>
      </c>
      <c r="AV280" s="71">
        <v>0</v>
      </c>
      <c r="AW280" s="71">
        <v>0</v>
      </c>
      <c r="AX280" s="71"/>
      <c r="AY280" s="72"/>
      <c r="AZ280" s="71">
        <v>3019.1000000000013</v>
      </c>
      <c r="BA280" s="71">
        <v>16305</v>
      </c>
      <c r="BB280" s="71">
        <v>0</v>
      </c>
      <c r="BC280" s="71">
        <v>7100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2002</v>
      </c>
      <c r="B281" s="70">
        <v>289</v>
      </c>
      <c r="C281" s="70">
        <v>21</v>
      </c>
      <c r="D281" s="70">
        <v>17</v>
      </c>
      <c r="E281" s="70">
        <v>2024</v>
      </c>
      <c r="F281" s="70" t="s">
        <v>1554</v>
      </c>
      <c r="G281" s="70" t="s">
        <v>1981</v>
      </c>
      <c r="H281" s="70" t="s">
        <v>1982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2003</v>
      </c>
      <c r="B282" s="70">
        <v>426</v>
      </c>
      <c r="C282" s="70">
        <v>1</v>
      </c>
      <c r="D282" s="70">
        <v>26</v>
      </c>
      <c r="E282" s="70">
        <v>1990</v>
      </c>
      <c r="F282" s="70" t="s">
        <v>787</v>
      </c>
      <c r="G282" s="70" t="s">
        <v>2004</v>
      </c>
      <c r="H282" s="70" t="s">
        <v>2005</v>
      </c>
      <c r="I282" s="148"/>
      <c r="J282" s="71">
        <v>32.146245105215833</v>
      </c>
      <c r="K282" s="71">
        <v>3.490312628421282</v>
      </c>
      <c r="L282" s="71">
        <v>8.0726239956118775</v>
      </c>
      <c r="M282" s="71">
        <v>27.955124774852109</v>
      </c>
      <c r="N282" s="71">
        <v>39.731890477310714</v>
      </c>
      <c r="O282" s="71">
        <v>33.429635503208672</v>
      </c>
      <c r="P282" s="71">
        <v>31.250631481646629</v>
      </c>
      <c r="Q282" s="71">
        <v>2.2687004549274499</v>
      </c>
      <c r="R282" s="71">
        <v>1.3271265911923551</v>
      </c>
      <c r="S282" s="71">
        <v>2.3202318374212001</v>
      </c>
      <c r="T282" s="72"/>
      <c r="U282" s="71">
        <v>1518784</v>
      </c>
      <c r="V282" s="71">
        <v>815</v>
      </c>
      <c r="W282" s="71">
        <v>85</v>
      </c>
      <c r="X282" s="71">
        <v>6061</v>
      </c>
      <c r="Y282" s="71">
        <v>9134</v>
      </c>
      <c r="Z282" s="71">
        <v>13750</v>
      </c>
      <c r="AA282" s="71">
        <v>7588</v>
      </c>
      <c r="AB282" s="71">
        <v>36836</v>
      </c>
      <c r="AC282" s="71">
        <v>229860.71428571429</v>
      </c>
      <c r="AD282" s="71">
        <v>2.3202318374212001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2006</v>
      </c>
      <c r="B283" s="70">
        <v>427</v>
      </c>
      <c r="C283" s="70">
        <v>2</v>
      </c>
      <c r="D283" s="70">
        <v>26</v>
      </c>
      <c r="E283" s="70">
        <v>2005</v>
      </c>
      <c r="F283" s="70" t="s">
        <v>789</v>
      </c>
      <c r="G283" s="70" t="s">
        <v>2004</v>
      </c>
      <c r="H283" s="70" t="s">
        <v>2005</v>
      </c>
      <c r="I283" s="148"/>
      <c r="J283" s="71">
        <v>50.567906010687999</v>
      </c>
      <c r="K283" s="71">
        <v>3.6689293708354209</v>
      </c>
      <c r="L283" s="71">
        <v>12.60433254234982</v>
      </c>
      <c r="M283" s="71">
        <v>60.786176307788807</v>
      </c>
      <c r="N283" s="71">
        <v>65.35173177772856</v>
      </c>
      <c r="O283" s="71">
        <v>47.887868856258102</v>
      </c>
      <c r="P283" s="71">
        <v>41.672534491079588</v>
      </c>
      <c r="Q283" s="71">
        <v>2.3997568719364399</v>
      </c>
      <c r="R283" s="71">
        <v>1.8997304812090781</v>
      </c>
      <c r="S283" s="71">
        <v>4.4410784177192513</v>
      </c>
      <c r="T283" s="72"/>
      <c r="U283" s="71">
        <v>2062897</v>
      </c>
      <c r="V283" s="71">
        <v>973</v>
      </c>
      <c r="W283" s="71">
        <v>137</v>
      </c>
      <c r="X283" s="71">
        <v>5666</v>
      </c>
      <c r="Y283" s="71">
        <v>13181</v>
      </c>
      <c r="Z283" s="71">
        <v>22793</v>
      </c>
      <c r="AA283" s="71">
        <v>8287</v>
      </c>
      <c r="AB283" s="71">
        <v>40733</v>
      </c>
      <c r="AC283" s="71">
        <v>335928</v>
      </c>
      <c r="AD283" s="71">
        <v>4.4410784177192513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2007</v>
      </c>
      <c r="B284" s="70">
        <v>428</v>
      </c>
      <c r="C284" s="70">
        <v>3</v>
      </c>
      <c r="D284" s="70">
        <v>26</v>
      </c>
      <c r="E284" s="70">
        <v>2006</v>
      </c>
      <c r="F284" s="70" t="s">
        <v>790</v>
      </c>
      <c r="G284" s="70" t="s">
        <v>2004</v>
      </c>
      <c r="H284" s="70" t="s">
        <v>2005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2008</v>
      </c>
      <c r="B285" s="70">
        <v>429</v>
      </c>
      <c r="C285" s="70">
        <v>4</v>
      </c>
      <c r="D285" s="70">
        <v>26</v>
      </c>
      <c r="E285" s="70">
        <v>2007</v>
      </c>
      <c r="F285" s="70" t="s">
        <v>791</v>
      </c>
      <c r="G285" s="70" t="s">
        <v>2004</v>
      </c>
      <c r="H285" s="70" t="s">
        <v>2005</v>
      </c>
      <c r="I285" s="148"/>
      <c r="J285" s="71">
        <v>43.294599902938408</v>
      </c>
      <c r="K285" s="71">
        <v>3.3517202128122481</v>
      </c>
      <c r="L285" s="71">
        <v>12.503227878763919</v>
      </c>
      <c r="M285" s="71">
        <v>59.231432495215422</v>
      </c>
      <c r="N285" s="71">
        <v>60.068199439272441</v>
      </c>
      <c r="O285" s="71">
        <v>45.097803670707002</v>
      </c>
      <c r="P285" s="71">
        <v>41.607773491839673</v>
      </c>
      <c r="Q285" s="71">
        <v>2.5148303808608001</v>
      </c>
      <c r="R285" s="71">
        <v>1.8394805700635459</v>
      </c>
      <c r="S285" s="71">
        <v>4.0815717508216851</v>
      </c>
      <c r="T285" s="72"/>
      <c r="U285" s="71">
        <v>1941492</v>
      </c>
      <c r="V285" s="71">
        <v>901</v>
      </c>
      <c r="W285" s="71">
        <v>166</v>
      </c>
      <c r="X285" s="71">
        <v>7667</v>
      </c>
      <c r="Y285" s="71">
        <v>13644</v>
      </c>
      <c r="Z285" s="71">
        <v>22314</v>
      </c>
      <c r="AA285" s="71">
        <v>8148</v>
      </c>
      <c r="AB285" s="71">
        <v>40429</v>
      </c>
      <c r="AC285" s="71">
        <v>334607</v>
      </c>
      <c r="AD285" s="71">
        <v>4.0815717508216851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2009</v>
      </c>
      <c r="B286" s="70">
        <v>430</v>
      </c>
      <c r="C286" s="70">
        <v>5</v>
      </c>
      <c r="D286" s="70">
        <v>26</v>
      </c>
      <c r="E286" s="70">
        <v>2008</v>
      </c>
      <c r="F286" s="70" t="s">
        <v>792</v>
      </c>
      <c r="G286" s="70" t="s">
        <v>2004</v>
      </c>
      <c r="H286" s="70" t="s">
        <v>2005</v>
      </c>
      <c r="I286" s="148"/>
      <c r="J286" s="71">
        <v>39.097288911788219</v>
      </c>
      <c r="K286" s="71">
        <v>2.5947540974835741</v>
      </c>
      <c r="L286" s="71">
        <v>11.358931758036279</v>
      </c>
      <c r="M286" s="71">
        <v>66.207096036142005</v>
      </c>
      <c r="N286" s="71">
        <v>64.424210923632629</v>
      </c>
      <c r="O286" s="71">
        <v>44.152426100122533</v>
      </c>
      <c r="P286" s="71">
        <v>40.203573917345693</v>
      </c>
      <c r="Q286" s="71">
        <v>2.4845396188900999</v>
      </c>
      <c r="R286" s="71">
        <v>2.0723577068736398</v>
      </c>
      <c r="S286" s="71">
        <v>5.2609819618439353</v>
      </c>
      <c r="T286" s="72"/>
      <c r="U286" s="71">
        <v>2030026</v>
      </c>
      <c r="V286" s="71">
        <v>901</v>
      </c>
      <c r="W286" s="71">
        <v>166</v>
      </c>
      <c r="X286" s="71">
        <v>7667</v>
      </c>
      <c r="Y286" s="71">
        <v>13846</v>
      </c>
      <c r="Z286" s="71">
        <v>22613</v>
      </c>
      <c r="AA286" s="71">
        <v>7882</v>
      </c>
      <c r="AB286" s="71">
        <v>40599</v>
      </c>
      <c r="AC286" s="71">
        <v>391439.85714285722</v>
      </c>
      <c r="AD286" s="71">
        <v>5.2609819618439353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2010</v>
      </c>
      <c r="B287" s="70">
        <v>431</v>
      </c>
      <c r="C287" s="70">
        <v>6</v>
      </c>
      <c r="D287" s="70">
        <v>26</v>
      </c>
      <c r="E287" s="70">
        <v>2009</v>
      </c>
      <c r="F287" s="70" t="s">
        <v>176</v>
      </c>
      <c r="G287" s="70" t="s">
        <v>2004</v>
      </c>
      <c r="H287" s="70" t="s">
        <v>2005</v>
      </c>
      <c r="I287" s="148"/>
      <c r="J287" s="71">
        <v>42.884954953866171</v>
      </c>
      <c r="K287" s="71">
        <v>2.588306521461825</v>
      </c>
      <c r="L287" s="71">
        <v>6.5363343925642834</v>
      </c>
      <c r="M287" s="71">
        <v>57.309306874722253</v>
      </c>
      <c r="N287" s="71">
        <v>58.718120747534783</v>
      </c>
      <c r="O287" s="71">
        <v>45.255973618440208</v>
      </c>
      <c r="P287" s="71">
        <v>39.67809663073448</v>
      </c>
      <c r="Q287" s="71">
        <v>2.3743348111473801</v>
      </c>
      <c r="R287" s="71">
        <v>2.0810166485686481</v>
      </c>
      <c r="S287" s="71">
        <v>4.4015602195320662</v>
      </c>
      <c r="T287" s="72"/>
      <c r="U287" s="71">
        <v>1993203</v>
      </c>
      <c r="V287" s="71">
        <v>897</v>
      </c>
      <c r="W287" s="71">
        <v>145</v>
      </c>
      <c r="X287" s="71">
        <v>7406</v>
      </c>
      <c r="Y287" s="71">
        <v>14155</v>
      </c>
      <c r="Z287" s="71">
        <v>22878</v>
      </c>
      <c r="AA287" s="71">
        <v>7986</v>
      </c>
      <c r="AB287" s="71">
        <v>40728</v>
      </c>
      <c r="AC287" s="71">
        <v>383476.57142857142</v>
      </c>
      <c r="AD287" s="71">
        <v>4.4015602195320662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2011</v>
      </c>
      <c r="B288" s="70">
        <v>432</v>
      </c>
      <c r="C288" s="70">
        <v>7</v>
      </c>
      <c r="D288" s="70">
        <v>26</v>
      </c>
      <c r="E288" s="70">
        <v>2010</v>
      </c>
      <c r="F288" s="70" t="s">
        <v>177</v>
      </c>
      <c r="G288" s="70" t="s">
        <v>2004</v>
      </c>
      <c r="H288" s="70" t="s">
        <v>2005</v>
      </c>
      <c r="I288" s="148"/>
      <c r="J288" s="71">
        <v>40.601491525880569</v>
      </c>
      <c r="K288" s="71">
        <v>2.7440798144204228</v>
      </c>
      <c r="L288" s="71">
        <v>6.3726997869439561</v>
      </c>
      <c r="M288" s="71">
        <v>59.413683452237727</v>
      </c>
      <c r="N288" s="71">
        <v>63.004273378466458</v>
      </c>
      <c r="O288" s="71">
        <v>45.562527360456308</v>
      </c>
      <c r="P288" s="71">
        <v>40.674002718059803</v>
      </c>
      <c r="Q288" s="71">
        <v>2.4806480078811499</v>
      </c>
      <c r="R288" s="71">
        <v>1.932599864934224</v>
      </c>
      <c r="S288" s="71">
        <v>3.844009644684192</v>
      </c>
      <c r="T288" s="72"/>
      <c r="U288" s="71">
        <v>2139758</v>
      </c>
      <c r="V288" s="71">
        <v>897</v>
      </c>
      <c r="W288" s="71">
        <v>145</v>
      </c>
      <c r="X288" s="71">
        <v>7406</v>
      </c>
      <c r="Y288" s="71">
        <v>14390</v>
      </c>
      <c r="Z288" s="71">
        <v>23140</v>
      </c>
      <c r="AA288" s="71">
        <v>7982</v>
      </c>
      <c r="AB288" s="71">
        <v>40774</v>
      </c>
      <c r="AC288" s="71">
        <v>337487.14285714278</v>
      </c>
      <c r="AD288" s="71">
        <v>3.844009644684192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7.944</v>
      </c>
      <c r="BM288" s="71">
        <v>0</v>
      </c>
      <c r="BN288" s="72"/>
      <c r="BO288" s="71">
        <v>0</v>
      </c>
      <c r="BP288" s="71">
        <v>0</v>
      </c>
      <c r="BQ288" s="71">
        <v>0</v>
      </c>
      <c r="BR288" s="71">
        <v>0</v>
      </c>
      <c r="BS288" s="71">
        <v>1</v>
      </c>
      <c r="BT288" s="71">
        <v>0</v>
      </c>
      <c r="BU288"/>
      <c r="BV288" s="70">
        <v>7.944</v>
      </c>
      <c r="BW288" s="70">
        <v>0</v>
      </c>
      <c r="BX288" s="70">
        <v>0</v>
      </c>
      <c r="BY288" s="70">
        <v>0</v>
      </c>
      <c r="BZ288" s="70">
        <v>0</v>
      </c>
      <c r="CA288" s="70">
        <v>0</v>
      </c>
      <c r="CB288" s="70">
        <v>0</v>
      </c>
      <c r="CC288" s="70">
        <v>0</v>
      </c>
      <c r="CD288" s="70">
        <v>0</v>
      </c>
    </row>
    <row r="289" spans="1:82">
      <c r="A289" s="70" t="s">
        <v>2012</v>
      </c>
      <c r="B289" s="70">
        <v>433</v>
      </c>
      <c r="C289" s="70">
        <v>8</v>
      </c>
      <c r="D289" s="70">
        <v>26</v>
      </c>
      <c r="E289" s="70">
        <v>2011</v>
      </c>
      <c r="F289" s="70" t="s">
        <v>178</v>
      </c>
      <c r="G289" s="70" t="s">
        <v>2004</v>
      </c>
      <c r="H289" s="70" t="s">
        <v>2005</v>
      </c>
      <c r="I289" s="148"/>
      <c r="J289" s="71">
        <v>38.586212426848959</v>
      </c>
      <c r="K289" s="71">
        <v>3.1003028054006569</v>
      </c>
      <c r="L289" s="71">
        <v>7.1543548420086651</v>
      </c>
      <c r="M289" s="71">
        <v>57.834431240037489</v>
      </c>
      <c r="N289" s="71">
        <v>66.124156468526323</v>
      </c>
      <c r="O289" s="71">
        <v>45.247024871519272</v>
      </c>
      <c r="P289" s="71">
        <v>39.508486581734417</v>
      </c>
      <c r="Q289" s="71">
        <v>2.8752937567789498</v>
      </c>
      <c r="R289" s="71">
        <v>2.1298322640320619</v>
      </c>
      <c r="S289" s="71">
        <v>4.4945427035870846</v>
      </c>
      <c r="T289" s="72"/>
      <c r="U289" s="71">
        <v>2157799</v>
      </c>
      <c r="V289" s="71">
        <v>897</v>
      </c>
      <c r="W289" s="71">
        <v>145</v>
      </c>
      <c r="X289" s="71">
        <v>7406</v>
      </c>
      <c r="Y289" s="71">
        <v>14646</v>
      </c>
      <c r="Z289" s="71">
        <v>23479</v>
      </c>
      <c r="AA289" s="71">
        <v>7984</v>
      </c>
      <c r="AB289" s="71">
        <v>40972</v>
      </c>
      <c r="AC289" s="71">
        <v>371314.42857142858</v>
      </c>
      <c r="AD289" s="71">
        <v>4.4945427035870846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9.5760000000000005</v>
      </c>
      <c r="BM289" s="71">
        <v>0</v>
      </c>
      <c r="BN289" s="72"/>
      <c r="BO289" s="71">
        <v>0</v>
      </c>
      <c r="BP289" s="71">
        <v>0</v>
      </c>
      <c r="BQ289" s="71">
        <v>0</v>
      </c>
      <c r="BR289" s="71">
        <v>0</v>
      </c>
      <c r="BS289" s="71">
        <v>1</v>
      </c>
      <c r="BT289" s="71">
        <v>0</v>
      </c>
      <c r="BU289"/>
      <c r="BV289" s="70">
        <v>9.5760000000000005</v>
      </c>
      <c r="BW289" s="70">
        <v>0</v>
      </c>
      <c r="BX289" s="70">
        <v>0</v>
      </c>
      <c r="BY289" s="70">
        <v>0</v>
      </c>
      <c r="BZ289" s="70">
        <v>0</v>
      </c>
      <c r="CA289" s="70">
        <v>0</v>
      </c>
      <c r="CB289" s="70">
        <v>0</v>
      </c>
      <c r="CC289" s="70">
        <v>0</v>
      </c>
      <c r="CD289" s="70">
        <v>0</v>
      </c>
    </row>
    <row r="290" spans="1:82">
      <c r="A290" s="70" t="s">
        <v>2013</v>
      </c>
      <c r="B290" s="70">
        <v>434</v>
      </c>
      <c r="C290" s="70">
        <v>9</v>
      </c>
      <c r="D290" s="70">
        <v>26</v>
      </c>
      <c r="E290" s="70">
        <v>2012</v>
      </c>
      <c r="F290" s="70" t="s">
        <v>179</v>
      </c>
      <c r="G290" s="70" t="s">
        <v>2004</v>
      </c>
      <c r="H290" s="70" t="s">
        <v>2005</v>
      </c>
      <c r="I290" s="148"/>
      <c r="J290" s="71">
        <v>34.115717074125463</v>
      </c>
      <c r="K290" s="71">
        <v>2.743858377696287</v>
      </c>
      <c r="L290" s="71">
        <v>6.9027080759384623</v>
      </c>
      <c r="M290" s="71">
        <v>59.947082505610652</v>
      </c>
      <c r="N290" s="71">
        <v>59.272577091904729</v>
      </c>
      <c r="O290" s="71">
        <v>45.978875801641664</v>
      </c>
      <c r="P290" s="71">
        <v>39.121147008599742</v>
      </c>
      <c r="Q290" s="71">
        <v>3.1528459415637902</v>
      </c>
      <c r="R290" s="71">
        <v>2.3664529153863509</v>
      </c>
      <c r="S290" s="71">
        <v>4.2420225071790778</v>
      </c>
      <c r="T290" s="72"/>
      <c r="U290" s="71">
        <v>2148248</v>
      </c>
      <c r="V290" s="71">
        <v>897</v>
      </c>
      <c r="W290" s="71">
        <v>145</v>
      </c>
      <c r="X290" s="71">
        <v>7406</v>
      </c>
      <c r="Y290" s="71">
        <v>15083</v>
      </c>
      <c r="Z290" s="71">
        <v>24048</v>
      </c>
      <c r="AA290" s="71">
        <v>7861</v>
      </c>
      <c r="AB290" s="71">
        <v>41351</v>
      </c>
      <c r="AC290" s="71">
        <v>401881</v>
      </c>
      <c r="AD290" s="71">
        <v>4.2420225071790778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6.97</v>
      </c>
      <c r="BM290" s="71">
        <v>0</v>
      </c>
      <c r="BN290" s="72"/>
      <c r="BO290" s="71">
        <v>0</v>
      </c>
      <c r="BP290" s="71">
        <v>0</v>
      </c>
      <c r="BQ290" s="71">
        <v>0</v>
      </c>
      <c r="BR290" s="71">
        <v>0</v>
      </c>
      <c r="BS290" s="71">
        <v>1</v>
      </c>
      <c r="BT290" s="71">
        <v>0</v>
      </c>
      <c r="BU290"/>
      <c r="BV290" s="70">
        <v>6.97</v>
      </c>
      <c r="BW290" s="70">
        <v>0</v>
      </c>
      <c r="BX290" s="70">
        <v>0</v>
      </c>
      <c r="BY290" s="70">
        <v>0</v>
      </c>
      <c r="BZ290" s="70">
        <v>0</v>
      </c>
      <c r="CA290" s="70">
        <v>0</v>
      </c>
      <c r="CB290" s="70">
        <v>0</v>
      </c>
      <c r="CC290" s="70">
        <v>0</v>
      </c>
      <c r="CD290" s="70">
        <v>0</v>
      </c>
    </row>
    <row r="291" spans="1:82">
      <c r="A291" s="70" t="s">
        <v>2014</v>
      </c>
      <c r="B291" s="70">
        <v>435</v>
      </c>
      <c r="C291" s="70">
        <v>10</v>
      </c>
      <c r="D291" s="70">
        <v>26</v>
      </c>
      <c r="E291" s="70">
        <v>2013</v>
      </c>
      <c r="F291" s="70" t="s">
        <v>180</v>
      </c>
      <c r="G291" s="70" t="s">
        <v>2004</v>
      </c>
      <c r="H291" s="70" t="s">
        <v>2005</v>
      </c>
      <c r="I291" s="148"/>
      <c r="J291" s="71">
        <v>35.129287341109489</v>
      </c>
      <c r="K291" s="71">
        <v>2.5492040669831599</v>
      </c>
      <c r="L291" s="71">
        <v>6.1869414332817207</v>
      </c>
      <c r="M291" s="71">
        <v>61.877921006169423</v>
      </c>
      <c r="N291" s="71">
        <v>60.524939456366923</v>
      </c>
      <c r="O291" s="71">
        <v>45.366294691685759</v>
      </c>
      <c r="P291" s="71">
        <v>39.193625315435995</v>
      </c>
      <c r="Q291" s="71">
        <v>3.2336666254378499</v>
      </c>
      <c r="R291" s="71">
        <v>2.440404592187055</v>
      </c>
      <c r="S291" s="71">
        <v>5.379516115261775</v>
      </c>
      <c r="T291" s="72"/>
      <c r="U291" s="71">
        <v>2135571</v>
      </c>
      <c r="V291" s="71">
        <v>897</v>
      </c>
      <c r="W291" s="71">
        <v>145</v>
      </c>
      <c r="X291" s="71">
        <v>7406</v>
      </c>
      <c r="Y291" s="71">
        <v>15395</v>
      </c>
      <c r="Z291" s="71">
        <v>24787</v>
      </c>
      <c r="AA291" s="71">
        <v>7846</v>
      </c>
      <c r="AB291" s="71">
        <v>41803</v>
      </c>
      <c r="AC291" s="71">
        <v>404550.28571428568</v>
      </c>
      <c r="AD291" s="71">
        <v>5.379516115261775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6.4690000000000003</v>
      </c>
      <c r="BM291" s="71">
        <v>0</v>
      </c>
      <c r="BN291" s="72"/>
      <c r="BO291" s="71">
        <v>0</v>
      </c>
      <c r="BP291" s="71">
        <v>0</v>
      </c>
      <c r="BQ291" s="71">
        <v>0</v>
      </c>
      <c r="BR291" s="71">
        <v>0</v>
      </c>
      <c r="BS291" s="71">
        <v>1</v>
      </c>
      <c r="BT291" s="71">
        <v>0</v>
      </c>
      <c r="BU291"/>
      <c r="BV291" s="70">
        <v>6.4690000000000003</v>
      </c>
      <c r="BW291" s="70">
        <v>0</v>
      </c>
      <c r="BX291" s="70">
        <v>0</v>
      </c>
      <c r="BY291" s="70">
        <v>0</v>
      </c>
      <c r="BZ291" s="70">
        <v>0</v>
      </c>
      <c r="CA291" s="70">
        <v>0</v>
      </c>
      <c r="CB291" s="70">
        <v>0</v>
      </c>
      <c r="CC291" s="70">
        <v>0</v>
      </c>
      <c r="CD291" s="70">
        <v>0</v>
      </c>
    </row>
    <row r="292" spans="1:82">
      <c r="A292" s="70" t="s">
        <v>2015</v>
      </c>
      <c r="B292" s="70">
        <v>436</v>
      </c>
      <c r="C292" s="70">
        <v>11</v>
      </c>
      <c r="D292" s="70">
        <v>26</v>
      </c>
      <c r="E292" s="70">
        <v>2014</v>
      </c>
      <c r="F292" s="70" t="s">
        <v>181</v>
      </c>
      <c r="G292" s="1064" t="s">
        <v>2004</v>
      </c>
      <c r="H292" s="70" t="s">
        <v>2005</v>
      </c>
      <c r="I292" s="148"/>
      <c r="J292" s="71">
        <v>37.247606273192233</v>
      </c>
      <c r="K292" s="71">
        <v>2.8943684388694289</v>
      </c>
      <c r="L292" s="71">
        <v>9.0193329698830045</v>
      </c>
      <c r="M292" s="71">
        <v>59.204456957762112</v>
      </c>
      <c r="N292" s="71">
        <v>62.001798703566671</v>
      </c>
      <c r="O292" s="71">
        <v>44.44836371266166</v>
      </c>
      <c r="P292" s="71">
        <v>39.276835896413871</v>
      </c>
      <c r="Q292" s="71">
        <v>3.1303420491450402</v>
      </c>
      <c r="R292" s="71">
        <v>2.308788064709693</v>
      </c>
      <c r="S292" s="71">
        <v>3.962164808246353</v>
      </c>
      <c r="T292" s="72"/>
      <c r="U292" s="71">
        <v>2233321</v>
      </c>
      <c r="V292" s="71">
        <v>934</v>
      </c>
      <c r="W292" s="71">
        <v>188</v>
      </c>
      <c r="X292" s="71">
        <v>8020</v>
      </c>
      <c r="Y292" s="71">
        <v>15729</v>
      </c>
      <c r="Z292" s="71">
        <v>25578</v>
      </c>
      <c r="AA292" s="71">
        <v>7822</v>
      </c>
      <c r="AB292" s="71">
        <v>42178</v>
      </c>
      <c r="AC292" s="71">
        <v>383935.42857142858</v>
      </c>
      <c r="AD292" s="71">
        <v>3.962164808246353</v>
      </c>
      <c r="AE292" s="72"/>
      <c r="AF292" s="71"/>
      <c r="AG292" s="71"/>
      <c r="AH292" s="71"/>
      <c r="AI292" s="71"/>
      <c r="AJ292" s="71"/>
      <c r="AK292" s="71"/>
      <c r="AL292" s="71"/>
      <c r="AM292" s="71"/>
      <c r="AN292" s="71"/>
      <c r="AO292" s="71"/>
      <c r="AP292" s="71"/>
      <c r="AQ292" s="72"/>
      <c r="AR292" s="71">
        <v>811</v>
      </c>
      <c r="AS292" s="71">
        <v>392</v>
      </c>
      <c r="AT292" s="71">
        <v>1</v>
      </c>
      <c r="AU292" s="71">
        <v>0</v>
      </c>
      <c r="AV292" s="71">
        <v>0</v>
      </c>
      <c r="AW292" s="71">
        <v>0</v>
      </c>
      <c r="AX292" s="71"/>
      <c r="AY292" s="72"/>
      <c r="AZ292" s="71">
        <v>3869.3510000000001</v>
      </c>
      <c r="BA292" s="71">
        <v>8230.64</v>
      </c>
      <c r="BB292" s="71">
        <v>1980</v>
      </c>
      <c r="BC292" s="71">
        <v>0</v>
      </c>
      <c r="BD292" s="71">
        <v>0</v>
      </c>
      <c r="BE292" s="71">
        <v>0</v>
      </c>
      <c r="BF292" s="71"/>
      <c r="BG292" s="72"/>
      <c r="BH292" s="71">
        <v>0</v>
      </c>
      <c r="BI292" s="71">
        <v>0</v>
      </c>
      <c r="BJ292" s="71">
        <v>0</v>
      </c>
      <c r="BK292" s="71">
        <v>0</v>
      </c>
      <c r="BL292" s="71">
        <v>5.9109999999999996</v>
      </c>
      <c r="BM292" s="71">
        <v>0</v>
      </c>
      <c r="BN292" s="72"/>
      <c r="BO292" s="71">
        <v>0</v>
      </c>
      <c r="BP292" s="71">
        <v>0</v>
      </c>
      <c r="BQ292" s="71">
        <v>0</v>
      </c>
      <c r="BR292" s="71">
        <v>0</v>
      </c>
      <c r="BS292" s="71">
        <v>1</v>
      </c>
      <c r="BT292" s="71">
        <v>0</v>
      </c>
      <c r="BU292"/>
      <c r="BV292" s="70">
        <v>5.9109999999999996</v>
      </c>
      <c r="BW292" s="70">
        <v>0</v>
      </c>
      <c r="BX292" s="70">
        <v>0</v>
      </c>
      <c r="BY292" s="70">
        <v>0</v>
      </c>
      <c r="BZ292" s="70">
        <v>0</v>
      </c>
      <c r="CA292" s="70">
        <v>0</v>
      </c>
      <c r="CB292" s="70">
        <v>0</v>
      </c>
      <c r="CC292" s="70">
        <v>0</v>
      </c>
      <c r="CD292" s="70">
        <v>0</v>
      </c>
    </row>
    <row r="293" spans="1:82">
      <c r="A293" s="70" t="s">
        <v>2016</v>
      </c>
      <c r="B293" s="70">
        <v>437</v>
      </c>
      <c r="C293" s="70">
        <v>12</v>
      </c>
      <c r="D293" s="70">
        <v>26</v>
      </c>
      <c r="E293" s="70">
        <v>2015</v>
      </c>
      <c r="F293" s="70" t="s">
        <v>182</v>
      </c>
      <c r="G293" s="1064" t="s">
        <v>2004</v>
      </c>
      <c r="H293" s="70" t="s">
        <v>2005</v>
      </c>
      <c r="I293" s="148"/>
      <c r="J293" s="71">
        <v>44.005961855679253</v>
      </c>
      <c r="K293" s="71">
        <v>2.8785595418332819</v>
      </c>
      <c r="L293" s="71">
        <v>10.359112127052169</v>
      </c>
      <c r="M293" s="71">
        <v>53.599650927199669</v>
      </c>
      <c r="N293" s="71">
        <v>61.059014266257513</v>
      </c>
      <c r="O293" s="71">
        <v>44.859452522137062</v>
      </c>
      <c r="P293" s="71">
        <v>39.297816299556274</v>
      </c>
      <c r="Q293" s="71">
        <v>3.11220949347946</v>
      </c>
      <c r="R293" s="71">
        <v>2.1340548593487396</v>
      </c>
      <c r="S293" s="71">
        <v>3.4845857948750911</v>
      </c>
      <c r="T293" s="72"/>
      <c r="U293" s="71">
        <v>2560578</v>
      </c>
      <c r="V293" s="71">
        <v>934</v>
      </c>
      <c r="W293" s="71">
        <v>188</v>
      </c>
      <c r="X293" s="71">
        <v>8020</v>
      </c>
      <c r="Y293" s="71">
        <v>16357</v>
      </c>
      <c r="Z293" s="71">
        <v>26063</v>
      </c>
      <c r="AA293" s="71">
        <v>7820</v>
      </c>
      <c r="AB293" s="71">
        <v>42836</v>
      </c>
      <c r="AC293" s="71">
        <v>364781.85714285722</v>
      </c>
      <c r="AD293" s="71">
        <v>3.4845857948750911</v>
      </c>
      <c r="AE293" s="72"/>
      <c r="AF293" s="71">
        <v>33229695.122956209</v>
      </c>
      <c r="AG293" s="71">
        <v>1843539.0822352481</v>
      </c>
      <c r="AH293" s="71">
        <v>2083005.467368294</v>
      </c>
      <c r="AI293" s="71">
        <v>54021505.940360367</v>
      </c>
      <c r="AJ293" s="71">
        <v>66725576.427394569</v>
      </c>
      <c r="AK293" s="71">
        <v>0</v>
      </c>
      <c r="AL293" s="71">
        <v>0</v>
      </c>
      <c r="AM293" s="71">
        <v>5870494.1097382801</v>
      </c>
      <c r="AN293" s="71">
        <v>0</v>
      </c>
      <c r="AO293" s="71">
        <v>0</v>
      </c>
      <c r="AP293" s="71">
        <v>163773816.15005296</v>
      </c>
      <c r="AQ293" s="72"/>
      <c r="AR293" s="71">
        <v>849</v>
      </c>
      <c r="AS293" s="71">
        <v>465</v>
      </c>
      <c r="AT293" s="71">
        <v>1</v>
      </c>
      <c r="AU293" s="71">
        <v>0</v>
      </c>
      <c r="AV293" s="71">
        <v>0</v>
      </c>
      <c r="AW293" s="71">
        <v>0</v>
      </c>
      <c r="AX293" s="71"/>
      <c r="AY293" s="72"/>
      <c r="AZ293" s="71">
        <v>4107.2510000000002</v>
      </c>
      <c r="BA293" s="71">
        <v>9972.94</v>
      </c>
      <c r="BB293" s="71">
        <v>1980</v>
      </c>
      <c r="BC293" s="71">
        <v>0</v>
      </c>
      <c r="BD293" s="71">
        <v>0</v>
      </c>
      <c r="BE293" s="71">
        <v>0</v>
      </c>
      <c r="BF293" s="71"/>
      <c r="BG293" s="72"/>
      <c r="BH293" s="71">
        <v>0</v>
      </c>
      <c r="BI293" s="71">
        <v>0</v>
      </c>
      <c r="BJ293" s="71">
        <v>0</v>
      </c>
      <c r="BK293" s="71">
        <v>0</v>
      </c>
      <c r="BL293" s="71">
        <v>5.6239999999999997</v>
      </c>
      <c r="BM293" s="71">
        <v>0</v>
      </c>
      <c r="BN293" s="72"/>
      <c r="BO293" s="71">
        <v>0</v>
      </c>
      <c r="BP293" s="71">
        <v>0</v>
      </c>
      <c r="BQ293" s="71">
        <v>0</v>
      </c>
      <c r="BR293" s="71">
        <v>0</v>
      </c>
      <c r="BS293" s="71">
        <v>1</v>
      </c>
      <c r="BT293" s="71">
        <v>0</v>
      </c>
      <c r="BU293"/>
      <c r="BV293" s="70">
        <v>5.6239999999999997</v>
      </c>
      <c r="BW293" s="70">
        <v>0</v>
      </c>
      <c r="BX293" s="70">
        <v>0</v>
      </c>
      <c r="BY293" s="70">
        <v>0</v>
      </c>
      <c r="BZ293" s="70">
        <v>0</v>
      </c>
      <c r="CA293" s="70">
        <v>0</v>
      </c>
      <c r="CB293" s="70">
        <v>0</v>
      </c>
      <c r="CC293" s="70">
        <v>0</v>
      </c>
      <c r="CD293" s="70">
        <v>0</v>
      </c>
    </row>
    <row r="294" spans="1:82">
      <c r="A294" s="70" t="s">
        <v>2017</v>
      </c>
      <c r="B294" s="70">
        <v>438</v>
      </c>
      <c r="C294" s="70">
        <v>13</v>
      </c>
      <c r="D294" s="70">
        <v>26</v>
      </c>
      <c r="E294" s="70">
        <v>2016</v>
      </c>
      <c r="F294" s="70" t="s">
        <v>155</v>
      </c>
      <c r="G294" s="70" t="s">
        <v>2004</v>
      </c>
      <c r="H294" s="70" t="s">
        <v>2005</v>
      </c>
      <c r="I294" s="148"/>
      <c r="J294" s="71">
        <v>51.361052602598107</v>
      </c>
      <c r="K294" s="71">
        <v>2.7449263604334426</v>
      </c>
      <c r="L294" s="71">
        <v>9.8864013382493798</v>
      </c>
      <c r="M294" s="71">
        <v>55.552397638435096</v>
      </c>
      <c r="N294" s="71">
        <v>62.697951281064071</v>
      </c>
      <c r="O294" s="71">
        <v>45.0951364970539</v>
      </c>
      <c r="P294" s="71">
        <v>38.330457337805008</v>
      </c>
      <c r="Q294" s="71">
        <v>3.054623308485434</v>
      </c>
      <c r="R294" s="71">
        <v>2.3235828143965671</v>
      </c>
      <c r="S294" s="71">
        <v>3.4283873512825456</v>
      </c>
      <c r="T294" s="72"/>
      <c r="U294" s="71">
        <v>2469278</v>
      </c>
      <c r="V294" s="71">
        <v>934</v>
      </c>
      <c r="W294" s="71">
        <v>188</v>
      </c>
      <c r="X294" s="71">
        <v>8020</v>
      </c>
      <c r="Y294" s="71">
        <v>16873</v>
      </c>
      <c r="Z294" s="71">
        <v>26522</v>
      </c>
      <c r="AA294" s="71">
        <v>7889</v>
      </c>
      <c r="AB294" s="71">
        <v>43247</v>
      </c>
      <c r="AC294" s="71">
        <v>396845.07255786163</v>
      </c>
      <c r="AD294" s="71">
        <v>3.428387351282546</v>
      </c>
      <c r="AE294" s="72"/>
      <c r="AF294" s="71">
        <v>42639486.01461935</v>
      </c>
      <c r="AG294" s="71">
        <v>1607183.1139265259</v>
      </c>
      <c r="AH294" s="71">
        <v>1565590.0759758891</v>
      </c>
      <c r="AI294" s="71">
        <v>57991203.911724053</v>
      </c>
      <c r="AJ294" s="71">
        <v>69649042.561482653</v>
      </c>
      <c r="AK294" s="71">
        <v>0</v>
      </c>
      <c r="AL294" s="71">
        <v>0</v>
      </c>
      <c r="AM294" s="71">
        <v>5931424.4932137718</v>
      </c>
      <c r="AN294" s="71">
        <v>0</v>
      </c>
      <c r="AO294" s="71">
        <v>0</v>
      </c>
      <c r="AP294" s="71">
        <v>179383930.17094225</v>
      </c>
      <c r="AQ294" s="72"/>
      <c r="AR294" s="71">
        <v>916</v>
      </c>
      <c r="AS294" s="71">
        <v>502</v>
      </c>
      <c r="AT294" s="71">
        <v>1</v>
      </c>
      <c r="AU294" s="71">
        <v>0</v>
      </c>
      <c r="AV294" s="71">
        <v>0</v>
      </c>
      <c r="AW294" s="71">
        <v>0</v>
      </c>
      <c r="AX294" s="71"/>
      <c r="AY294" s="72"/>
      <c r="AZ294" s="71">
        <v>4515.8509999999997</v>
      </c>
      <c r="BA294" s="71">
        <v>11239.44</v>
      </c>
      <c r="BB294" s="71">
        <v>1980</v>
      </c>
      <c r="BC294" s="71">
        <v>0</v>
      </c>
      <c r="BD294" s="71">
        <v>0</v>
      </c>
      <c r="BE294" s="71">
        <v>0</v>
      </c>
      <c r="BF294" s="71"/>
      <c r="BG294" s="72"/>
      <c r="BH294" s="71">
        <v>0</v>
      </c>
      <c r="BI294" s="71">
        <v>0</v>
      </c>
      <c r="BJ294" s="71">
        <v>0</v>
      </c>
      <c r="BK294" s="71">
        <v>0</v>
      </c>
      <c r="BL294" s="71">
        <v>6.1050000000000004</v>
      </c>
      <c r="BM294" s="71">
        <v>0</v>
      </c>
      <c r="BN294" s="72"/>
      <c r="BO294" s="71">
        <v>0</v>
      </c>
      <c r="BP294" s="71">
        <v>0</v>
      </c>
      <c r="BQ294" s="71">
        <v>0</v>
      </c>
      <c r="BR294" s="71">
        <v>0</v>
      </c>
      <c r="BS294" s="71">
        <v>1</v>
      </c>
      <c r="BT294" s="71">
        <v>0</v>
      </c>
      <c r="BU294"/>
      <c r="BV294" s="70">
        <v>6.1050000000000004</v>
      </c>
      <c r="BW294" s="70">
        <v>0</v>
      </c>
      <c r="BX294" s="70">
        <v>0</v>
      </c>
      <c r="BY294" s="70">
        <v>0</v>
      </c>
      <c r="BZ294" s="70">
        <v>0</v>
      </c>
      <c r="CA294" s="70">
        <v>0</v>
      </c>
      <c r="CB294" s="70">
        <v>0</v>
      </c>
      <c r="CC294" s="70">
        <v>0</v>
      </c>
      <c r="CD294" s="70">
        <v>0</v>
      </c>
    </row>
    <row r="295" spans="1:82">
      <c r="A295" s="70" t="s">
        <v>2018</v>
      </c>
      <c r="B295" s="70">
        <v>439</v>
      </c>
      <c r="C295" s="70">
        <v>14</v>
      </c>
      <c r="D295" s="70">
        <v>26</v>
      </c>
      <c r="E295" s="70">
        <v>2017</v>
      </c>
      <c r="F295" s="70" t="s">
        <v>156</v>
      </c>
      <c r="G295" s="70" t="s">
        <v>2004</v>
      </c>
      <c r="H295" s="70" t="s">
        <v>2005</v>
      </c>
      <c r="I295" s="148"/>
      <c r="J295" s="71">
        <v>48.257930037748821</v>
      </c>
      <c r="K295" s="71">
        <v>2.9549930577350798</v>
      </c>
      <c r="L295" s="71">
        <v>7.6757129549261949</v>
      </c>
      <c r="M295" s="71">
        <v>55.781591050585163</v>
      </c>
      <c r="N295" s="71">
        <v>66.110142462050746</v>
      </c>
      <c r="O295" s="71">
        <v>45.250758866270807</v>
      </c>
      <c r="P295" s="71">
        <v>38.135927014537643</v>
      </c>
      <c r="Q295" s="71">
        <v>2.98271248975374</v>
      </c>
      <c r="R295" s="71">
        <v>2.4984652038793356</v>
      </c>
      <c r="S295" s="71">
        <v>3.1807925484166932</v>
      </c>
      <c r="T295" s="72"/>
      <c r="U295" s="71">
        <v>2553639</v>
      </c>
      <c r="V295" s="71">
        <v>934</v>
      </c>
      <c r="W295" s="71">
        <v>188</v>
      </c>
      <c r="X295" s="71">
        <v>8020</v>
      </c>
      <c r="Y295" s="71">
        <v>17299</v>
      </c>
      <c r="Z295" s="71">
        <v>27055</v>
      </c>
      <c r="AA295" s="71">
        <v>7899</v>
      </c>
      <c r="AB295" s="71">
        <v>43669</v>
      </c>
      <c r="AC295" s="71">
        <v>435180.14285714272</v>
      </c>
      <c r="AD295" s="71">
        <v>3.1807925484166928</v>
      </c>
      <c r="AE295" s="72"/>
      <c r="AF295" s="71">
        <v>38008568.107501037</v>
      </c>
      <c r="AG295" s="71">
        <v>1738614.71273055</v>
      </c>
      <c r="AH295" s="71">
        <v>1636776.831657538</v>
      </c>
      <c r="AI295" s="71">
        <v>59465067.659721293</v>
      </c>
      <c r="AJ295" s="71">
        <v>75359318.909089282</v>
      </c>
      <c r="AK295" s="71">
        <v>0</v>
      </c>
      <c r="AL295" s="71">
        <v>0</v>
      </c>
      <c r="AM295" s="71">
        <v>5998674.3777188128</v>
      </c>
      <c r="AN295" s="71">
        <v>0</v>
      </c>
      <c r="AO295" s="71">
        <v>0</v>
      </c>
      <c r="AP295" s="71">
        <v>182207020.5984185</v>
      </c>
      <c r="AQ295" s="72"/>
      <c r="AR295" s="71">
        <v>956</v>
      </c>
      <c r="AS295" s="71">
        <v>520</v>
      </c>
      <c r="AT295" s="71">
        <v>1</v>
      </c>
      <c r="AU295" s="71">
        <v>0</v>
      </c>
      <c r="AV295" s="71">
        <v>0</v>
      </c>
      <c r="AW295" s="71">
        <v>0</v>
      </c>
      <c r="AX295" s="71"/>
      <c r="AY295" s="72"/>
      <c r="AZ295" s="71">
        <v>4756.6629999999996</v>
      </c>
      <c r="BA295" s="71">
        <v>11758.240000000011</v>
      </c>
      <c r="BB295" s="71">
        <v>1980</v>
      </c>
      <c r="BC295" s="71">
        <v>0</v>
      </c>
      <c r="BD295" s="71">
        <v>0</v>
      </c>
      <c r="BE295" s="71">
        <v>0</v>
      </c>
      <c r="BF295" s="71"/>
      <c r="BG295" s="72"/>
      <c r="BH295" s="71">
        <v>0</v>
      </c>
      <c r="BI295" s="71">
        <v>0</v>
      </c>
      <c r="BJ295" s="71">
        <v>0</v>
      </c>
      <c r="BK295" s="71">
        <v>0</v>
      </c>
      <c r="BL295" s="71">
        <v>6.0270000000000001</v>
      </c>
      <c r="BM295" s="71">
        <v>0</v>
      </c>
      <c r="BN295" s="72"/>
      <c r="BO295" s="71">
        <v>0</v>
      </c>
      <c r="BP295" s="71">
        <v>0</v>
      </c>
      <c r="BQ295" s="71">
        <v>0</v>
      </c>
      <c r="BR295" s="71">
        <v>0</v>
      </c>
      <c r="BS295" s="71">
        <v>1</v>
      </c>
      <c r="BT295" s="71">
        <v>0</v>
      </c>
      <c r="BU295"/>
      <c r="BV295" s="70">
        <v>6.0270000000000001</v>
      </c>
      <c r="BW295" s="70">
        <v>0</v>
      </c>
      <c r="BX295" s="70">
        <v>0</v>
      </c>
      <c r="BY295" s="70">
        <v>0</v>
      </c>
      <c r="BZ295" s="70">
        <v>0</v>
      </c>
      <c r="CA295" s="70">
        <v>0</v>
      </c>
      <c r="CB295" s="70">
        <v>0</v>
      </c>
      <c r="CC295" s="70">
        <v>0</v>
      </c>
      <c r="CD295" s="70">
        <v>0</v>
      </c>
    </row>
    <row r="296" spans="1:82">
      <c r="A296" s="70" t="s">
        <v>2019</v>
      </c>
      <c r="B296" s="70">
        <v>440</v>
      </c>
      <c r="C296" s="70">
        <v>15</v>
      </c>
      <c r="D296" s="70">
        <v>26</v>
      </c>
      <c r="E296" s="70">
        <v>2018</v>
      </c>
      <c r="F296" s="70" t="s">
        <v>183</v>
      </c>
      <c r="G296" s="70" t="s">
        <v>2004</v>
      </c>
      <c r="H296" s="70" t="s">
        <v>2005</v>
      </c>
      <c r="I296" s="148"/>
      <c r="J296" s="71">
        <v>94.742921382796212</v>
      </c>
      <c r="K296" s="71">
        <v>2.819285180648198</v>
      </c>
      <c r="L296" s="71">
        <v>7.2257305631038031</v>
      </c>
      <c r="M296" s="71">
        <v>64.54029507481475</v>
      </c>
      <c r="N296" s="71">
        <v>60.725118941643103</v>
      </c>
      <c r="O296" s="71">
        <v>45.396757819291729</v>
      </c>
      <c r="P296" s="71">
        <v>38.26776065822866</v>
      </c>
      <c r="Q296" s="71">
        <v>2.7852707228928502</v>
      </c>
      <c r="R296" s="71">
        <v>2.5498732156962407</v>
      </c>
      <c r="S296" s="71">
        <v>6.9460352566811681</v>
      </c>
      <c r="T296" s="72"/>
      <c r="U296" s="71">
        <v>5167631</v>
      </c>
      <c r="V296" s="71">
        <v>934</v>
      </c>
      <c r="W296" s="71">
        <v>188</v>
      </c>
      <c r="X296" s="71">
        <v>8020</v>
      </c>
      <c r="Y296" s="71">
        <v>17699</v>
      </c>
      <c r="Z296" s="71">
        <v>27662</v>
      </c>
      <c r="AA296" s="71">
        <v>8006</v>
      </c>
      <c r="AB296" s="71">
        <v>43945</v>
      </c>
      <c r="AC296" s="71">
        <v>442393.71428571432</v>
      </c>
      <c r="AD296" s="71">
        <v>6.9460352566811681</v>
      </c>
      <c r="AE296" s="72"/>
      <c r="AF296" s="71">
        <v>60665153.489793822</v>
      </c>
      <c r="AG296" s="71">
        <v>1556853.681381905</v>
      </c>
      <c r="AH296" s="71">
        <v>1511966.550474324</v>
      </c>
      <c r="AI296" s="71">
        <v>69733173.089765757</v>
      </c>
      <c r="AJ296" s="71">
        <v>65366699.360417157</v>
      </c>
      <c r="AK296" s="71">
        <v>0</v>
      </c>
      <c r="AL296" s="71">
        <v>0</v>
      </c>
      <c r="AM296" s="71">
        <v>6049078.0602234099</v>
      </c>
      <c r="AN296" s="71">
        <v>0</v>
      </c>
      <c r="AO296" s="71">
        <v>0</v>
      </c>
      <c r="AP296" s="71">
        <v>204882924.23205638</v>
      </c>
      <c r="AQ296" s="72"/>
      <c r="AR296" s="71">
        <v>1004</v>
      </c>
      <c r="AS296" s="71">
        <v>536</v>
      </c>
      <c r="AT296" s="71">
        <v>1</v>
      </c>
      <c r="AU296" s="71">
        <v>0</v>
      </c>
      <c r="AV296" s="71">
        <v>0</v>
      </c>
      <c r="AW296" s="71">
        <v>0</v>
      </c>
      <c r="AX296" s="71"/>
      <c r="AY296" s="72"/>
      <c r="AZ296" s="71">
        <v>5063.2790000000023</v>
      </c>
      <c r="BA296" s="71">
        <v>12413.44</v>
      </c>
      <c r="BB296" s="71">
        <v>1980</v>
      </c>
      <c r="BC296" s="71">
        <v>0</v>
      </c>
      <c r="BD296" s="71">
        <v>0</v>
      </c>
      <c r="BE296" s="71">
        <v>0</v>
      </c>
      <c r="BF296" s="71"/>
      <c r="BG296" s="72"/>
      <c r="BH296" s="71">
        <v>0</v>
      </c>
      <c r="BI296" s="71">
        <v>0</v>
      </c>
      <c r="BJ296" s="71">
        <v>0</v>
      </c>
      <c r="BK296" s="71">
        <v>0</v>
      </c>
      <c r="BL296" s="71">
        <v>6.3840000000000003</v>
      </c>
      <c r="BM296" s="71">
        <v>0</v>
      </c>
      <c r="BN296" s="72"/>
      <c r="BO296" s="71">
        <v>0</v>
      </c>
      <c r="BP296" s="71">
        <v>0</v>
      </c>
      <c r="BQ296" s="71">
        <v>0</v>
      </c>
      <c r="BR296" s="71">
        <v>0</v>
      </c>
      <c r="BS296" s="71">
        <v>1</v>
      </c>
      <c r="BT296" s="71">
        <v>0</v>
      </c>
      <c r="BU296"/>
      <c r="BV296" s="70">
        <v>6.3840000000000003</v>
      </c>
      <c r="BW296" s="70">
        <v>0</v>
      </c>
      <c r="BX296" s="70">
        <v>0</v>
      </c>
      <c r="BY296" s="70">
        <v>0</v>
      </c>
      <c r="BZ296" s="70">
        <v>0</v>
      </c>
      <c r="CA296" s="70">
        <v>0</v>
      </c>
      <c r="CB296" s="70">
        <v>0</v>
      </c>
      <c r="CC296" s="70">
        <v>0</v>
      </c>
      <c r="CD296" s="70">
        <v>0</v>
      </c>
    </row>
    <row r="297" spans="1:82">
      <c r="A297" s="70" t="s">
        <v>2020</v>
      </c>
      <c r="B297" s="70">
        <v>441</v>
      </c>
      <c r="C297" s="70">
        <v>16</v>
      </c>
      <c r="D297" s="70">
        <v>26</v>
      </c>
      <c r="E297" s="70">
        <v>2019</v>
      </c>
      <c r="F297" s="70" t="s">
        <v>158</v>
      </c>
      <c r="G297" s="70" t="s">
        <v>2004</v>
      </c>
      <c r="H297" s="70" t="s">
        <v>2005</v>
      </c>
      <c r="I297" s="148"/>
      <c r="J297" s="71">
        <v>42.066796697788739</v>
      </c>
      <c r="K297" s="71">
        <v>2.6379421240853391</v>
      </c>
      <c r="L297" s="71">
        <v>7.348159586703594</v>
      </c>
      <c r="M297" s="71">
        <v>53.117479643430443</v>
      </c>
      <c r="N297" s="71">
        <v>61.004367527585373</v>
      </c>
      <c r="O297" s="71">
        <v>44.940875899580412</v>
      </c>
      <c r="P297" s="71">
        <v>38.956080117058278</v>
      </c>
      <c r="Q297" s="71">
        <v>2.7303686637231399</v>
      </c>
      <c r="R297" s="71">
        <v>2.7701310649980089</v>
      </c>
      <c r="S297" s="71">
        <v>7.095860218635833</v>
      </c>
      <c r="T297" s="72"/>
      <c r="U297" s="71">
        <v>2306072</v>
      </c>
      <c r="V297" s="71">
        <v>934</v>
      </c>
      <c r="W297" s="71">
        <v>188</v>
      </c>
      <c r="X297" s="71">
        <v>8020</v>
      </c>
      <c r="Y297" s="71">
        <v>18109</v>
      </c>
      <c r="Z297" s="71">
        <v>28136</v>
      </c>
      <c r="AA297" s="71">
        <v>8089</v>
      </c>
      <c r="AB297" s="71">
        <v>44245</v>
      </c>
      <c r="AC297" s="71">
        <v>488479.42857142858</v>
      </c>
      <c r="AD297" s="71">
        <v>7.095860218635833</v>
      </c>
      <c r="AE297" s="72"/>
      <c r="AF297" s="71">
        <v>34290370.883490443</v>
      </c>
      <c r="AG297" s="71">
        <v>1513462.004198381</v>
      </c>
      <c r="AH297" s="71">
        <v>1670369.5557160571</v>
      </c>
      <c r="AI297" s="71">
        <v>55061120.74889005</v>
      </c>
      <c r="AJ297" s="71">
        <v>66727520.631232761</v>
      </c>
      <c r="AK297" s="71">
        <v>0</v>
      </c>
      <c r="AL297" s="71">
        <v>0</v>
      </c>
      <c r="AM297" s="71">
        <v>6025835.9238183284</v>
      </c>
      <c r="AN297" s="71">
        <v>0</v>
      </c>
      <c r="AO297" s="71">
        <v>0</v>
      </c>
      <c r="AP297" s="71">
        <v>165288679.74734601</v>
      </c>
      <c r="AQ297" s="72"/>
      <c r="AR297" s="71">
        <v>1066</v>
      </c>
      <c r="AS297" s="71">
        <v>546</v>
      </c>
      <c r="AT297" s="71">
        <v>1</v>
      </c>
      <c r="AU297" s="71">
        <v>0</v>
      </c>
      <c r="AV297" s="71">
        <v>0</v>
      </c>
      <c r="AW297" s="71">
        <v>0</v>
      </c>
      <c r="AX297" s="71"/>
      <c r="AY297" s="72"/>
      <c r="AZ297" s="71">
        <v>5467.0180000000018</v>
      </c>
      <c r="BA297" s="71">
        <v>12799.14</v>
      </c>
      <c r="BB297" s="71">
        <v>1980</v>
      </c>
      <c r="BC297" s="71">
        <v>0</v>
      </c>
      <c r="BD297" s="71">
        <v>0</v>
      </c>
      <c r="BE297" s="71">
        <v>0</v>
      </c>
      <c r="BF297" s="71"/>
      <c r="BG297" s="72"/>
      <c r="BH297" s="71">
        <v>0</v>
      </c>
      <c r="BI297" s="71">
        <v>0</v>
      </c>
      <c r="BJ297" s="71">
        <v>0</v>
      </c>
      <c r="BK297" s="71">
        <v>0</v>
      </c>
      <c r="BL297" s="71">
        <v>6.226</v>
      </c>
      <c r="BM297" s="71">
        <v>0</v>
      </c>
      <c r="BN297" s="72"/>
      <c r="BO297" s="71">
        <v>0</v>
      </c>
      <c r="BP297" s="71">
        <v>0</v>
      </c>
      <c r="BQ297" s="71">
        <v>0</v>
      </c>
      <c r="BR297" s="71">
        <v>0</v>
      </c>
      <c r="BS297" s="71">
        <v>1</v>
      </c>
      <c r="BT297" s="71">
        <v>0</v>
      </c>
      <c r="BU297"/>
      <c r="BV297" s="70">
        <v>6.226</v>
      </c>
      <c r="BW297" s="70">
        <v>0</v>
      </c>
      <c r="BX297" s="70">
        <v>0</v>
      </c>
      <c r="BY297" s="70">
        <v>0</v>
      </c>
      <c r="BZ297" s="70">
        <v>0</v>
      </c>
      <c r="CA297" s="70">
        <v>0</v>
      </c>
      <c r="CB297" s="70">
        <v>0</v>
      </c>
      <c r="CC297" s="70">
        <v>0</v>
      </c>
      <c r="CD297" s="70">
        <v>0</v>
      </c>
    </row>
    <row r="298" spans="1:82">
      <c r="A298" s="70" t="s">
        <v>2021</v>
      </c>
      <c r="B298" s="70">
        <v>442</v>
      </c>
      <c r="C298" s="70">
        <v>17</v>
      </c>
      <c r="D298" s="70">
        <v>26</v>
      </c>
      <c r="E298" s="70">
        <v>2020</v>
      </c>
      <c r="F298" s="70" t="s">
        <v>159</v>
      </c>
      <c r="G298" s="70" t="s">
        <v>2004</v>
      </c>
      <c r="H298" s="70" t="s">
        <v>2005</v>
      </c>
      <c r="I298" s="148"/>
      <c r="J298" s="71">
        <v>38.69067316055952</v>
      </c>
      <c r="K298" s="71">
        <v>2.8953203412654718</v>
      </c>
      <c r="L298" s="71">
        <v>10.121280510106764</v>
      </c>
      <c r="M298" s="71">
        <v>51.714900725812775</v>
      </c>
      <c r="N298" s="71">
        <v>58.527513822650697</v>
      </c>
      <c r="O298" s="71">
        <v>39.818182711777531</v>
      </c>
      <c r="P298" s="71">
        <v>37.996626873791399</v>
      </c>
      <c r="Q298" s="71">
        <v>2.6487515379730699</v>
      </c>
      <c r="R298" s="71">
        <v>2.8574601039275942</v>
      </c>
      <c r="S298" s="71">
        <v>5.6800145935935582</v>
      </c>
      <c r="T298" s="72"/>
      <c r="U298" s="71">
        <v>2478479</v>
      </c>
      <c r="V298" s="71">
        <v>1210</v>
      </c>
      <c r="W298" s="71">
        <v>255</v>
      </c>
      <c r="X298" s="71">
        <v>10104</v>
      </c>
      <c r="Y298" s="71">
        <v>18634</v>
      </c>
      <c r="Z298" s="71">
        <v>28453</v>
      </c>
      <c r="AA298" s="71">
        <v>8386</v>
      </c>
      <c r="AB298" s="71">
        <v>44924</v>
      </c>
      <c r="AC298" s="71">
        <v>506541.28571428574</v>
      </c>
      <c r="AD298" s="71">
        <v>5.6800145935935582</v>
      </c>
      <c r="AE298" s="72"/>
      <c r="AF298" s="71">
        <v>33007996.927075181</v>
      </c>
      <c r="AG298" s="71">
        <v>1656861.8948570031</v>
      </c>
      <c r="AH298" s="71">
        <v>2537429.8613705016</v>
      </c>
      <c r="AI298" s="71">
        <v>58083848.600457691</v>
      </c>
      <c r="AJ298" s="71">
        <v>71892817.225033134</v>
      </c>
      <c r="AK298" s="71"/>
      <c r="AL298" s="71"/>
      <c r="AM298" s="71">
        <v>5863081.116050086</v>
      </c>
      <c r="AN298" s="71"/>
      <c r="AO298" s="71"/>
      <c r="AP298" s="71">
        <v>173042035.6248436</v>
      </c>
      <c r="AQ298" s="72"/>
      <c r="AR298" s="71">
        <v>1150</v>
      </c>
      <c r="AS298" s="71">
        <v>554</v>
      </c>
      <c r="AT298" s="71">
        <v>1</v>
      </c>
      <c r="AU298" s="71">
        <v>0</v>
      </c>
      <c r="AV298" s="71">
        <v>0</v>
      </c>
      <c r="AW298" s="71">
        <v>0</v>
      </c>
      <c r="AX298" s="71"/>
      <c r="AY298" s="72"/>
      <c r="AZ298" s="71">
        <v>5997.216000000004</v>
      </c>
      <c r="BA298" s="71">
        <v>13117.240000000011</v>
      </c>
      <c r="BB298" s="71">
        <v>1980</v>
      </c>
      <c r="BC298" s="71">
        <v>0</v>
      </c>
      <c r="BD298" s="71">
        <v>0</v>
      </c>
      <c r="BE298" s="71">
        <v>0</v>
      </c>
      <c r="BF298" s="71"/>
      <c r="BG298" s="72"/>
      <c r="BH298" s="71">
        <v>0</v>
      </c>
      <c r="BI298" s="71">
        <v>0</v>
      </c>
      <c r="BJ298" s="71">
        <v>0</v>
      </c>
      <c r="BK298" s="71">
        <v>0</v>
      </c>
      <c r="BL298" s="71">
        <v>6.4050000000000002</v>
      </c>
      <c r="BM298" s="71">
        <v>0</v>
      </c>
      <c r="BN298" s="72"/>
      <c r="BO298" s="71">
        <v>0</v>
      </c>
      <c r="BP298" s="71">
        <v>0</v>
      </c>
      <c r="BQ298" s="71">
        <v>0</v>
      </c>
      <c r="BR298" s="71">
        <v>0</v>
      </c>
      <c r="BS298" s="71">
        <v>1</v>
      </c>
      <c r="BT298" s="71">
        <v>0</v>
      </c>
      <c r="BU298"/>
      <c r="BV298" s="70">
        <v>6.4050000000000002</v>
      </c>
      <c r="BW298" s="70">
        <v>0</v>
      </c>
      <c r="BX298" s="70">
        <v>0</v>
      </c>
      <c r="BY298" s="70">
        <v>0</v>
      </c>
      <c r="BZ298" s="70">
        <v>0</v>
      </c>
      <c r="CA298" s="70">
        <v>0</v>
      </c>
      <c r="CB298" s="70">
        <v>0</v>
      </c>
      <c r="CC298" s="70">
        <v>0</v>
      </c>
      <c r="CD298" s="70">
        <v>0</v>
      </c>
    </row>
    <row r="299" spans="1:82">
      <c r="A299" s="70" t="s">
        <v>2022</v>
      </c>
      <c r="B299" s="70">
        <v>442</v>
      </c>
      <c r="C299" s="70">
        <v>18</v>
      </c>
      <c r="D299" s="70">
        <v>26</v>
      </c>
      <c r="E299" s="70">
        <v>2021</v>
      </c>
      <c r="F299" s="70" t="s">
        <v>160</v>
      </c>
      <c r="G299" s="70" t="s">
        <v>2004</v>
      </c>
      <c r="H299" s="70" t="s">
        <v>2005</v>
      </c>
      <c r="I299" s="148"/>
      <c r="J299" s="71">
        <v>35.488018580752076</v>
      </c>
      <c r="K299" s="71">
        <v>3.0660610002880864</v>
      </c>
      <c r="L299" s="71">
        <v>10.910460905206135</v>
      </c>
      <c r="M299" s="71">
        <v>55.978923517471841</v>
      </c>
      <c r="N299" s="71">
        <v>63.12900682531474</v>
      </c>
      <c r="O299" s="71">
        <v>39.266788562451801</v>
      </c>
      <c r="P299" s="71">
        <v>39.533357043050572</v>
      </c>
      <c r="Q299" s="71">
        <v>2.6611091938529401</v>
      </c>
      <c r="R299" s="71">
        <v>3.0536142621896145</v>
      </c>
      <c r="S299" s="71">
        <v>4.918555754892445</v>
      </c>
      <c r="T299" s="72"/>
      <c r="U299" s="71">
        <v>2407907</v>
      </c>
      <c r="V299" s="71">
        <v>1210</v>
      </c>
      <c r="W299" s="71">
        <v>255</v>
      </c>
      <c r="X299" s="71">
        <v>10104</v>
      </c>
      <c r="Y299" s="71">
        <v>19054</v>
      </c>
      <c r="Z299" s="71">
        <v>28891</v>
      </c>
      <c r="AA299" s="71">
        <v>8508</v>
      </c>
      <c r="AB299" s="71">
        <v>45577</v>
      </c>
      <c r="AC299" s="71">
        <v>525137.57142857136</v>
      </c>
      <c r="AD299" s="71">
        <v>4.918555754892445</v>
      </c>
      <c r="AE299" s="72"/>
      <c r="AF299" s="71">
        <v>29985614.611639407</v>
      </c>
      <c r="AG299" s="71">
        <v>1775589.2409909638</v>
      </c>
      <c r="AH299" s="71">
        <v>2682965.1196504557</v>
      </c>
      <c r="AI299" s="71">
        <v>63995116.359240972</v>
      </c>
      <c r="AJ299" s="71">
        <v>76031612.163463756</v>
      </c>
      <c r="AK299" s="71">
        <v>0</v>
      </c>
      <c r="AL299" s="71">
        <v>0</v>
      </c>
      <c r="AM299" s="71">
        <v>5982614.2146162344</v>
      </c>
      <c r="AN299" s="71">
        <v>0</v>
      </c>
      <c r="AO299" s="71">
        <v>0</v>
      </c>
      <c r="AP299" s="71">
        <v>180453511.70960182</v>
      </c>
      <c r="AQ299" s="72"/>
      <c r="AR299" s="71">
        <v>1238</v>
      </c>
      <c r="AS299" s="71">
        <v>554</v>
      </c>
      <c r="AT299" s="71">
        <v>1</v>
      </c>
      <c r="AU299" s="71">
        <v>0</v>
      </c>
      <c r="AV299" s="71">
        <v>0</v>
      </c>
      <c r="AW299" s="71">
        <v>0</v>
      </c>
      <c r="AX299" s="71"/>
      <c r="AY299" s="72"/>
      <c r="AZ299" s="71">
        <v>6517.9560000000056</v>
      </c>
      <c r="BA299" s="71">
        <v>13117.240000000011</v>
      </c>
      <c r="BB299" s="71">
        <v>1980</v>
      </c>
      <c r="BC299" s="71">
        <v>0</v>
      </c>
      <c r="BD299" s="71">
        <v>0</v>
      </c>
      <c r="BE299" s="71">
        <v>0</v>
      </c>
      <c r="BF299" s="71"/>
      <c r="BG299" s="72"/>
      <c r="BH299" s="71">
        <v>0</v>
      </c>
      <c r="BI299" s="71">
        <v>0</v>
      </c>
      <c r="BJ299" s="71">
        <v>0</v>
      </c>
      <c r="BK299" s="71">
        <v>0</v>
      </c>
      <c r="BL299" s="71">
        <v>6.11</v>
      </c>
      <c r="BM299" s="71">
        <v>0</v>
      </c>
      <c r="BN299" s="72"/>
      <c r="BO299" s="71">
        <v>0</v>
      </c>
      <c r="BP299" s="71">
        <v>0</v>
      </c>
      <c r="BQ299" s="71">
        <v>0</v>
      </c>
      <c r="BR299" s="71">
        <v>0</v>
      </c>
      <c r="BS299" s="71">
        <v>1</v>
      </c>
      <c r="BT299" s="71">
        <v>0</v>
      </c>
      <c r="BU299"/>
      <c r="BV299" s="70">
        <v>6.11</v>
      </c>
      <c r="BW299" s="70">
        <v>0</v>
      </c>
      <c r="BX299" s="70">
        <v>0</v>
      </c>
      <c r="BY299" s="70">
        <v>0</v>
      </c>
      <c r="BZ299" s="70">
        <v>0</v>
      </c>
      <c r="CA299" s="70">
        <v>0</v>
      </c>
      <c r="CB299" s="70">
        <v>0</v>
      </c>
      <c r="CC299" s="70">
        <v>0</v>
      </c>
      <c r="CD299" s="70">
        <v>0</v>
      </c>
    </row>
    <row r="300" spans="1:82">
      <c r="A300" s="70" t="s">
        <v>2023</v>
      </c>
      <c r="B300" s="70">
        <v>442</v>
      </c>
      <c r="C300" s="70">
        <v>19</v>
      </c>
      <c r="D300" s="70">
        <v>26</v>
      </c>
      <c r="E300" s="70">
        <v>2022</v>
      </c>
      <c r="F300" s="70" t="s">
        <v>161</v>
      </c>
      <c r="G300" s="70" t="s">
        <v>2004</v>
      </c>
      <c r="H300" s="70" t="s">
        <v>2005</v>
      </c>
      <c r="I300" s="148"/>
      <c r="J300" s="71">
        <v>35.825201605924526</v>
      </c>
      <c r="K300" s="71">
        <v>3.3384710894793894</v>
      </c>
      <c r="L300" s="71">
        <v>8.8924181226031767</v>
      </c>
      <c r="M300" s="71">
        <v>64.046120713236292</v>
      </c>
      <c r="N300" s="71">
        <v>64.088317681043549</v>
      </c>
      <c r="O300" s="71">
        <v>41.955331172469862</v>
      </c>
      <c r="P300" s="71">
        <v>40.029030792554366</v>
      </c>
      <c r="Q300" s="71">
        <v>2.7037741266653659</v>
      </c>
      <c r="R300" s="71">
        <v>2.9784439698521545</v>
      </c>
      <c r="S300" s="71">
        <v>5.316187681048369</v>
      </c>
      <c r="T300" s="72"/>
      <c r="U300" s="71">
        <v>2462402</v>
      </c>
      <c r="V300" s="71">
        <v>1210</v>
      </c>
      <c r="W300" s="71">
        <v>255</v>
      </c>
      <c r="X300" s="71">
        <v>10104</v>
      </c>
      <c r="Y300" s="71">
        <v>19471</v>
      </c>
      <c r="Z300" s="71">
        <v>29329</v>
      </c>
      <c r="AA300" s="71">
        <v>8746</v>
      </c>
      <c r="AB300" s="71">
        <v>45928</v>
      </c>
      <c r="AC300" s="71">
        <v>518643.42857142841</v>
      </c>
      <c r="AD300" s="71">
        <v>5.316187681048369</v>
      </c>
      <c r="AE300" s="72"/>
      <c r="AF300" s="71">
        <v>29584739.016471386</v>
      </c>
      <c r="AG300" s="71">
        <v>2013308.5742835565</v>
      </c>
      <c r="AH300" s="71">
        <v>2516155.5020945249</v>
      </c>
      <c r="AI300" s="71">
        <v>71569007.526368141</v>
      </c>
      <c r="AJ300" s="71">
        <v>79167119.062306166</v>
      </c>
      <c r="AK300" s="71">
        <v>0</v>
      </c>
      <c r="AL300" s="71">
        <v>0</v>
      </c>
      <c r="AM300" s="71">
        <v>5930558.377530003</v>
      </c>
      <c r="AN300" s="71">
        <v>0</v>
      </c>
      <c r="AO300" s="71">
        <v>0</v>
      </c>
      <c r="AP300" s="71">
        <v>190780888.05905378</v>
      </c>
      <c r="AQ300" s="72"/>
      <c r="AR300" s="71">
        <v>1331</v>
      </c>
      <c r="AS300" s="71">
        <v>555</v>
      </c>
      <c r="AT300" s="71">
        <v>1</v>
      </c>
      <c r="AU300" s="71">
        <v>0</v>
      </c>
      <c r="AV300" s="71">
        <v>0</v>
      </c>
      <c r="AW300" s="71">
        <v>0</v>
      </c>
      <c r="AX300" s="71"/>
      <c r="AY300" s="72"/>
      <c r="AZ300" s="71">
        <v>7100.4330000000036</v>
      </c>
      <c r="BA300" s="71">
        <v>13128.240000000014</v>
      </c>
      <c r="BB300" s="71">
        <v>1980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2024</v>
      </c>
      <c r="B301" s="70">
        <v>442</v>
      </c>
      <c r="C301" s="70">
        <v>20</v>
      </c>
      <c r="D301" s="70">
        <v>26</v>
      </c>
      <c r="E301" s="70">
        <v>2023</v>
      </c>
      <c r="F301" s="70" t="s">
        <v>1539</v>
      </c>
      <c r="G301" s="70" t="s">
        <v>2004</v>
      </c>
      <c r="H301" s="70" t="s">
        <v>2005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1457</v>
      </c>
      <c r="AS301" s="71">
        <v>559</v>
      </c>
      <c r="AT301" s="71">
        <v>1</v>
      </c>
      <c r="AU301" s="71">
        <v>0</v>
      </c>
      <c r="AV301" s="71">
        <v>0</v>
      </c>
      <c r="AW301" s="71">
        <v>0</v>
      </c>
      <c r="AX301" s="71"/>
      <c r="AY301" s="72"/>
      <c r="AZ301" s="71">
        <v>7813.4929999999949</v>
      </c>
      <c r="BA301" s="71">
        <v>13447.340000000015</v>
      </c>
      <c r="BB301" s="71">
        <v>1980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2025</v>
      </c>
      <c r="B302" s="70">
        <v>442</v>
      </c>
      <c r="C302" s="70">
        <v>21</v>
      </c>
      <c r="D302" s="70">
        <v>26</v>
      </c>
      <c r="E302" s="70">
        <v>2024</v>
      </c>
      <c r="F302" s="70" t="s">
        <v>1554</v>
      </c>
      <c r="G302" s="70" t="s">
        <v>2004</v>
      </c>
      <c r="H302" s="70" t="s">
        <v>2005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2026</v>
      </c>
      <c r="B303" s="70">
        <v>426</v>
      </c>
      <c r="C303" s="70">
        <v>1</v>
      </c>
      <c r="D303" s="70">
        <v>26</v>
      </c>
      <c r="E303" s="70">
        <v>1990</v>
      </c>
      <c r="F303" s="70" t="s">
        <v>787</v>
      </c>
      <c r="G303" s="70" t="s">
        <v>2027</v>
      </c>
      <c r="H303" s="70" t="s">
        <v>2028</v>
      </c>
      <c r="I303" s="148"/>
      <c r="J303" s="71">
        <v>517.18887838863532</v>
      </c>
      <c r="K303" s="71">
        <v>5.6362374561357909</v>
      </c>
      <c r="L303" s="71">
        <v>9.2394347288972085</v>
      </c>
      <c r="M303" s="71">
        <v>30.94697450911832</v>
      </c>
      <c r="N303" s="71">
        <v>34.286037077025291</v>
      </c>
      <c r="O303" s="71">
        <v>33.247292036827517</v>
      </c>
      <c r="P303" s="71">
        <v>52.666456956681223</v>
      </c>
      <c r="Q303" s="71">
        <v>2.8837919807000798</v>
      </c>
      <c r="R303" s="71">
        <v>0</v>
      </c>
      <c r="S303" s="71">
        <v>2.9442859758022091</v>
      </c>
      <c r="T303" s="72"/>
      <c r="U303" s="71">
        <v>7610259</v>
      </c>
      <c r="V303" s="71">
        <v>1475</v>
      </c>
      <c r="W303" s="71">
        <v>123</v>
      </c>
      <c r="X303" s="71">
        <v>12445</v>
      </c>
      <c r="Y303" s="71">
        <v>15251</v>
      </c>
      <c r="Z303" s="71">
        <v>13675</v>
      </c>
      <c r="AA303" s="71">
        <v>12788</v>
      </c>
      <c r="AB303" s="71">
        <v>46823</v>
      </c>
      <c r="AC303" s="71">
        <v>0</v>
      </c>
      <c r="AD303" s="71">
        <v>2.9442859758022091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2029</v>
      </c>
      <c r="B304" s="70">
        <v>427</v>
      </c>
      <c r="C304" s="70">
        <v>2</v>
      </c>
      <c r="D304" s="70">
        <v>26</v>
      </c>
      <c r="E304" s="70">
        <v>2005</v>
      </c>
      <c r="F304" s="70" t="s">
        <v>789</v>
      </c>
      <c r="G304" s="70" t="s">
        <v>2027</v>
      </c>
      <c r="H304" s="70" t="s">
        <v>2028</v>
      </c>
      <c r="I304" s="148"/>
      <c r="J304" s="71">
        <v>528.05088775335787</v>
      </c>
      <c r="K304" s="71">
        <v>4.9568862030825622</v>
      </c>
      <c r="L304" s="71">
        <v>27.149461523130501</v>
      </c>
      <c r="M304" s="71">
        <v>60.572797149411208</v>
      </c>
      <c r="N304" s="71">
        <v>51.943075164328022</v>
      </c>
      <c r="O304" s="71">
        <v>55.279152260650513</v>
      </c>
      <c r="P304" s="71">
        <v>62.008449717569967</v>
      </c>
      <c r="Q304" s="71">
        <v>2.97965049358156</v>
      </c>
      <c r="R304" s="71">
        <v>0</v>
      </c>
      <c r="S304" s="71">
        <v>4.5382925847615612</v>
      </c>
      <c r="T304" s="72"/>
      <c r="U304" s="71">
        <v>11566909</v>
      </c>
      <c r="V304" s="71">
        <v>1562</v>
      </c>
      <c r="W304" s="71">
        <v>237</v>
      </c>
      <c r="X304" s="71">
        <v>12955</v>
      </c>
      <c r="Y304" s="71">
        <v>20890</v>
      </c>
      <c r="Z304" s="71">
        <v>26311</v>
      </c>
      <c r="AA304" s="71">
        <v>12331</v>
      </c>
      <c r="AB304" s="71">
        <v>50576</v>
      </c>
      <c r="AC304" s="71">
        <v>0</v>
      </c>
      <c r="AD304" s="71">
        <v>4.5382925847615612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2030</v>
      </c>
      <c r="B305" s="70">
        <v>428</v>
      </c>
      <c r="C305" s="70">
        <v>3</v>
      </c>
      <c r="D305" s="70">
        <v>26</v>
      </c>
      <c r="E305" s="70">
        <v>2006</v>
      </c>
      <c r="F305" s="70" t="s">
        <v>790</v>
      </c>
      <c r="G305" s="70" t="s">
        <v>2027</v>
      </c>
      <c r="H305" s="70" t="s">
        <v>2028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2031</v>
      </c>
      <c r="B306" s="70">
        <v>429</v>
      </c>
      <c r="C306" s="70">
        <v>4</v>
      </c>
      <c r="D306" s="70">
        <v>26</v>
      </c>
      <c r="E306" s="70">
        <v>2007</v>
      </c>
      <c r="F306" s="70" t="s">
        <v>791</v>
      </c>
      <c r="G306" s="70" t="s">
        <v>2027</v>
      </c>
      <c r="H306" s="70" t="s">
        <v>2028</v>
      </c>
      <c r="I306" s="148"/>
      <c r="J306" s="71">
        <v>527.65295178519682</v>
      </c>
      <c r="K306" s="71">
        <v>4.4069932482689804</v>
      </c>
      <c r="L306" s="71">
        <v>25.688390739225159</v>
      </c>
      <c r="M306" s="71">
        <v>67.276447868537048</v>
      </c>
      <c r="N306" s="71">
        <v>60.489123125703152</v>
      </c>
      <c r="O306" s="71">
        <v>54.972674547065992</v>
      </c>
      <c r="P306" s="71">
        <v>61.671217533253269</v>
      </c>
      <c r="Q306" s="71">
        <v>3.1187031785406099</v>
      </c>
      <c r="R306" s="71">
        <v>0</v>
      </c>
      <c r="S306" s="71">
        <v>3.7697385528926959</v>
      </c>
      <c r="T306" s="72"/>
      <c r="U306" s="71">
        <v>13140510</v>
      </c>
      <c r="V306" s="71">
        <v>1412</v>
      </c>
      <c r="W306" s="71">
        <v>234</v>
      </c>
      <c r="X306" s="71">
        <v>17072</v>
      </c>
      <c r="Y306" s="71">
        <v>21123</v>
      </c>
      <c r="Z306" s="71">
        <v>27200</v>
      </c>
      <c r="AA306" s="71">
        <v>12077</v>
      </c>
      <c r="AB306" s="71">
        <v>50137</v>
      </c>
      <c r="AC306" s="71">
        <v>0</v>
      </c>
      <c r="AD306" s="71">
        <v>3.7697385528926959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2032</v>
      </c>
      <c r="B307" s="70">
        <v>430</v>
      </c>
      <c r="C307" s="70">
        <v>5</v>
      </c>
      <c r="D307" s="70">
        <v>26</v>
      </c>
      <c r="E307" s="70">
        <v>2008</v>
      </c>
      <c r="F307" s="70" t="s">
        <v>792</v>
      </c>
      <c r="G307" s="70" t="s">
        <v>2027</v>
      </c>
      <c r="H307" s="70" t="s">
        <v>2028</v>
      </c>
      <c r="I307" s="148"/>
      <c r="J307" s="71">
        <v>399.77894847359272</v>
      </c>
      <c r="K307" s="71">
        <v>3.1382714498122581</v>
      </c>
      <c r="L307" s="71">
        <v>20.510231002296031</v>
      </c>
      <c r="M307" s="71">
        <v>71.076994486512319</v>
      </c>
      <c r="N307" s="71">
        <v>53.886674804956897</v>
      </c>
      <c r="O307" s="71">
        <v>53.198469974082983</v>
      </c>
      <c r="P307" s="71">
        <v>60.284958148833887</v>
      </c>
      <c r="Q307" s="71">
        <v>3.0508572531473299</v>
      </c>
      <c r="R307" s="71">
        <v>0</v>
      </c>
      <c r="S307" s="71">
        <v>3.076960947858963</v>
      </c>
      <c r="T307" s="72"/>
      <c r="U307" s="71">
        <v>10651341</v>
      </c>
      <c r="V307" s="71">
        <v>1412</v>
      </c>
      <c r="W307" s="71">
        <v>234</v>
      </c>
      <c r="X307" s="71">
        <v>17072</v>
      </c>
      <c r="Y307" s="71">
        <v>21145</v>
      </c>
      <c r="Z307" s="71">
        <v>27246</v>
      </c>
      <c r="AA307" s="71">
        <v>11819</v>
      </c>
      <c r="AB307" s="71">
        <v>49853</v>
      </c>
      <c r="AC307" s="71">
        <v>0</v>
      </c>
      <c r="AD307" s="71">
        <v>3.076960947858963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2033</v>
      </c>
      <c r="B308" s="70">
        <v>431</v>
      </c>
      <c r="C308" s="70">
        <v>6</v>
      </c>
      <c r="D308" s="70">
        <v>26</v>
      </c>
      <c r="E308" s="70">
        <v>2009</v>
      </c>
      <c r="F308" s="70" t="s">
        <v>176</v>
      </c>
      <c r="G308" s="70" t="s">
        <v>2027</v>
      </c>
      <c r="H308" s="70" t="s">
        <v>2028</v>
      </c>
      <c r="I308" s="148"/>
      <c r="J308" s="71">
        <v>350.7298999837007</v>
      </c>
      <c r="K308" s="71">
        <v>4.4021460690818097</v>
      </c>
      <c r="L308" s="71">
        <v>18.73362569425807</v>
      </c>
      <c r="M308" s="71">
        <v>82.049813513704947</v>
      </c>
      <c r="N308" s="71">
        <v>53.26240835931771</v>
      </c>
      <c r="O308" s="71">
        <v>54.450385952495203</v>
      </c>
      <c r="P308" s="71">
        <v>57.728500469885283</v>
      </c>
      <c r="Q308" s="71">
        <v>2.8860107254432101</v>
      </c>
      <c r="R308" s="71">
        <v>0</v>
      </c>
      <c r="S308" s="71">
        <v>3.1843751134482048</v>
      </c>
      <c r="T308" s="72"/>
      <c r="U308" s="71">
        <v>8628168</v>
      </c>
      <c r="V308" s="71">
        <v>1417</v>
      </c>
      <c r="W308" s="71">
        <v>329</v>
      </c>
      <c r="X308" s="71">
        <v>18957</v>
      </c>
      <c r="Y308" s="71">
        <v>21419</v>
      </c>
      <c r="Z308" s="71">
        <v>27526</v>
      </c>
      <c r="AA308" s="71">
        <v>11619</v>
      </c>
      <c r="AB308" s="71">
        <v>49505</v>
      </c>
      <c r="AC308" s="71">
        <v>0</v>
      </c>
      <c r="AD308" s="71">
        <v>3.1843751134482048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123.203</v>
      </c>
      <c r="BK308" s="71">
        <v>0</v>
      </c>
      <c r="BL308" s="71">
        <v>12.324999999999999</v>
      </c>
      <c r="BM308" s="71">
        <v>0</v>
      </c>
      <c r="BN308" s="72"/>
      <c r="BO308" s="71">
        <v>0</v>
      </c>
      <c r="BP308" s="71">
        <v>0</v>
      </c>
      <c r="BQ308" s="71">
        <v>5</v>
      </c>
      <c r="BR308" s="71">
        <v>0</v>
      </c>
      <c r="BS308" s="71">
        <v>1</v>
      </c>
      <c r="BT308" s="71">
        <v>0</v>
      </c>
      <c r="BU308"/>
      <c r="BV308" s="70">
        <v>68.974000000000004</v>
      </c>
      <c r="BW308" s="70">
        <v>0</v>
      </c>
      <c r="BX308" s="70">
        <v>56.155999999999999</v>
      </c>
      <c r="BY308" s="70">
        <v>0</v>
      </c>
      <c r="BZ308" s="70">
        <v>0</v>
      </c>
      <c r="CA308" s="70">
        <v>0</v>
      </c>
      <c r="CB308" s="70">
        <v>0</v>
      </c>
      <c r="CC308" s="70">
        <v>10.398</v>
      </c>
      <c r="CD308" s="70">
        <v>0</v>
      </c>
    </row>
    <row r="309" spans="1:82">
      <c r="A309" s="70" t="s">
        <v>2034</v>
      </c>
      <c r="B309" s="70">
        <v>432</v>
      </c>
      <c r="C309" s="70">
        <v>7</v>
      </c>
      <c r="D309" s="70">
        <v>26</v>
      </c>
      <c r="E309" s="70">
        <v>2010</v>
      </c>
      <c r="F309" s="70" t="s">
        <v>177</v>
      </c>
      <c r="G309" s="70" t="s">
        <v>2027</v>
      </c>
      <c r="H309" s="70" t="s">
        <v>2028</v>
      </c>
      <c r="I309" s="148"/>
      <c r="J309" s="71">
        <v>296.37686338142299</v>
      </c>
      <c r="K309" s="71">
        <v>3.6063159279229469</v>
      </c>
      <c r="L309" s="71">
        <v>16.661195509167229</v>
      </c>
      <c r="M309" s="71">
        <v>76.353461122933354</v>
      </c>
      <c r="N309" s="71">
        <v>50.844020553016918</v>
      </c>
      <c r="O309" s="71">
        <v>54.785296511552993</v>
      </c>
      <c r="P309" s="71">
        <v>58.799463463253822</v>
      </c>
      <c r="Q309" s="71">
        <v>2.9848813597553598</v>
      </c>
      <c r="R309" s="71">
        <v>0</v>
      </c>
      <c r="S309" s="71">
        <v>3.486419364308583</v>
      </c>
      <c r="T309" s="72"/>
      <c r="U309" s="71">
        <v>7926140</v>
      </c>
      <c r="V309" s="71">
        <v>1417</v>
      </c>
      <c r="W309" s="71">
        <v>329</v>
      </c>
      <c r="X309" s="71">
        <v>18957</v>
      </c>
      <c r="Y309" s="71">
        <v>21222</v>
      </c>
      <c r="Z309" s="71">
        <v>27824</v>
      </c>
      <c r="AA309" s="71">
        <v>11539</v>
      </c>
      <c r="AB309" s="71">
        <v>49062</v>
      </c>
      <c r="AC309" s="71">
        <v>0</v>
      </c>
      <c r="AD309" s="71">
        <v>3.486419364308583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145.14699999999999</v>
      </c>
      <c r="BK309" s="71">
        <v>0</v>
      </c>
      <c r="BL309" s="71">
        <v>16.184000000000001</v>
      </c>
      <c r="BM309" s="71">
        <v>0</v>
      </c>
      <c r="BN309" s="72"/>
      <c r="BO309" s="71">
        <v>0</v>
      </c>
      <c r="BP309" s="71">
        <v>0</v>
      </c>
      <c r="BQ309" s="71">
        <v>5</v>
      </c>
      <c r="BR309" s="71">
        <v>0</v>
      </c>
      <c r="BS309" s="71">
        <v>2</v>
      </c>
      <c r="BT309" s="71">
        <v>0</v>
      </c>
      <c r="BU309"/>
      <c r="BV309" s="70">
        <v>81.034000000000006</v>
      </c>
      <c r="BW309" s="70">
        <v>0</v>
      </c>
      <c r="BX309" s="70">
        <v>66.78</v>
      </c>
      <c r="BY309" s="70">
        <v>0</v>
      </c>
      <c r="BZ309" s="70">
        <v>0</v>
      </c>
      <c r="CA309" s="70">
        <v>0</v>
      </c>
      <c r="CB309" s="70">
        <v>0</v>
      </c>
      <c r="CC309" s="70">
        <v>13.516999999999999</v>
      </c>
      <c r="CD309" s="70">
        <v>0</v>
      </c>
    </row>
    <row r="310" spans="1:82">
      <c r="A310" s="70" t="s">
        <v>2035</v>
      </c>
      <c r="B310" s="70">
        <v>433</v>
      </c>
      <c r="C310" s="70">
        <v>8</v>
      </c>
      <c r="D310" s="70">
        <v>26</v>
      </c>
      <c r="E310" s="70">
        <v>2011</v>
      </c>
      <c r="F310" s="70" t="s">
        <v>178</v>
      </c>
      <c r="G310" s="70" t="s">
        <v>2027</v>
      </c>
      <c r="H310" s="70" t="s">
        <v>2028</v>
      </c>
      <c r="I310" s="148"/>
      <c r="J310" s="71">
        <v>280.00832767662979</v>
      </c>
      <c r="K310" s="71">
        <v>5.2518565819119116</v>
      </c>
      <c r="L310" s="71">
        <v>16.042568007531749</v>
      </c>
      <c r="M310" s="71">
        <v>107.072018690025</v>
      </c>
      <c r="N310" s="71">
        <v>69.234562528515355</v>
      </c>
      <c r="O310" s="71">
        <v>54.18696900793811</v>
      </c>
      <c r="P310" s="71">
        <v>56.387675926711388</v>
      </c>
      <c r="Q310" s="71">
        <v>3.41481485416538</v>
      </c>
      <c r="R310" s="71">
        <v>0</v>
      </c>
      <c r="S310" s="71">
        <v>3.467812183138915</v>
      </c>
      <c r="T310" s="72"/>
      <c r="U310" s="71">
        <v>7065245</v>
      </c>
      <c r="V310" s="71">
        <v>1417</v>
      </c>
      <c r="W310" s="71">
        <v>329</v>
      </c>
      <c r="X310" s="71">
        <v>18957</v>
      </c>
      <c r="Y310" s="71">
        <v>21270</v>
      </c>
      <c r="Z310" s="71">
        <v>28118</v>
      </c>
      <c r="AA310" s="71">
        <v>11395</v>
      </c>
      <c r="AB310" s="71">
        <v>48660</v>
      </c>
      <c r="AC310" s="71">
        <v>0</v>
      </c>
      <c r="AD310" s="71">
        <v>3.467812183138915</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139.1</v>
      </c>
      <c r="BK310" s="71">
        <v>0</v>
      </c>
      <c r="BL310" s="71">
        <v>11.558999999999999</v>
      </c>
      <c r="BM310" s="71">
        <v>0</v>
      </c>
      <c r="BN310" s="72"/>
      <c r="BO310" s="71">
        <v>0</v>
      </c>
      <c r="BP310" s="71">
        <v>0</v>
      </c>
      <c r="BQ310" s="71">
        <v>4</v>
      </c>
      <c r="BR310" s="71">
        <v>0</v>
      </c>
      <c r="BS310" s="71">
        <v>1</v>
      </c>
      <c r="BT310" s="71">
        <v>0</v>
      </c>
      <c r="BU310"/>
      <c r="BV310" s="70">
        <v>67.131</v>
      </c>
      <c r="BW310" s="70">
        <v>0</v>
      </c>
      <c r="BX310" s="70">
        <v>69.664000000000001</v>
      </c>
      <c r="BY310" s="70">
        <v>0</v>
      </c>
      <c r="BZ310" s="70">
        <v>0</v>
      </c>
      <c r="CA310" s="70">
        <v>0</v>
      </c>
      <c r="CB310" s="70">
        <v>0</v>
      </c>
      <c r="CC310" s="70">
        <v>13.864000000000001</v>
      </c>
      <c r="CD310" s="70">
        <v>0</v>
      </c>
    </row>
    <row r="311" spans="1:82">
      <c r="A311" s="70" t="s">
        <v>2036</v>
      </c>
      <c r="B311" s="70">
        <v>434</v>
      </c>
      <c r="C311" s="70">
        <v>9</v>
      </c>
      <c r="D311" s="70">
        <v>26</v>
      </c>
      <c r="E311" s="70">
        <v>2012</v>
      </c>
      <c r="F311" s="70" t="s">
        <v>179</v>
      </c>
      <c r="G311" s="1064" t="s">
        <v>2027</v>
      </c>
      <c r="H311" s="70" t="s">
        <v>2028</v>
      </c>
      <c r="I311" s="148"/>
      <c r="J311" s="71">
        <v>344.41917344172361</v>
      </c>
      <c r="K311" s="71">
        <v>6.3417739722596727</v>
      </c>
      <c r="L311" s="71">
        <v>15.68519162963482</v>
      </c>
      <c r="M311" s="71">
        <v>109.3398259691117</v>
      </c>
      <c r="N311" s="71">
        <v>86.323332733022553</v>
      </c>
      <c r="O311" s="71">
        <v>54.575059501083651</v>
      </c>
      <c r="P311" s="71">
        <v>55.882376257418464</v>
      </c>
      <c r="Q311" s="71">
        <v>3.7001393121846902</v>
      </c>
      <c r="R311" s="71">
        <v>0</v>
      </c>
      <c r="S311" s="71">
        <v>4.4298336130218239</v>
      </c>
      <c r="T311" s="72"/>
      <c r="U311" s="71">
        <v>8423877</v>
      </c>
      <c r="V311" s="71">
        <v>1417</v>
      </c>
      <c r="W311" s="71">
        <v>329</v>
      </c>
      <c r="X311" s="71">
        <v>18957</v>
      </c>
      <c r="Y311" s="71">
        <v>21463</v>
      </c>
      <c r="Z311" s="71">
        <v>28544</v>
      </c>
      <c r="AA311" s="71">
        <v>11229</v>
      </c>
      <c r="AB311" s="71">
        <v>48529</v>
      </c>
      <c r="AC311" s="71">
        <v>0</v>
      </c>
      <c r="AD311" s="71">
        <v>4.4298336130218239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129.047</v>
      </c>
      <c r="BK311" s="71">
        <v>0</v>
      </c>
      <c r="BL311" s="71">
        <v>18.568999999999999</v>
      </c>
      <c r="BM311" s="71">
        <v>0</v>
      </c>
      <c r="BN311" s="72"/>
      <c r="BO311" s="71">
        <v>0</v>
      </c>
      <c r="BP311" s="71">
        <v>0</v>
      </c>
      <c r="BQ311" s="71">
        <v>4</v>
      </c>
      <c r="BR311" s="71">
        <v>0</v>
      </c>
      <c r="BS311" s="71">
        <v>2</v>
      </c>
      <c r="BT311" s="71">
        <v>0</v>
      </c>
      <c r="BU311"/>
      <c r="BV311" s="70">
        <v>80.84</v>
      </c>
      <c r="BW311" s="70">
        <v>0</v>
      </c>
      <c r="BX311" s="70">
        <v>61.923000000000002</v>
      </c>
      <c r="BY311" s="70">
        <v>0</v>
      </c>
      <c r="BZ311" s="70">
        <v>0</v>
      </c>
      <c r="CA311" s="70">
        <v>0</v>
      </c>
      <c r="CB311" s="70">
        <v>0</v>
      </c>
      <c r="CC311" s="70">
        <v>4.8529999999999998</v>
      </c>
      <c r="CD311" s="70">
        <v>0</v>
      </c>
    </row>
    <row r="312" spans="1:82">
      <c r="A312" s="70" t="s">
        <v>2037</v>
      </c>
      <c r="B312" s="70">
        <v>435</v>
      </c>
      <c r="C312" s="70">
        <v>10</v>
      </c>
      <c r="D312" s="70">
        <v>26</v>
      </c>
      <c r="E312" s="70">
        <v>2013</v>
      </c>
      <c r="F312" s="70" t="s">
        <v>180</v>
      </c>
      <c r="G312" s="1064" t="s">
        <v>2027</v>
      </c>
      <c r="H312" s="70" t="s">
        <v>2028</v>
      </c>
      <c r="I312" s="148"/>
      <c r="J312" s="71">
        <v>361.68880627327798</v>
      </c>
      <c r="K312" s="71">
        <v>6.3880749970468056</v>
      </c>
      <c r="L312" s="71">
        <v>16.157222097519249</v>
      </c>
      <c r="M312" s="71">
        <v>113.3280045070201</v>
      </c>
      <c r="N312" s="71">
        <v>89.269138142091663</v>
      </c>
      <c r="O312" s="71">
        <v>52.859319683324991</v>
      </c>
      <c r="P312" s="71">
        <v>55.683321614984074</v>
      </c>
      <c r="Q312" s="71">
        <v>3.76625506923709</v>
      </c>
      <c r="R312" s="71">
        <v>0</v>
      </c>
      <c r="S312" s="71">
        <v>4.2323184750045488</v>
      </c>
      <c r="T312" s="72"/>
      <c r="U312" s="71">
        <v>9384204</v>
      </c>
      <c r="V312" s="71">
        <v>1417</v>
      </c>
      <c r="W312" s="71">
        <v>329</v>
      </c>
      <c r="X312" s="71">
        <v>18957</v>
      </c>
      <c r="Y312" s="71">
        <v>21714</v>
      </c>
      <c r="Z312" s="71">
        <v>28881</v>
      </c>
      <c r="AA312" s="71">
        <v>11147</v>
      </c>
      <c r="AB312" s="71">
        <v>48688</v>
      </c>
      <c r="AC312" s="71">
        <v>0</v>
      </c>
      <c r="AD312" s="71">
        <v>4.2323184750045488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131.05500000000001</v>
      </c>
      <c r="BK312" s="71">
        <v>0</v>
      </c>
      <c r="BL312" s="71">
        <v>21.738</v>
      </c>
      <c r="BM312" s="71">
        <v>0</v>
      </c>
      <c r="BN312" s="72"/>
      <c r="BO312" s="71">
        <v>0</v>
      </c>
      <c r="BP312" s="71">
        <v>0</v>
      </c>
      <c r="BQ312" s="71">
        <v>4</v>
      </c>
      <c r="BR312" s="71">
        <v>0</v>
      </c>
      <c r="BS312" s="71">
        <v>2</v>
      </c>
      <c r="BT312" s="71">
        <v>0</v>
      </c>
      <c r="BU312"/>
      <c r="BV312" s="70">
        <v>89.731999999999999</v>
      </c>
      <c r="BW312" s="70">
        <v>0</v>
      </c>
      <c r="BX312" s="70">
        <v>63.061</v>
      </c>
      <c r="BY312" s="70">
        <v>0</v>
      </c>
      <c r="BZ312" s="70">
        <v>0</v>
      </c>
      <c r="CA312" s="70">
        <v>0</v>
      </c>
      <c r="CB312" s="70">
        <v>0</v>
      </c>
      <c r="CC312" s="70">
        <v>0</v>
      </c>
      <c r="CD312" s="70">
        <v>0</v>
      </c>
    </row>
    <row r="313" spans="1:82">
      <c r="A313" s="70" t="s">
        <v>2038</v>
      </c>
      <c r="B313" s="70">
        <v>436</v>
      </c>
      <c r="C313" s="70">
        <v>11</v>
      </c>
      <c r="D313" s="70">
        <v>26</v>
      </c>
      <c r="E313" s="70">
        <v>2014</v>
      </c>
      <c r="F313" s="70" t="s">
        <v>181</v>
      </c>
      <c r="G313" s="70" t="s">
        <v>2027</v>
      </c>
      <c r="H313" s="70" t="s">
        <v>2028</v>
      </c>
      <c r="I313" s="148"/>
      <c r="J313" s="71">
        <v>321.77533757611923</v>
      </c>
      <c r="K313" s="71">
        <v>4.8753596271152482</v>
      </c>
      <c r="L313" s="71">
        <v>16.625114755807971</v>
      </c>
      <c r="M313" s="71">
        <v>110.34266823858469</v>
      </c>
      <c r="N313" s="71">
        <v>89.462869896218464</v>
      </c>
      <c r="O313" s="71">
        <v>51.062269111457113</v>
      </c>
      <c r="P313" s="71">
        <v>55.756837866757813</v>
      </c>
      <c r="Q313" s="71">
        <v>3.5973922296957901</v>
      </c>
      <c r="R313" s="71">
        <v>0</v>
      </c>
      <c r="S313" s="71">
        <v>3.8592887601715158</v>
      </c>
      <c r="T313" s="72"/>
      <c r="U313" s="71">
        <v>9001257</v>
      </c>
      <c r="V313" s="71">
        <v>1229</v>
      </c>
      <c r="W313" s="71">
        <v>310</v>
      </c>
      <c r="X313" s="71">
        <v>18846</v>
      </c>
      <c r="Y313" s="71">
        <v>21818</v>
      </c>
      <c r="Z313" s="71">
        <v>29384</v>
      </c>
      <c r="AA313" s="71">
        <v>11104</v>
      </c>
      <c r="AB313" s="71">
        <v>48471</v>
      </c>
      <c r="AC313" s="71">
        <v>0</v>
      </c>
      <c r="AD313" s="71">
        <v>3.8592887601715158</v>
      </c>
      <c r="AE313" s="72"/>
      <c r="AF313" s="71"/>
      <c r="AG313" s="71"/>
      <c r="AH313" s="71"/>
      <c r="AI313" s="71"/>
      <c r="AJ313" s="71"/>
      <c r="AK313" s="71"/>
      <c r="AL313" s="71"/>
      <c r="AM313" s="71"/>
      <c r="AN313" s="71"/>
      <c r="AO313" s="71"/>
      <c r="AP313" s="71"/>
      <c r="AQ313" s="72"/>
      <c r="AR313" s="71">
        <v>1324</v>
      </c>
      <c r="AS313" s="71">
        <v>264</v>
      </c>
      <c r="AT313" s="71">
        <v>0</v>
      </c>
      <c r="AU313" s="71">
        <v>0</v>
      </c>
      <c r="AV313" s="71">
        <v>0</v>
      </c>
      <c r="AW313" s="71">
        <v>0</v>
      </c>
      <c r="AX313" s="71"/>
      <c r="AY313" s="72"/>
      <c r="AZ313" s="71">
        <v>6036.7039999999997</v>
      </c>
      <c r="BA313" s="71">
        <v>10181.44</v>
      </c>
      <c r="BB313" s="71">
        <v>0</v>
      </c>
      <c r="BC313" s="71">
        <v>0</v>
      </c>
      <c r="BD313" s="71">
        <v>0</v>
      </c>
      <c r="BE313" s="71">
        <v>0</v>
      </c>
      <c r="BF313" s="71"/>
      <c r="BG313" s="72"/>
      <c r="BH313" s="71">
        <v>0</v>
      </c>
      <c r="BI313" s="71">
        <v>0</v>
      </c>
      <c r="BJ313" s="71">
        <v>126.32</v>
      </c>
      <c r="BK313" s="71">
        <v>0</v>
      </c>
      <c r="BL313" s="71">
        <v>21.885000000000002</v>
      </c>
      <c r="BM313" s="71">
        <v>0</v>
      </c>
      <c r="BN313" s="72"/>
      <c r="BO313" s="71">
        <v>0</v>
      </c>
      <c r="BP313" s="71">
        <v>0</v>
      </c>
      <c r="BQ313" s="71">
        <v>4</v>
      </c>
      <c r="BR313" s="71">
        <v>0</v>
      </c>
      <c r="BS313" s="71">
        <v>2</v>
      </c>
      <c r="BT313" s="71">
        <v>0</v>
      </c>
      <c r="BU313"/>
      <c r="BV313" s="70">
        <v>88.356999999999999</v>
      </c>
      <c r="BW313" s="70">
        <v>0</v>
      </c>
      <c r="BX313" s="70">
        <v>59.847999999999999</v>
      </c>
      <c r="BY313" s="70">
        <v>0</v>
      </c>
      <c r="BZ313" s="70">
        <v>0</v>
      </c>
      <c r="CA313" s="70">
        <v>0</v>
      </c>
      <c r="CB313" s="70">
        <v>0</v>
      </c>
      <c r="CC313" s="70">
        <v>0</v>
      </c>
      <c r="CD313" s="70">
        <v>0</v>
      </c>
    </row>
    <row r="314" spans="1:82">
      <c r="A314" s="70" t="s">
        <v>2039</v>
      </c>
      <c r="B314" s="70">
        <v>437</v>
      </c>
      <c r="C314" s="70">
        <v>12</v>
      </c>
      <c r="D314" s="70">
        <v>26</v>
      </c>
      <c r="E314" s="70">
        <v>2015</v>
      </c>
      <c r="F314" s="70" t="s">
        <v>182</v>
      </c>
      <c r="G314" s="70" t="s">
        <v>2027</v>
      </c>
      <c r="H314" s="70" t="s">
        <v>2028</v>
      </c>
      <c r="I314" s="148"/>
      <c r="J314" s="71">
        <v>347.26134212398432</v>
      </c>
      <c r="K314" s="71">
        <v>5.4123084170641684</v>
      </c>
      <c r="L314" s="71">
        <v>19.811115396544078</v>
      </c>
      <c r="M314" s="71">
        <v>105.50898484784049</v>
      </c>
      <c r="N314" s="71">
        <v>76.132943973309935</v>
      </c>
      <c r="O314" s="71">
        <v>50.857810041979278</v>
      </c>
      <c r="P314" s="71">
        <v>55.715458991455293</v>
      </c>
      <c r="Q314" s="71">
        <v>3.5090459920643999</v>
      </c>
      <c r="R314" s="71">
        <v>0</v>
      </c>
      <c r="S314" s="71">
        <v>4.3558771320074179</v>
      </c>
      <c r="T314" s="72"/>
      <c r="U314" s="71">
        <v>10028834</v>
      </c>
      <c r="V314" s="71">
        <v>1229</v>
      </c>
      <c r="W314" s="71">
        <v>310</v>
      </c>
      <c r="X314" s="71">
        <v>18846</v>
      </c>
      <c r="Y314" s="71">
        <v>21965</v>
      </c>
      <c r="Z314" s="71">
        <v>29548</v>
      </c>
      <c r="AA314" s="71">
        <v>11087</v>
      </c>
      <c r="AB314" s="71">
        <v>48298</v>
      </c>
      <c r="AC314" s="71">
        <v>0</v>
      </c>
      <c r="AD314" s="71">
        <v>4.3558771320074179</v>
      </c>
      <c r="AE314" s="72"/>
      <c r="AF314" s="71">
        <v>113881423.7803289</v>
      </c>
      <c r="AG314" s="71">
        <v>4296864.979872548</v>
      </c>
      <c r="AH314" s="71">
        <v>2428246.8733350579</v>
      </c>
      <c r="AI314" s="71">
        <v>117046272.1101972</v>
      </c>
      <c r="AJ314" s="71">
        <v>108130583.5818412</v>
      </c>
      <c r="AK314" s="71">
        <v>0</v>
      </c>
      <c r="AL314" s="71">
        <v>0</v>
      </c>
      <c r="AM314" s="71">
        <v>6619038.2975100251</v>
      </c>
      <c r="AN314" s="71">
        <v>0</v>
      </c>
      <c r="AO314" s="71">
        <v>0</v>
      </c>
      <c r="AP314" s="71">
        <v>352402429.6230849</v>
      </c>
      <c r="AQ314" s="72"/>
      <c r="AR314" s="71">
        <v>1415</v>
      </c>
      <c r="AS314" s="71">
        <v>335</v>
      </c>
      <c r="AT314" s="71">
        <v>0</v>
      </c>
      <c r="AU314" s="71">
        <v>0</v>
      </c>
      <c r="AV314" s="71">
        <v>0</v>
      </c>
      <c r="AW314" s="71">
        <v>0</v>
      </c>
      <c r="AX314" s="71"/>
      <c r="AY314" s="72"/>
      <c r="AZ314" s="71">
        <v>6517.8389999999999</v>
      </c>
      <c r="BA314" s="71">
        <v>12501.44</v>
      </c>
      <c r="BB314" s="71">
        <v>0</v>
      </c>
      <c r="BC314" s="71">
        <v>0</v>
      </c>
      <c r="BD314" s="71">
        <v>0</v>
      </c>
      <c r="BE314" s="71">
        <v>0</v>
      </c>
      <c r="BF314" s="71"/>
      <c r="BG314" s="72"/>
      <c r="BH314" s="71">
        <v>0</v>
      </c>
      <c r="BI314" s="71">
        <v>0</v>
      </c>
      <c r="BJ314" s="71">
        <v>118.22</v>
      </c>
      <c r="BK314" s="71">
        <v>0</v>
      </c>
      <c r="BL314" s="71">
        <v>21.305</v>
      </c>
      <c r="BM314" s="71">
        <v>0</v>
      </c>
      <c r="BN314" s="72"/>
      <c r="BO314" s="71">
        <v>0</v>
      </c>
      <c r="BP314" s="71">
        <v>0</v>
      </c>
      <c r="BQ314" s="71">
        <v>3</v>
      </c>
      <c r="BR314" s="71">
        <v>0</v>
      </c>
      <c r="BS314" s="71">
        <v>2</v>
      </c>
      <c r="BT314" s="71">
        <v>0</v>
      </c>
      <c r="BU314"/>
      <c r="BV314" s="70">
        <v>81.513999999999996</v>
      </c>
      <c r="BW314" s="70">
        <v>0</v>
      </c>
      <c r="BX314" s="70">
        <v>58.011000000000003</v>
      </c>
      <c r="BY314" s="70">
        <v>0</v>
      </c>
      <c r="BZ314" s="70">
        <v>0</v>
      </c>
      <c r="CA314" s="70">
        <v>0</v>
      </c>
      <c r="CB314" s="70">
        <v>0</v>
      </c>
      <c r="CC314" s="70">
        <v>0</v>
      </c>
      <c r="CD314" s="70">
        <v>0</v>
      </c>
    </row>
    <row r="315" spans="1:82">
      <c r="A315" s="70" t="s">
        <v>2040</v>
      </c>
      <c r="B315" s="70">
        <v>438</v>
      </c>
      <c r="C315" s="70">
        <v>13</v>
      </c>
      <c r="D315" s="70">
        <v>26</v>
      </c>
      <c r="E315" s="70">
        <v>2016</v>
      </c>
      <c r="F315" s="70" t="s">
        <v>155</v>
      </c>
      <c r="G315" s="70" t="s">
        <v>2027</v>
      </c>
      <c r="H315" s="70" t="s">
        <v>2028</v>
      </c>
      <c r="I315" s="148"/>
      <c r="J315" s="71">
        <v>329.56357033267875</v>
      </c>
      <c r="K315" s="71">
        <v>4.6537807109798814</v>
      </c>
      <c r="L315" s="71">
        <v>19.012182140271673</v>
      </c>
      <c r="M315" s="71">
        <v>76.783944570001779</v>
      </c>
      <c r="N315" s="71">
        <v>56.535115467636864</v>
      </c>
      <c r="O315" s="71">
        <v>50.803015737707319</v>
      </c>
      <c r="P315" s="71">
        <v>54.650904314314957</v>
      </c>
      <c r="Q315" s="71">
        <v>3.3942927304223649</v>
      </c>
      <c r="R315" s="71">
        <v>0</v>
      </c>
      <c r="S315" s="71">
        <v>4.5671353720610064</v>
      </c>
      <c r="T315" s="72"/>
      <c r="U315" s="71">
        <v>10068398</v>
      </c>
      <c r="V315" s="71">
        <v>1229</v>
      </c>
      <c r="W315" s="71">
        <v>310</v>
      </c>
      <c r="X315" s="71">
        <v>18846</v>
      </c>
      <c r="Y315" s="71">
        <v>22074</v>
      </c>
      <c r="Z315" s="71">
        <v>29879</v>
      </c>
      <c r="AA315" s="71">
        <v>11248</v>
      </c>
      <c r="AB315" s="71">
        <v>48056</v>
      </c>
      <c r="AC315" s="71">
        <v>0</v>
      </c>
      <c r="AD315" s="71">
        <v>4.5671353720610064</v>
      </c>
      <c r="AE315" s="72"/>
      <c r="AF315" s="71">
        <v>120003813.1861625</v>
      </c>
      <c r="AG315" s="71">
        <v>4226890.2304701889</v>
      </c>
      <c r="AH315" s="71">
        <v>2094094.8285898741</v>
      </c>
      <c r="AI315" s="71">
        <v>110446178.6770495</v>
      </c>
      <c r="AJ315" s="71">
        <v>100624330.47719119</v>
      </c>
      <c r="AK315" s="71">
        <v>0</v>
      </c>
      <c r="AL315" s="71">
        <v>0</v>
      </c>
      <c r="AM315" s="71">
        <v>6590989.7899479968</v>
      </c>
      <c r="AN315" s="71">
        <v>0</v>
      </c>
      <c r="AO315" s="71">
        <v>0</v>
      </c>
      <c r="AP315" s="71">
        <v>343986297.18941128</v>
      </c>
      <c r="AQ315" s="72"/>
      <c r="AR315" s="71">
        <v>1504</v>
      </c>
      <c r="AS315" s="71">
        <v>371</v>
      </c>
      <c r="AT315" s="71">
        <v>0</v>
      </c>
      <c r="AU315" s="71">
        <v>0</v>
      </c>
      <c r="AV315" s="71">
        <v>0</v>
      </c>
      <c r="AW315" s="71">
        <v>0</v>
      </c>
      <c r="AX315" s="71"/>
      <c r="AY315" s="72"/>
      <c r="AZ315" s="71">
        <v>6992.2089999999998</v>
      </c>
      <c r="BA315" s="71">
        <v>13369.44</v>
      </c>
      <c r="BB315" s="71">
        <v>0</v>
      </c>
      <c r="BC315" s="71">
        <v>0</v>
      </c>
      <c r="BD315" s="71">
        <v>0</v>
      </c>
      <c r="BE315" s="71">
        <v>0</v>
      </c>
      <c r="BF315" s="71"/>
      <c r="BG315" s="72"/>
      <c r="BH315" s="71">
        <v>0</v>
      </c>
      <c r="BI315" s="71">
        <v>0</v>
      </c>
      <c r="BJ315" s="71">
        <v>118.13500000000001</v>
      </c>
      <c r="BK315" s="71">
        <v>0</v>
      </c>
      <c r="BL315" s="71">
        <v>21.012</v>
      </c>
      <c r="BM315" s="71">
        <v>0</v>
      </c>
      <c r="BN315" s="72"/>
      <c r="BO315" s="71">
        <v>0</v>
      </c>
      <c r="BP315" s="71">
        <v>0</v>
      </c>
      <c r="BQ315" s="71">
        <v>4</v>
      </c>
      <c r="BR315" s="71">
        <v>0</v>
      </c>
      <c r="BS315" s="71">
        <v>2</v>
      </c>
      <c r="BT315" s="71">
        <v>0</v>
      </c>
      <c r="BU315"/>
      <c r="BV315" s="70">
        <v>83.668999999999997</v>
      </c>
      <c r="BW315" s="70">
        <v>0</v>
      </c>
      <c r="BX315" s="70">
        <v>55.478000000000002</v>
      </c>
      <c r="BY315" s="70">
        <v>0</v>
      </c>
      <c r="BZ315" s="70">
        <v>0</v>
      </c>
      <c r="CA315" s="70">
        <v>0</v>
      </c>
      <c r="CB315" s="70">
        <v>0</v>
      </c>
      <c r="CC315" s="70">
        <v>0</v>
      </c>
      <c r="CD315" s="70">
        <v>0</v>
      </c>
    </row>
    <row r="316" spans="1:82">
      <c r="A316" s="70" t="s">
        <v>2041</v>
      </c>
      <c r="B316" s="70">
        <v>439</v>
      </c>
      <c r="C316" s="70">
        <v>14</v>
      </c>
      <c r="D316" s="70">
        <v>26</v>
      </c>
      <c r="E316" s="70">
        <v>2017</v>
      </c>
      <c r="F316" s="70" t="s">
        <v>156</v>
      </c>
      <c r="G316" s="70" t="s">
        <v>2027</v>
      </c>
      <c r="H316" s="70" t="s">
        <v>2028</v>
      </c>
      <c r="I316" s="148"/>
      <c r="J316" s="71">
        <v>325.92680272470056</v>
      </c>
      <c r="K316" s="71">
        <v>4.8582293957250924</v>
      </c>
      <c r="L316" s="71">
        <v>18.047162373500182</v>
      </c>
      <c r="M316" s="71">
        <v>73.164190092617289</v>
      </c>
      <c r="N316" s="71">
        <v>69.27687926488322</v>
      </c>
      <c r="O316" s="71">
        <v>50.639705274222187</v>
      </c>
      <c r="P316" s="71">
        <v>55.024073956790161</v>
      </c>
      <c r="Q316" s="71">
        <v>3.2697206163869401</v>
      </c>
      <c r="R316" s="71">
        <v>0</v>
      </c>
      <c r="S316" s="71">
        <v>4.5851954705491149</v>
      </c>
      <c r="T316" s="72"/>
      <c r="U316" s="71">
        <v>10257527</v>
      </c>
      <c r="V316" s="71">
        <v>1229</v>
      </c>
      <c r="W316" s="71">
        <v>310</v>
      </c>
      <c r="X316" s="71">
        <v>18846</v>
      </c>
      <c r="Y316" s="71">
        <v>22144</v>
      </c>
      <c r="Z316" s="71">
        <v>30277</v>
      </c>
      <c r="AA316" s="71">
        <v>11397</v>
      </c>
      <c r="AB316" s="71">
        <v>47871</v>
      </c>
      <c r="AC316" s="71">
        <v>0</v>
      </c>
      <c r="AD316" s="71">
        <v>4.5851954705491149</v>
      </c>
      <c r="AE316" s="72"/>
      <c r="AF316" s="71">
        <v>121993416.58611061</v>
      </c>
      <c r="AG316" s="71">
        <v>4314178.5989896106</v>
      </c>
      <c r="AH316" s="71">
        <v>2578401.3895391328</v>
      </c>
      <c r="AI316" s="71">
        <v>108021432.29463109</v>
      </c>
      <c r="AJ316" s="71">
        <v>108568061.07864469</v>
      </c>
      <c r="AK316" s="71">
        <v>0</v>
      </c>
      <c r="AL316" s="71">
        <v>0</v>
      </c>
      <c r="AM316" s="71">
        <v>6575890.0166199664</v>
      </c>
      <c r="AN316" s="71">
        <v>0</v>
      </c>
      <c r="AO316" s="71">
        <v>0</v>
      </c>
      <c r="AP316" s="71">
        <v>352051379.96453512</v>
      </c>
      <c r="AQ316" s="72"/>
      <c r="AR316" s="71">
        <v>1589</v>
      </c>
      <c r="AS316" s="71">
        <v>394</v>
      </c>
      <c r="AT316" s="71">
        <v>0</v>
      </c>
      <c r="AU316" s="71">
        <v>0</v>
      </c>
      <c r="AV316" s="71">
        <v>0</v>
      </c>
      <c r="AW316" s="71">
        <v>0</v>
      </c>
      <c r="AX316" s="71"/>
      <c r="AY316" s="72"/>
      <c r="AZ316" s="71">
        <v>7412.1090000000004</v>
      </c>
      <c r="BA316" s="71">
        <v>14511.54</v>
      </c>
      <c r="BB316" s="71">
        <v>0</v>
      </c>
      <c r="BC316" s="71">
        <v>0</v>
      </c>
      <c r="BD316" s="71">
        <v>0</v>
      </c>
      <c r="BE316" s="71">
        <v>0</v>
      </c>
      <c r="BF316" s="71"/>
      <c r="BG316" s="72"/>
      <c r="BH316" s="71">
        <v>0</v>
      </c>
      <c r="BI316" s="71">
        <v>0</v>
      </c>
      <c r="BJ316" s="71">
        <v>117.09</v>
      </c>
      <c r="BK316" s="71">
        <v>0</v>
      </c>
      <c r="BL316" s="71">
        <v>18.141999999999999</v>
      </c>
      <c r="BM316" s="71">
        <v>0</v>
      </c>
      <c r="BN316" s="72"/>
      <c r="BO316" s="71">
        <v>0</v>
      </c>
      <c r="BP316" s="71">
        <v>0</v>
      </c>
      <c r="BQ316" s="71">
        <v>4</v>
      </c>
      <c r="BR316" s="71">
        <v>0</v>
      </c>
      <c r="BS316" s="71">
        <v>2</v>
      </c>
      <c r="BT316" s="71">
        <v>0</v>
      </c>
      <c r="BU316"/>
      <c r="BV316" s="70">
        <v>75.370999999999995</v>
      </c>
      <c r="BW316" s="70">
        <v>0</v>
      </c>
      <c r="BX316" s="70">
        <v>59.860999999999997</v>
      </c>
      <c r="BY316" s="70">
        <v>0</v>
      </c>
      <c r="BZ316" s="70">
        <v>0</v>
      </c>
      <c r="CA316" s="70">
        <v>0</v>
      </c>
      <c r="CB316" s="70">
        <v>0</v>
      </c>
      <c r="CC316" s="70">
        <v>0</v>
      </c>
      <c r="CD316" s="70">
        <v>0</v>
      </c>
    </row>
    <row r="317" spans="1:82">
      <c r="A317" s="70" t="s">
        <v>2042</v>
      </c>
      <c r="B317" s="70">
        <v>440</v>
      </c>
      <c r="C317" s="70">
        <v>15</v>
      </c>
      <c r="D317" s="70">
        <v>26</v>
      </c>
      <c r="E317" s="70">
        <v>2018</v>
      </c>
      <c r="F317" s="70" t="s">
        <v>183</v>
      </c>
      <c r="G317" s="70" t="s">
        <v>2027</v>
      </c>
      <c r="H317" s="70" t="s">
        <v>2028</v>
      </c>
      <c r="I317" s="148"/>
      <c r="J317" s="71">
        <v>348.43799698339751</v>
      </c>
      <c r="K317" s="71">
        <v>4.8758729902264095</v>
      </c>
      <c r="L317" s="71">
        <v>16.101456020364424</v>
      </c>
      <c r="M317" s="71">
        <v>70.43468496429513</v>
      </c>
      <c r="N317" s="71">
        <v>53.041390366599366</v>
      </c>
      <c r="O317" s="71">
        <v>50.024726044669599</v>
      </c>
      <c r="P317" s="71">
        <v>54.691446096858911</v>
      </c>
      <c r="Q317" s="71">
        <v>3.0121107255605799</v>
      </c>
      <c r="R317" s="71">
        <v>0</v>
      </c>
      <c r="S317" s="71">
        <v>4.3309787752289282</v>
      </c>
      <c r="T317" s="72"/>
      <c r="U317" s="71">
        <v>11119495</v>
      </c>
      <c r="V317" s="71">
        <v>1229</v>
      </c>
      <c r="W317" s="71">
        <v>310</v>
      </c>
      <c r="X317" s="71">
        <v>18846</v>
      </c>
      <c r="Y317" s="71">
        <v>22191</v>
      </c>
      <c r="Z317" s="71">
        <v>30482</v>
      </c>
      <c r="AA317" s="71">
        <v>11442</v>
      </c>
      <c r="AB317" s="71">
        <v>47524</v>
      </c>
      <c r="AC317" s="71">
        <v>0</v>
      </c>
      <c r="AD317" s="71">
        <v>4.3309787752289282</v>
      </c>
      <c r="AE317" s="72"/>
      <c r="AF317" s="71">
        <v>131176825.4191795</v>
      </c>
      <c r="AG317" s="71">
        <v>4369406.03678698</v>
      </c>
      <c r="AH317" s="71">
        <v>2333295.7882853542</v>
      </c>
      <c r="AI317" s="71">
        <v>101928791.7389839</v>
      </c>
      <c r="AJ317" s="71">
        <v>89151850.902134672</v>
      </c>
      <c r="AK317" s="71">
        <v>0</v>
      </c>
      <c r="AL317" s="71">
        <v>0</v>
      </c>
      <c r="AM317" s="71">
        <v>6541731.385460401</v>
      </c>
      <c r="AN317" s="71">
        <v>0</v>
      </c>
      <c r="AO317" s="71">
        <v>0</v>
      </c>
      <c r="AP317" s="71">
        <v>335501901.27083081</v>
      </c>
      <c r="AQ317" s="72"/>
      <c r="AR317" s="71">
        <v>1670</v>
      </c>
      <c r="AS317" s="71">
        <v>410</v>
      </c>
      <c r="AT317" s="71">
        <v>0</v>
      </c>
      <c r="AU317" s="71">
        <v>0</v>
      </c>
      <c r="AV317" s="71">
        <v>0</v>
      </c>
      <c r="AW317" s="71">
        <v>1</v>
      </c>
      <c r="AX317" s="71"/>
      <c r="AY317" s="72"/>
      <c r="AZ317" s="71">
        <v>7853.3179999999957</v>
      </c>
      <c r="BA317" s="71">
        <v>15215.04</v>
      </c>
      <c r="BB317" s="71">
        <v>0</v>
      </c>
      <c r="BC317" s="71">
        <v>0</v>
      </c>
      <c r="BD317" s="71">
        <v>0</v>
      </c>
      <c r="BE317" s="71">
        <v>780</v>
      </c>
      <c r="BF317" s="71"/>
      <c r="BG317" s="72"/>
      <c r="BH317" s="71">
        <v>0</v>
      </c>
      <c r="BI317" s="71">
        <v>0</v>
      </c>
      <c r="BJ317" s="71">
        <v>94.075000000000003</v>
      </c>
      <c r="BK317" s="71">
        <v>0</v>
      </c>
      <c r="BL317" s="71">
        <v>15.901999999999999</v>
      </c>
      <c r="BM317" s="71">
        <v>0</v>
      </c>
      <c r="BN317" s="72"/>
      <c r="BO317" s="71">
        <v>0</v>
      </c>
      <c r="BP317" s="71">
        <v>0</v>
      </c>
      <c r="BQ317" s="71">
        <v>3</v>
      </c>
      <c r="BR317" s="71">
        <v>0</v>
      </c>
      <c r="BS317" s="71">
        <v>2</v>
      </c>
      <c r="BT317" s="71">
        <v>0</v>
      </c>
      <c r="BU317"/>
      <c r="BV317" s="70">
        <v>50.143999999999998</v>
      </c>
      <c r="BW317" s="70">
        <v>0</v>
      </c>
      <c r="BX317" s="70">
        <v>59.832999999999998</v>
      </c>
      <c r="BY317" s="70">
        <v>0</v>
      </c>
      <c r="BZ317" s="70">
        <v>0</v>
      </c>
      <c r="CA317" s="70">
        <v>0</v>
      </c>
      <c r="CB317" s="70">
        <v>0</v>
      </c>
      <c r="CC317" s="70">
        <v>0</v>
      </c>
      <c r="CD317" s="70">
        <v>0</v>
      </c>
    </row>
    <row r="318" spans="1:82">
      <c r="A318" s="70" t="s">
        <v>2043</v>
      </c>
      <c r="B318" s="70">
        <v>441</v>
      </c>
      <c r="C318" s="70">
        <v>16</v>
      </c>
      <c r="D318" s="70">
        <v>26</v>
      </c>
      <c r="E318" s="70">
        <v>2019</v>
      </c>
      <c r="F318" s="70" t="s">
        <v>158</v>
      </c>
      <c r="G318" s="70" t="s">
        <v>2027</v>
      </c>
      <c r="H318" s="70" t="s">
        <v>2028</v>
      </c>
      <c r="I318" s="148"/>
      <c r="J318" s="71">
        <v>310.33420124064133</v>
      </c>
      <c r="K318" s="71">
        <v>3.7043391559647763</v>
      </c>
      <c r="L318" s="71">
        <v>15.984600737150275</v>
      </c>
      <c r="M318" s="71">
        <v>58.673390904520417</v>
      </c>
      <c r="N318" s="71">
        <v>38.104463612812623</v>
      </c>
      <c r="O318" s="71">
        <v>49.084202317106424</v>
      </c>
      <c r="P318" s="71">
        <v>54.723443981967257</v>
      </c>
      <c r="Q318" s="71">
        <v>2.9156227427941501</v>
      </c>
      <c r="R318" s="71">
        <v>0</v>
      </c>
      <c r="S318" s="71">
        <v>4.9429373668706456</v>
      </c>
      <c r="T318" s="72"/>
      <c r="U318" s="71">
        <v>10592009</v>
      </c>
      <c r="V318" s="71">
        <v>1229</v>
      </c>
      <c r="W318" s="71">
        <v>310</v>
      </c>
      <c r="X318" s="71">
        <v>18846</v>
      </c>
      <c r="Y318" s="71">
        <v>22246</v>
      </c>
      <c r="Z318" s="71">
        <v>30730</v>
      </c>
      <c r="AA318" s="71">
        <v>11363</v>
      </c>
      <c r="AB318" s="71">
        <v>47247</v>
      </c>
      <c r="AC318" s="71">
        <v>0</v>
      </c>
      <c r="AD318" s="71">
        <v>4.9429373668706464</v>
      </c>
      <c r="AE318" s="72"/>
      <c r="AF318" s="71">
        <v>115596779.7180686</v>
      </c>
      <c r="AG318" s="71">
        <v>3009124.4635711992</v>
      </c>
      <c r="AH318" s="71">
        <v>2587478.2038732008</v>
      </c>
      <c r="AI318" s="71">
        <v>106003849.32650191</v>
      </c>
      <c r="AJ318" s="71">
        <v>76362744.108444139</v>
      </c>
      <c r="AK318" s="71">
        <v>0</v>
      </c>
      <c r="AL318" s="71">
        <v>0</v>
      </c>
      <c r="AM318" s="71">
        <v>6434685.7247744268</v>
      </c>
      <c r="AN318" s="71">
        <v>0</v>
      </c>
      <c r="AO318" s="71">
        <v>0</v>
      </c>
      <c r="AP318" s="71">
        <v>309994661.54523349</v>
      </c>
      <c r="AQ318" s="72"/>
      <c r="AR318" s="71">
        <v>1774</v>
      </c>
      <c r="AS318" s="71">
        <v>414</v>
      </c>
      <c r="AT318" s="71">
        <v>0</v>
      </c>
      <c r="AU318" s="71">
        <v>0</v>
      </c>
      <c r="AV318" s="71">
        <v>0</v>
      </c>
      <c r="AW318" s="71">
        <v>1</v>
      </c>
      <c r="AX318" s="71"/>
      <c r="AY318" s="72"/>
      <c r="AZ318" s="71">
        <v>8427.4510000000046</v>
      </c>
      <c r="BA318" s="71">
        <v>15341.24</v>
      </c>
      <c r="BB318" s="71">
        <v>0</v>
      </c>
      <c r="BC318" s="71">
        <v>0</v>
      </c>
      <c r="BD318" s="71">
        <v>0</v>
      </c>
      <c r="BE318" s="71">
        <v>811.41800000000001</v>
      </c>
      <c r="BF318" s="71"/>
      <c r="BG318" s="72"/>
      <c r="BH318" s="71">
        <v>0</v>
      </c>
      <c r="BI318" s="71">
        <v>0</v>
      </c>
      <c r="BJ318" s="71">
        <v>111.134</v>
      </c>
      <c r="BK318" s="71">
        <v>0</v>
      </c>
      <c r="BL318" s="71">
        <v>17.096</v>
      </c>
      <c r="BM318" s="71">
        <v>0</v>
      </c>
      <c r="BN318" s="72"/>
      <c r="BO318" s="71">
        <v>0</v>
      </c>
      <c r="BP318" s="71">
        <v>0</v>
      </c>
      <c r="BQ318" s="71">
        <v>4</v>
      </c>
      <c r="BR318" s="71">
        <v>0</v>
      </c>
      <c r="BS318" s="71">
        <v>2</v>
      </c>
      <c r="BT318" s="71">
        <v>0</v>
      </c>
      <c r="BU318"/>
      <c r="BV318" s="70">
        <v>71.882999999999996</v>
      </c>
      <c r="BW318" s="70">
        <v>0</v>
      </c>
      <c r="BX318" s="70">
        <v>56.347000000000001</v>
      </c>
      <c r="BY318" s="70">
        <v>0</v>
      </c>
      <c r="BZ318" s="70">
        <v>0</v>
      </c>
      <c r="CA318" s="70">
        <v>0</v>
      </c>
      <c r="CB318" s="70">
        <v>0</v>
      </c>
      <c r="CC318" s="70">
        <v>0</v>
      </c>
      <c r="CD318" s="70">
        <v>0</v>
      </c>
    </row>
    <row r="319" spans="1:82">
      <c r="A319" s="70" t="s">
        <v>2044</v>
      </c>
      <c r="B319" s="70">
        <v>442</v>
      </c>
      <c r="C319" s="70">
        <v>17</v>
      </c>
      <c r="D319" s="70">
        <v>26</v>
      </c>
      <c r="E319" s="70">
        <v>2020</v>
      </c>
      <c r="F319" s="70" t="s">
        <v>159</v>
      </c>
      <c r="G319" s="70" t="s">
        <v>2027</v>
      </c>
      <c r="H319" s="70" t="s">
        <v>2028</v>
      </c>
      <c r="I319" s="148"/>
      <c r="J319" s="71">
        <v>307.43873870130699</v>
      </c>
      <c r="K319" s="71">
        <v>4.6032253834262695</v>
      </c>
      <c r="L319" s="71">
        <v>18.004964286862297</v>
      </c>
      <c r="M319" s="71">
        <v>91.346866453678331</v>
      </c>
      <c r="N319" s="71">
        <v>68.259276157981319</v>
      </c>
      <c r="O319" s="71">
        <v>43.059278946286256</v>
      </c>
      <c r="P319" s="71">
        <v>51.616691312453085</v>
      </c>
      <c r="Q319" s="71">
        <v>2.7676753170686901</v>
      </c>
      <c r="R319" s="71">
        <v>0</v>
      </c>
      <c r="S319" s="71">
        <v>6.0615509913112549</v>
      </c>
      <c r="T319" s="72"/>
      <c r="U319" s="71">
        <v>9858495</v>
      </c>
      <c r="V319" s="71">
        <v>1127</v>
      </c>
      <c r="W319" s="71">
        <v>305</v>
      </c>
      <c r="X319" s="71">
        <v>21485</v>
      </c>
      <c r="Y319" s="71">
        <v>22294</v>
      </c>
      <c r="Z319" s="71">
        <v>30769</v>
      </c>
      <c r="AA319" s="71">
        <v>11392</v>
      </c>
      <c r="AB319" s="71">
        <v>46941</v>
      </c>
      <c r="AC319" s="71">
        <v>0</v>
      </c>
      <c r="AD319" s="71">
        <v>6.0615509913112549</v>
      </c>
      <c r="AE319" s="72"/>
      <c r="AF319" s="71">
        <v>103041619.2230331</v>
      </c>
      <c r="AG319" s="71">
        <v>3869204.5657499982</v>
      </c>
      <c r="AH319" s="71">
        <v>3094072.4582137866</v>
      </c>
      <c r="AI319" s="71">
        <v>128021771.15554966</v>
      </c>
      <c r="AJ319" s="71">
        <v>105846912.5891262</v>
      </c>
      <c r="AK319" s="71"/>
      <c r="AL319" s="71"/>
      <c r="AM319" s="71">
        <v>6126322.025387479</v>
      </c>
      <c r="AN319" s="71"/>
      <c r="AO319" s="71"/>
      <c r="AP319" s="71">
        <v>349999902.01706022</v>
      </c>
      <c r="AQ319" s="72"/>
      <c r="AR319" s="71">
        <v>1865</v>
      </c>
      <c r="AS319" s="71">
        <v>418</v>
      </c>
      <c r="AT319" s="71">
        <v>0</v>
      </c>
      <c r="AU319" s="71">
        <v>0</v>
      </c>
      <c r="AV319" s="71">
        <v>0</v>
      </c>
      <c r="AW319" s="71">
        <v>1</v>
      </c>
      <c r="AX319" s="71"/>
      <c r="AY319" s="72"/>
      <c r="AZ319" s="71">
        <v>8958.8740000000016</v>
      </c>
      <c r="BA319" s="71">
        <v>17938.740000000002</v>
      </c>
      <c r="BB319" s="71">
        <v>0</v>
      </c>
      <c r="BC319" s="71">
        <v>0</v>
      </c>
      <c r="BD319" s="71">
        <v>0</v>
      </c>
      <c r="BE319" s="71">
        <v>811.41800000000001</v>
      </c>
      <c r="BF319" s="71"/>
      <c r="BG319" s="72"/>
      <c r="BH319" s="71">
        <v>0</v>
      </c>
      <c r="BI319" s="71">
        <v>0</v>
      </c>
      <c r="BJ319" s="71">
        <v>79.78</v>
      </c>
      <c r="BK319" s="71">
        <v>0</v>
      </c>
      <c r="BL319" s="71">
        <v>13.705</v>
      </c>
      <c r="BM319" s="71">
        <v>0</v>
      </c>
      <c r="BN319" s="72"/>
      <c r="BO319" s="71">
        <v>0</v>
      </c>
      <c r="BP319" s="71">
        <v>0</v>
      </c>
      <c r="BQ319" s="71">
        <v>4</v>
      </c>
      <c r="BR319" s="71">
        <v>0</v>
      </c>
      <c r="BS319" s="71">
        <v>2</v>
      </c>
      <c r="BT319" s="71">
        <v>0</v>
      </c>
      <c r="BU319"/>
      <c r="BV319" s="70">
        <v>53.670999999999999</v>
      </c>
      <c r="BW319" s="70">
        <v>0</v>
      </c>
      <c r="BX319" s="70">
        <v>39.814</v>
      </c>
      <c r="BY319" s="70">
        <v>0</v>
      </c>
      <c r="BZ319" s="70">
        <v>0</v>
      </c>
      <c r="CA319" s="70">
        <v>0</v>
      </c>
      <c r="CB319" s="70">
        <v>0</v>
      </c>
      <c r="CC319" s="70">
        <v>0</v>
      </c>
      <c r="CD319" s="70">
        <v>0</v>
      </c>
    </row>
    <row r="320" spans="1:82">
      <c r="A320" s="70" t="s">
        <v>2045</v>
      </c>
      <c r="B320" s="70">
        <v>442</v>
      </c>
      <c r="C320" s="70">
        <v>18</v>
      </c>
      <c r="D320" s="70">
        <v>26</v>
      </c>
      <c r="E320" s="70">
        <v>2021</v>
      </c>
      <c r="F320" s="70" t="s">
        <v>160</v>
      </c>
      <c r="G320" s="70" t="s">
        <v>2027</v>
      </c>
      <c r="H320" s="70" t="s">
        <v>2028</v>
      </c>
      <c r="I320" s="148"/>
      <c r="J320" s="71">
        <v>285.76668351803431</v>
      </c>
      <c r="K320" s="71">
        <v>4.7014830802765015</v>
      </c>
      <c r="L320" s="71">
        <v>17.518536285682345</v>
      </c>
      <c r="M320" s="71">
        <v>88.359961472475717</v>
      </c>
      <c r="N320" s="71">
        <v>54.716734338451488</v>
      </c>
      <c r="O320" s="71">
        <v>41.847787194555082</v>
      </c>
      <c r="P320" s="71">
        <v>52.929533389443932</v>
      </c>
      <c r="Q320" s="71">
        <v>2.7236417858755901</v>
      </c>
      <c r="R320" s="71">
        <v>0</v>
      </c>
      <c r="S320" s="71">
        <v>4.8584353042780606</v>
      </c>
      <c r="T320" s="72"/>
      <c r="U320" s="71">
        <v>10151749</v>
      </c>
      <c r="V320" s="71">
        <v>1127</v>
      </c>
      <c r="W320" s="71">
        <v>305</v>
      </c>
      <c r="X320" s="71">
        <v>21485</v>
      </c>
      <c r="Y320" s="71">
        <v>22378</v>
      </c>
      <c r="Z320" s="71">
        <v>30790</v>
      </c>
      <c r="AA320" s="71">
        <v>11391</v>
      </c>
      <c r="AB320" s="71">
        <v>46648</v>
      </c>
      <c r="AC320" s="71">
        <v>0</v>
      </c>
      <c r="AD320" s="71">
        <v>4.8584353042780606</v>
      </c>
      <c r="AE320" s="72"/>
      <c r="AF320" s="71">
        <v>93849186.639200553</v>
      </c>
      <c r="AG320" s="71">
        <v>4135122.5847286736</v>
      </c>
      <c r="AH320" s="71">
        <v>2978494.5534932869</v>
      </c>
      <c r="AI320" s="71">
        <v>136759510.46475342</v>
      </c>
      <c r="AJ320" s="71">
        <v>86894501.559267506</v>
      </c>
      <c r="AK320" s="71">
        <v>0</v>
      </c>
      <c r="AL320" s="71">
        <v>0</v>
      </c>
      <c r="AM320" s="71">
        <v>6123197.8384583909</v>
      </c>
      <c r="AN320" s="71">
        <v>0</v>
      </c>
      <c r="AO320" s="71">
        <v>0</v>
      </c>
      <c r="AP320" s="71">
        <v>330740013.63990188</v>
      </c>
      <c r="AQ320" s="72"/>
      <c r="AR320" s="71">
        <v>1954</v>
      </c>
      <c r="AS320" s="71">
        <v>425</v>
      </c>
      <c r="AT320" s="71">
        <v>0</v>
      </c>
      <c r="AU320" s="71">
        <v>0</v>
      </c>
      <c r="AV320" s="71">
        <v>0</v>
      </c>
      <c r="AW320" s="71">
        <v>1</v>
      </c>
      <c r="AX320" s="71"/>
      <c r="AY320" s="72"/>
      <c r="AZ320" s="71">
        <v>9457.8389999999963</v>
      </c>
      <c r="BA320" s="71">
        <v>19816.240000000002</v>
      </c>
      <c r="BB320" s="71">
        <v>0</v>
      </c>
      <c r="BC320" s="71">
        <v>0</v>
      </c>
      <c r="BD320" s="71">
        <v>0</v>
      </c>
      <c r="BE320" s="71">
        <v>811.41800000000001</v>
      </c>
      <c r="BF320" s="71"/>
      <c r="BG320" s="72"/>
      <c r="BH320" s="71">
        <v>0</v>
      </c>
      <c r="BI320" s="71">
        <v>0</v>
      </c>
      <c r="BJ320" s="71">
        <v>91.159000000000006</v>
      </c>
      <c r="BK320" s="71">
        <v>0</v>
      </c>
      <c r="BL320" s="71">
        <v>15.564</v>
      </c>
      <c r="BM320" s="71">
        <v>0</v>
      </c>
      <c r="BN320" s="72"/>
      <c r="BO320" s="71">
        <v>0</v>
      </c>
      <c r="BP320" s="71">
        <v>0</v>
      </c>
      <c r="BQ320" s="71">
        <v>4</v>
      </c>
      <c r="BR320" s="71">
        <v>0</v>
      </c>
      <c r="BS320" s="71">
        <v>2</v>
      </c>
      <c r="BT320" s="71">
        <v>0</v>
      </c>
      <c r="BU320"/>
      <c r="BV320" s="70">
        <v>63.756</v>
      </c>
      <c r="BW320" s="70">
        <v>0</v>
      </c>
      <c r="BX320" s="70">
        <v>42.966999999999999</v>
      </c>
      <c r="BY320" s="70">
        <v>0</v>
      </c>
      <c r="BZ320" s="70">
        <v>0</v>
      </c>
      <c r="CA320" s="70">
        <v>0</v>
      </c>
      <c r="CB320" s="70">
        <v>0</v>
      </c>
      <c r="CC320" s="70">
        <v>0</v>
      </c>
      <c r="CD320" s="70">
        <v>0</v>
      </c>
    </row>
    <row r="321" spans="1:82">
      <c r="A321" s="70" t="s">
        <v>2046</v>
      </c>
      <c r="B321" s="70">
        <v>442</v>
      </c>
      <c r="C321" s="70">
        <v>19</v>
      </c>
      <c r="D321" s="70">
        <v>26</v>
      </c>
      <c r="E321" s="70">
        <v>2022</v>
      </c>
      <c r="F321" s="70" t="s">
        <v>161</v>
      </c>
      <c r="G321" s="70" t="s">
        <v>2027</v>
      </c>
      <c r="H321" s="70" t="s">
        <v>2028</v>
      </c>
      <c r="I321" s="148"/>
      <c r="J321" s="71">
        <v>206.02409527449629</v>
      </c>
      <c r="K321" s="71">
        <v>3.4346273595366998</v>
      </c>
      <c r="L321" s="71">
        <v>13.809424221108124</v>
      </c>
      <c r="M321" s="71">
        <v>67.453160311528563</v>
      </c>
      <c r="N321" s="71">
        <v>50.508290448176503</v>
      </c>
      <c r="O321" s="71">
        <v>44.102521737776463</v>
      </c>
      <c r="P321" s="71">
        <v>52.290381523546031</v>
      </c>
      <c r="Q321" s="71">
        <v>2.7273220636682001</v>
      </c>
      <c r="R321" s="71">
        <v>0</v>
      </c>
      <c r="S321" s="71">
        <v>4.4509149306196338</v>
      </c>
      <c r="T321" s="72"/>
      <c r="U321" s="71">
        <v>8506523</v>
      </c>
      <c r="V321" s="71">
        <v>1127</v>
      </c>
      <c r="W321" s="71">
        <v>305</v>
      </c>
      <c r="X321" s="71">
        <v>21485</v>
      </c>
      <c r="Y321" s="71">
        <v>22472</v>
      </c>
      <c r="Z321" s="71">
        <v>30830</v>
      </c>
      <c r="AA321" s="71">
        <v>11425</v>
      </c>
      <c r="AB321" s="71">
        <v>46328</v>
      </c>
      <c r="AC321" s="71">
        <v>0</v>
      </c>
      <c r="AD321" s="71">
        <v>4.4509149306196338</v>
      </c>
      <c r="AE321" s="72"/>
      <c r="AF321" s="71">
        <v>79106239.009931669</v>
      </c>
      <c r="AG321" s="71">
        <v>2401778.189646157</v>
      </c>
      <c r="AH321" s="71">
        <v>2643441.9863262605</v>
      </c>
      <c r="AI321" s="71">
        <v>119471165.44610551</v>
      </c>
      <c r="AJ321" s="71">
        <v>105944766.97097193</v>
      </c>
      <c r="AK321" s="71">
        <v>0</v>
      </c>
      <c r="AL321" s="71">
        <v>0</v>
      </c>
      <c r="AM321" s="71">
        <v>5982209.2952928497</v>
      </c>
      <c r="AN321" s="71">
        <v>0</v>
      </c>
      <c r="AO321" s="71">
        <v>0</v>
      </c>
      <c r="AP321" s="71">
        <v>315549600.89827436</v>
      </c>
      <c r="AQ321" s="72"/>
      <c r="AR321" s="71">
        <v>2083</v>
      </c>
      <c r="AS321" s="71">
        <v>434</v>
      </c>
      <c r="AT321" s="71">
        <v>0</v>
      </c>
      <c r="AU321" s="71">
        <v>0</v>
      </c>
      <c r="AV321" s="71">
        <v>0</v>
      </c>
      <c r="AW321" s="71">
        <v>1</v>
      </c>
      <c r="AX321" s="71"/>
      <c r="AY321" s="72"/>
      <c r="AZ321" s="71">
        <v>10145.168999999991</v>
      </c>
      <c r="BA321" s="71">
        <v>22347.740000000005</v>
      </c>
      <c r="BB321" s="71">
        <v>0</v>
      </c>
      <c r="BC321" s="71">
        <v>0</v>
      </c>
      <c r="BD321" s="71">
        <v>0</v>
      </c>
      <c r="BE321" s="71">
        <v>811.41800000000001</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2047</v>
      </c>
      <c r="B322" s="70">
        <v>442</v>
      </c>
      <c r="C322" s="70">
        <v>20</v>
      </c>
      <c r="D322" s="70">
        <v>26</v>
      </c>
      <c r="E322" s="70">
        <v>2023</v>
      </c>
      <c r="F322" s="70" t="s">
        <v>1539</v>
      </c>
      <c r="G322" s="70" t="s">
        <v>2027</v>
      </c>
      <c r="H322" s="70" t="s">
        <v>2028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2186</v>
      </c>
      <c r="AS322" s="71">
        <v>435</v>
      </c>
      <c r="AT322" s="71">
        <v>0</v>
      </c>
      <c r="AU322" s="71">
        <v>0</v>
      </c>
      <c r="AV322" s="71">
        <v>0</v>
      </c>
      <c r="AW322" s="71">
        <v>1</v>
      </c>
      <c r="AX322" s="71"/>
      <c r="AY322" s="72"/>
      <c r="AZ322" s="71">
        <v>10678.765999999981</v>
      </c>
      <c r="BA322" s="71">
        <v>22390.040000000005</v>
      </c>
      <c r="BB322" s="71">
        <v>0</v>
      </c>
      <c r="BC322" s="71">
        <v>0</v>
      </c>
      <c r="BD322" s="71">
        <v>0</v>
      </c>
      <c r="BE322" s="71">
        <v>811.41800000000001</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2048</v>
      </c>
      <c r="B323" s="70">
        <v>442</v>
      </c>
      <c r="C323" s="70">
        <v>21</v>
      </c>
      <c r="D323" s="70">
        <v>26</v>
      </c>
      <c r="E323" s="70">
        <v>2024</v>
      </c>
      <c r="F323" s="70" t="s">
        <v>1554</v>
      </c>
      <c r="G323" s="70" t="s">
        <v>2027</v>
      </c>
      <c r="H323" s="70" t="s">
        <v>2028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2049</v>
      </c>
      <c r="B324" s="70">
        <v>52</v>
      </c>
      <c r="C324" s="70">
        <v>1</v>
      </c>
      <c r="D324" s="70">
        <v>4</v>
      </c>
      <c r="E324" s="70">
        <v>1990</v>
      </c>
      <c r="F324" s="70" t="s">
        <v>787</v>
      </c>
      <c r="G324" s="70" t="s">
        <v>2050</v>
      </c>
      <c r="H324" s="70" t="s">
        <v>2051</v>
      </c>
      <c r="I324" s="148"/>
      <c r="J324" s="71">
        <v>108.70219676849059</v>
      </c>
      <c r="K324" s="71">
        <v>7.6468907602510789</v>
      </c>
      <c r="L324" s="71">
        <v>3.94127892589391</v>
      </c>
      <c r="M324" s="71">
        <v>31.133103494683549</v>
      </c>
      <c r="N324" s="71">
        <v>43.741947213253717</v>
      </c>
      <c r="O324" s="71">
        <v>48.136243878402063</v>
      </c>
      <c r="P324" s="71">
        <v>64.675792934604473</v>
      </c>
      <c r="Q324" s="71">
        <v>3.3417694099225899</v>
      </c>
      <c r="R324" s="71">
        <v>0</v>
      </c>
      <c r="S324" s="71">
        <v>3.549534750387155</v>
      </c>
      <c r="T324" s="72"/>
      <c r="U324" s="71">
        <v>21051949</v>
      </c>
      <c r="V324" s="71">
        <v>2696</v>
      </c>
      <c r="W324" s="71">
        <v>54</v>
      </c>
      <c r="X324" s="71">
        <v>12378</v>
      </c>
      <c r="Y324" s="71">
        <v>15299</v>
      </c>
      <c r="Z324" s="71">
        <v>19799</v>
      </c>
      <c r="AA324" s="71">
        <v>15704</v>
      </c>
      <c r="AB324" s="71">
        <v>54259</v>
      </c>
      <c r="AC324" s="71">
        <v>0</v>
      </c>
      <c r="AD324" s="71">
        <v>3.549534750387155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2052</v>
      </c>
      <c r="B325" s="70">
        <v>53</v>
      </c>
      <c r="C325" s="70">
        <v>2</v>
      </c>
      <c r="D325" s="70">
        <v>4</v>
      </c>
      <c r="E325" s="70">
        <v>2005</v>
      </c>
      <c r="F325" s="70" t="s">
        <v>789</v>
      </c>
      <c r="G325" s="70" t="s">
        <v>2050</v>
      </c>
      <c r="H325" s="70" t="s">
        <v>2051</v>
      </c>
      <c r="I325" s="148"/>
      <c r="J325" s="71">
        <v>165.61803143504051</v>
      </c>
      <c r="K325" s="71">
        <v>4.3830976028105182</v>
      </c>
      <c r="L325" s="71">
        <v>13.374562533350289</v>
      </c>
      <c r="M325" s="71">
        <v>56.082584481665137</v>
      </c>
      <c r="N325" s="71">
        <v>62.613356219242533</v>
      </c>
      <c r="O325" s="71">
        <v>70.496624033821107</v>
      </c>
      <c r="P325" s="71">
        <v>61.988335063537839</v>
      </c>
      <c r="Q325" s="71">
        <v>3.1810785432010502</v>
      </c>
      <c r="R325" s="71">
        <v>0</v>
      </c>
      <c r="S325" s="71">
        <v>8.1509750000000007</v>
      </c>
      <c r="T325" s="72"/>
      <c r="U325" s="71">
        <v>29412689</v>
      </c>
      <c r="V325" s="71">
        <v>1946</v>
      </c>
      <c r="W325" s="71">
        <v>171</v>
      </c>
      <c r="X325" s="71">
        <v>12204</v>
      </c>
      <c r="Y325" s="71">
        <v>18308</v>
      </c>
      <c r="Z325" s="71">
        <v>33554</v>
      </c>
      <c r="AA325" s="71">
        <v>12327</v>
      </c>
      <c r="AB325" s="71">
        <v>53995</v>
      </c>
      <c r="AC325" s="71">
        <v>0</v>
      </c>
      <c r="AD325" s="71">
        <v>8.1509750000000007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2053</v>
      </c>
      <c r="B326" s="70">
        <v>54</v>
      </c>
      <c r="C326" s="70">
        <v>3</v>
      </c>
      <c r="D326" s="70">
        <v>4</v>
      </c>
      <c r="E326" s="70">
        <v>2006</v>
      </c>
      <c r="F326" s="70" t="s">
        <v>790</v>
      </c>
      <c r="G326" s="70" t="s">
        <v>2050</v>
      </c>
      <c r="H326" s="70" t="s">
        <v>2051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2054</v>
      </c>
      <c r="B327" s="70">
        <v>55</v>
      </c>
      <c r="C327" s="70">
        <v>4</v>
      </c>
      <c r="D327" s="70">
        <v>4</v>
      </c>
      <c r="E327" s="70">
        <v>2007</v>
      </c>
      <c r="F327" s="70" t="s">
        <v>791</v>
      </c>
      <c r="G327" s="70" t="s">
        <v>2050</v>
      </c>
      <c r="H327" s="70" t="s">
        <v>2051</v>
      </c>
      <c r="I327" s="148"/>
      <c r="J327" s="71">
        <v>180.95108127496559</v>
      </c>
      <c r="K327" s="71">
        <v>3.980813373379867</v>
      </c>
      <c r="L327" s="71">
        <v>6.1899016125862776</v>
      </c>
      <c r="M327" s="71">
        <v>64.412893995564417</v>
      </c>
      <c r="N327" s="71">
        <v>62.787142556390307</v>
      </c>
      <c r="O327" s="71">
        <v>68.992727610779113</v>
      </c>
      <c r="P327" s="71">
        <v>60.884816316053538</v>
      </c>
      <c r="Q327" s="71">
        <v>3.3219846271209099</v>
      </c>
      <c r="R327" s="71">
        <v>0</v>
      </c>
      <c r="S327" s="71">
        <v>8.0839041199999997</v>
      </c>
      <c r="T327" s="72"/>
      <c r="U327" s="71">
        <v>32412790</v>
      </c>
      <c r="V327" s="71">
        <v>1700</v>
      </c>
      <c r="W327" s="71">
        <v>147</v>
      </c>
      <c r="X327" s="71">
        <v>15021</v>
      </c>
      <c r="Y327" s="71">
        <v>18667</v>
      </c>
      <c r="Z327" s="71">
        <v>34137</v>
      </c>
      <c r="AA327" s="71">
        <v>11923</v>
      </c>
      <c r="AB327" s="71">
        <v>53405</v>
      </c>
      <c r="AC327" s="71">
        <v>0</v>
      </c>
      <c r="AD327" s="71">
        <v>8.0839041199999997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2055</v>
      </c>
      <c r="B328" s="70">
        <v>56</v>
      </c>
      <c r="C328" s="70">
        <v>5</v>
      </c>
      <c r="D328" s="70">
        <v>4</v>
      </c>
      <c r="E328" s="70">
        <v>2008</v>
      </c>
      <c r="F328" s="70" t="s">
        <v>792</v>
      </c>
      <c r="G328" s="70" t="s">
        <v>2050</v>
      </c>
      <c r="H328" s="70" t="s">
        <v>2051</v>
      </c>
      <c r="I328" s="148"/>
      <c r="J328" s="71">
        <v>146.63622283776431</v>
      </c>
      <c r="K328" s="71">
        <v>2.973957767883773</v>
      </c>
      <c r="L328" s="71">
        <v>5.4552742877358096</v>
      </c>
      <c r="M328" s="71">
        <v>68.287794390045406</v>
      </c>
      <c r="N328" s="71">
        <v>65.330721211002938</v>
      </c>
      <c r="O328" s="71">
        <v>66.491253633466258</v>
      </c>
      <c r="P328" s="71">
        <v>59.305627243970868</v>
      </c>
      <c r="Q328" s="71">
        <v>3.24497434152683</v>
      </c>
      <c r="R328" s="71">
        <v>0</v>
      </c>
      <c r="S328" s="71">
        <v>7.5549719</v>
      </c>
      <c r="T328" s="72"/>
      <c r="U328" s="71">
        <v>27544282</v>
      </c>
      <c r="V328" s="71">
        <v>1700</v>
      </c>
      <c r="W328" s="71">
        <v>147</v>
      </c>
      <c r="X328" s="71">
        <v>15021</v>
      </c>
      <c r="Y328" s="71">
        <v>18796</v>
      </c>
      <c r="Z328" s="71">
        <v>34054</v>
      </c>
      <c r="AA328" s="71">
        <v>11627</v>
      </c>
      <c r="AB328" s="71">
        <v>53025</v>
      </c>
      <c r="AC328" s="71">
        <v>0</v>
      </c>
      <c r="AD328" s="71">
        <v>7.5549719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2056</v>
      </c>
      <c r="B329" s="70">
        <v>57</v>
      </c>
      <c r="C329" s="70">
        <v>6</v>
      </c>
      <c r="D329" s="70">
        <v>4</v>
      </c>
      <c r="E329" s="70">
        <v>2009</v>
      </c>
      <c r="F329" s="70" t="s">
        <v>176</v>
      </c>
      <c r="G329" s="1064" t="s">
        <v>2050</v>
      </c>
      <c r="H329" s="70" t="s">
        <v>2051</v>
      </c>
      <c r="I329" s="148"/>
      <c r="J329" s="71">
        <v>137.67275713642019</v>
      </c>
      <c r="K329" s="71">
        <v>2.844826924260941</v>
      </c>
      <c r="L329" s="71">
        <v>6.2801121998464939</v>
      </c>
      <c r="M329" s="71">
        <v>69.418866267982509</v>
      </c>
      <c r="N329" s="71">
        <v>58.217407844346312</v>
      </c>
      <c r="O329" s="71">
        <v>67.48437538216136</v>
      </c>
      <c r="P329" s="71">
        <v>56.575818474101361</v>
      </c>
      <c r="Q329" s="71">
        <v>3.0709299461503199</v>
      </c>
      <c r="R329" s="71">
        <v>0</v>
      </c>
      <c r="S329" s="71">
        <v>5.6212956558299982</v>
      </c>
      <c r="T329" s="72"/>
      <c r="U329" s="71">
        <v>23290745</v>
      </c>
      <c r="V329" s="71">
        <v>1719</v>
      </c>
      <c r="W329" s="71">
        <v>245</v>
      </c>
      <c r="X329" s="71">
        <v>16338</v>
      </c>
      <c r="Y329" s="71">
        <v>18888</v>
      </c>
      <c r="Z329" s="71">
        <v>34115</v>
      </c>
      <c r="AA329" s="71">
        <v>11387</v>
      </c>
      <c r="AB329" s="71">
        <v>52677</v>
      </c>
      <c r="AC329" s="71">
        <v>0</v>
      </c>
      <c r="AD329" s="71">
        <v>5.6212956558299982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31.88</v>
      </c>
      <c r="BK329" s="71">
        <v>0</v>
      </c>
      <c r="BL329" s="71">
        <v>12.007999999999999</v>
      </c>
      <c r="BM329" s="71">
        <v>0</v>
      </c>
      <c r="BN329" s="72"/>
      <c r="BO329" s="71">
        <v>0</v>
      </c>
      <c r="BP329" s="71">
        <v>0</v>
      </c>
      <c r="BQ329" s="71">
        <v>6</v>
      </c>
      <c r="BR329" s="71">
        <v>0</v>
      </c>
      <c r="BS329" s="71">
        <v>2</v>
      </c>
      <c r="BT329" s="71">
        <v>0</v>
      </c>
      <c r="BU329"/>
      <c r="BV329" s="70">
        <v>36.25</v>
      </c>
      <c r="BW329" s="70">
        <v>0</v>
      </c>
      <c r="BX329" s="70">
        <v>7.6379999999999999</v>
      </c>
      <c r="BY329" s="70">
        <v>0</v>
      </c>
      <c r="BZ329" s="70">
        <v>0</v>
      </c>
      <c r="CA329" s="70">
        <v>0</v>
      </c>
      <c r="CB329" s="70">
        <v>0</v>
      </c>
      <c r="CC329" s="70">
        <v>0</v>
      </c>
      <c r="CD329" s="70">
        <v>0</v>
      </c>
    </row>
    <row r="330" spans="1:82">
      <c r="A330" s="70" t="s">
        <v>2057</v>
      </c>
      <c r="B330" s="70">
        <v>58</v>
      </c>
      <c r="C330" s="70">
        <v>7</v>
      </c>
      <c r="D330" s="70">
        <v>4</v>
      </c>
      <c r="E330" s="70">
        <v>2010</v>
      </c>
      <c r="F330" s="70" t="s">
        <v>177</v>
      </c>
      <c r="G330" s="1064" t="s">
        <v>2050</v>
      </c>
      <c r="H330" s="70" t="s">
        <v>2051</v>
      </c>
      <c r="I330" s="148"/>
      <c r="J330" s="71">
        <v>151.67869209927821</v>
      </c>
      <c r="K330" s="71">
        <v>3.033590020646459</v>
      </c>
      <c r="L330" s="71">
        <v>6.0354741902299116</v>
      </c>
      <c r="M330" s="71">
        <v>71.86401387292365</v>
      </c>
      <c r="N330" s="71">
        <v>62.094857620506652</v>
      </c>
      <c r="O330" s="71">
        <v>67.384890832190848</v>
      </c>
      <c r="P330" s="71">
        <v>56.914048654223237</v>
      </c>
      <c r="Q330" s="71">
        <v>3.1717786639249499</v>
      </c>
      <c r="R330" s="71">
        <v>0</v>
      </c>
      <c r="S330" s="71">
        <v>7.6003543501199999</v>
      </c>
      <c r="T330" s="72"/>
      <c r="U330" s="71">
        <v>27594106</v>
      </c>
      <c r="V330" s="71">
        <v>1719</v>
      </c>
      <c r="W330" s="71">
        <v>245</v>
      </c>
      <c r="X330" s="71">
        <v>16338</v>
      </c>
      <c r="Y330" s="71">
        <v>18931</v>
      </c>
      <c r="Z330" s="71">
        <v>34223</v>
      </c>
      <c r="AA330" s="71">
        <v>11169</v>
      </c>
      <c r="AB330" s="71">
        <v>52134</v>
      </c>
      <c r="AC330" s="71">
        <v>0</v>
      </c>
      <c r="AD330" s="71">
        <v>7.6003543501199999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36.091999999999999</v>
      </c>
      <c r="BK330" s="71">
        <v>0</v>
      </c>
      <c r="BL330" s="71">
        <v>11.023</v>
      </c>
      <c r="BM330" s="71">
        <v>0</v>
      </c>
      <c r="BN330" s="72"/>
      <c r="BO330" s="71">
        <v>0</v>
      </c>
      <c r="BP330" s="71">
        <v>0</v>
      </c>
      <c r="BQ330" s="71">
        <v>6</v>
      </c>
      <c r="BR330" s="71">
        <v>0</v>
      </c>
      <c r="BS330" s="71">
        <v>2</v>
      </c>
      <c r="BT330" s="71">
        <v>0</v>
      </c>
      <c r="BU330"/>
      <c r="BV330" s="70">
        <v>40.612000000000002</v>
      </c>
      <c r="BW330" s="70">
        <v>0</v>
      </c>
      <c r="BX330" s="70">
        <v>6.5030000000000001</v>
      </c>
      <c r="BY330" s="70">
        <v>0</v>
      </c>
      <c r="BZ330" s="70">
        <v>0</v>
      </c>
      <c r="CA330" s="70">
        <v>0</v>
      </c>
      <c r="CB330" s="70">
        <v>0</v>
      </c>
      <c r="CC330" s="70">
        <v>0</v>
      </c>
      <c r="CD330" s="70">
        <v>0</v>
      </c>
    </row>
    <row r="331" spans="1:82">
      <c r="A331" s="70" t="s">
        <v>2058</v>
      </c>
      <c r="B331" s="70">
        <v>59</v>
      </c>
      <c r="C331" s="70">
        <v>8</v>
      </c>
      <c r="D331" s="70">
        <v>4</v>
      </c>
      <c r="E331" s="70">
        <v>2011</v>
      </c>
      <c r="F331" s="70" t="s">
        <v>178</v>
      </c>
      <c r="G331" s="70" t="s">
        <v>2050</v>
      </c>
      <c r="H331" s="70" t="s">
        <v>2051</v>
      </c>
      <c r="I331" s="148"/>
      <c r="J331" s="71">
        <v>175.1232777422716</v>
      </c>
      <c r="K331" s="71">
        <v>3.9649346681334281</v>
      </c>
      <c r="L331" s="71">
        <v>9.5037419964522929</v>
      </c>
      <c r="M331" s="71">
        <v>84.818632836794066</v>
      </c>
      <c r="N331" s="71">
        <v>66.203460820125869</v>
      </c>
      <c r="O331" s="71">
        <v>66.333653183805311</v>
      </c>
      <c r="P331" s="71">
        <v>54.700251837987501</v>
      </c>
      <c r="Q331" s="71">
        <v>3.6274512908304199</v>
      </c>
      <c r="R331" s="71">
        <v>0</v>
      </c>
      <c r="S331" s="71">
        <v>6.0901870053199998</v>
      </c>
      <c r="T331" s="72"/>
      <c r="U331" s="71">
        <v>28285291</v>
      </c>
      <c r="V331" s="71">
        <v>1719</v>
      </c>
      <c r="W331" s="71">
        <v>245</v>
      </c>
      <c r="X331" s="71">
        <v>16338</v>
      </c>
      <c r="Y331" s="71">
        <v>19019</v>
      </c>
      <c r="Z331" s="71">
        <v>34421</v>
      </c>
      <c r="AA331" s="71">
        <v>11054</v>
      </c>
      <c r="AB331" s="71">
        <v>51690</v>
      </c>
      <c r="AC331" s="71">
        <v>0</v>
      </c>
      <c r="AD331" s="71">
        <v>6.0901870053199998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32.875</v>
      </c>
      <c r="BK331" s="71">
        <v>0</v>
      </c>
      <c r="BL331" s="71">
        <v>5.657</v>
      </c>
      <c r="BM331" s="71">
        <v>0</v>
      </c>
      <c r="BN331" s="72"/>
      <c r="BO331" s="71">
        <v>0</v>
      </c>
      <c r="BP331" s="71">
        <v>0</v>
      </c>
      <c r="BQ331" s="71">
        <v>6</v>
      </c>
      <c r="BR331" s="71">
        <v>0</v>
      </c>
      <c r="BS331" s="71">
        <v>1</v>
      </c>
      <c r="BT331" s="71">
        <v>0</v>
      </c>
      <c r="BU331"/>
      <c r="BV331" s="70">
        <v>32.875</v>
      </c>
      <c r="BW331" s="70">
        <v>0</v>
      </c>
      <c r="BX331" s="70">
        <v>5.657</v>
      </c>
      <c r="BY331" s="70">
        <v>0</v>
      </c>
      <c r="BZ331" s="70">
        <v>0</v>
      </c>
      <c r="CA331" s="70">
        <v>0</v>
      </c>
      <c r="CB331" s="70">
        <v>0</v>
      </c>
      <c r="CC331" s="70">
        <v>0</v>
      </c>
      <c r="CD331" s="70">
        <v>0</v>
      </c>
    </row>
    <row r="332" spans="1:82">
      <c r="A332" s="70" t="s">
        <v>2059</v>
      </c>
      <c r="B332" s="70">
        <v>60</v>
      </c>
      <c r="C332" s="70">
        <v>9</v>
      </c>
      <c r="D332" s="70">
        <v>4</v>
      </c>
      <c r="E332" s="70">
        <v>2012</v>
      </c>
      <c r="F332" s="70" t="s">
        <v>179</v>
      </c>
      <c r="G332" s="70" t="s">
        <v>2050</v>
      </c>
      <c r="H332" s="70" t="s">
        <v>2051</v>
      </c>
      <c r="I332" s="148"/>
      <c r="J332" s="71">
        <v>184.91751529644321</v>
      </c>
      <c r="K332" s="71">
        <v>3.7725137601687462</v>
      </c>
      <c r="L332" s="71">
        <v>9.4088782828345572</v>
      </c>
      <c r="M332" s="71">
        <v>86.459903254990664</v>
      </c>
      <c r="N332" s="71">
        <v>79.471101660137734</v>
      </c>
      <c r="O332" s="71">
        <v>66.455994889947632</v>
      </c>
      <c r="P332" s="71">
        <v>54.00619352974487</v>
      </c>
      <c r="Q332" s="71">
        <v>3.9437450964050602</v>
      </c>
      <c r="R332" s="71">
        <v>0</v>
      </c>
      <c r="S332" s="71">
        <v>5.8719823760000001</v>
      </c>
      <c r="T332" s="72"/>
      <c r="U332" s="71">
        <v>28251728</v>
      </c>
      <c r="V332" s="71">
        <v>1719</v>
      </c>
      <c r="W332" s="71">
        <v>245</v>
      </c>
      <c r="X332" s="71">
        <v>16338</v>
      </c>
      <c r="Y332" s="71">
        <v>19452</v>
      </c>
      <c r="Z332" s="71">
        <v>34758</v>
      </c>
      <c r="AA332" s="71">
        <v>10852</v>
      </c>
      <c r="AB332" s="71">
        <v>51724</v>
      </c>
      <c r="AC332" s="71">
        <v>0</v>
      </c>
      <c r="AD332" s="71">
        <v>5.8719823760000001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40.200000000000003</v>
      </c>
      <c r="BK332" s="71">
        <v>0</v>
      </c>
      <c r="BL332" s="71">
        <v>4.05</v>
      </c>
      <c r="BM332" s="71">
        <v>0</v>
      </c>
      <c r="BN332" s="72"/>
      <c r="BO332" s="71">
        <v>0</v>
      </c>
      <c r="BP332" s="71">
        <v>0</v>
      </c>
      <c r="BQ332" s="71">
        <v>7</v>
      </c>
      <c r="BR332" s="71">
        <v>0</v>
      </c>
      <c r="BS332" s="71">
        <v>1</v>
      </c>
      <c r="BT332" s="71">
        <v>0</v>
      </c>
      <c r="BU332"/>
      <c r="BV332" s="70">
        <v>44.25</v>
      </c>
      <c r="BW332" s="70">
        <v>0</v>
      </c>
      <c r="BX332" s="70">
        <v>0</v>
      </c>
      <c r="BY332" s="70">
        <v>0</v>
      </c>
      <c r="BZ332" s="70">
        <v>0</v>
      </c>
      <c r="CA332" s="70">
        <v>0</v>
      </c>
      <c r="CB332" s="70">
        <v>0</v>
      </c>
      <c r="CC332" s="70">
        <v>0</v>
      </c>
      <c r="CD332" s="70">
        <v>0</v>
      </c>
    </row>
    <row r="333" spans="1:82">
      <c r="A333" s="70" t="s">
        <v>2060</v>
      </c>
      <c r="B333" s="70">
        <v>61</v>
      </c>
      <c r="C333" s="70">
        <v>10</v>
      </c>
      <c r="D333" s="70">
        <v>4</v>
      </c>
      <c r="E333" s="70">
        <v>2013</v>
      </c>
      <c r="F333" s="70" t="s">
        <v>180</v>
      </c>
      <c r="G333" s="70" t="s">
        <v>2050</v>
      </c>
      <c r="H333" s="70" t="s">
        <v>2051</v>
      </c>
      <c r="I333" s="148"/>
      <c r="J333" s="71">
        <v>166.69136174509509</v>
      </c>
      <c r="K333" s="71">
        <v>3.248941909526025</v>
      </c>
      <c r="L333" s="71">
        <v>9.0938300288049305</v>
      </c>
      <c r="M333" s="71">
        <v>82.187995689464984</v>
      </c>
      <c r="N333" s="71">
        <v>65.611252392519944</v>
      </c>
      <c r="O333" s="71">
        <v>64.064082506679981</v>
      </c>
      <c r="P333" s="71">
        <v>53.390449575755795</v>
      </c>
      <c r="Q333" s="71">
        <v>3.97403031397852</v>
      </c>
      <c r="R333" s="71">
        <v>0</v>
      </c>
      <c r="S333" s="71">
        <v>6.4868070014999999</v>
      </c>
      <c r="T333" s="72"/>
      <c r="U333" s="71">
        <v>24519192</v>
      </c>
      <c r="V333" s="71">
        <v>1719</v>
      </c>
      <c r="W333" s="71">
        <v>245</v>
      </c>
      <c r="X333" s="71">
        <v>16338</v>
      </c>
      <c r="Y333" s="71">
        <v>19451</v>
      </c>
      <c r="Z333" s="71">
        <v>35003</v>
      </c>
      <c r="AA333" s="71">
        <v>10688</v>
      </c>
      <c r="AB333" s="71">
        <v>51374</v>
      </c>
      <c r="AC333" s="71">
        <v>0</v>
      </c>
      <c r="AD333" s="71">
        <v>6.4868070014999999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40.270000000000003</v>
      </c>
      <c r="BK333" s="71">
        <v>0</v>
      </c>
      <c r="BL333" s="71">
        <v>4.4509999999999996</v>
      </c>
      <c r="BM333" s="71">
        <v>0</v>
      </c>
      <c r="BN333" s="72"/>
      <c r="BO333" s="71">
        <v>0</v>
      </c>
      <c r="BP333" s="71">
        <v>0</v>
      </c>
      <c r="BQ333" s="71">
        <v>6</v>
      </c>
      <c r="BR333" s="71">
        <v>0</v>
      </c>
      <c r="BS333" s="71">
        <v>1</v>
      </c>
      <c r="BT333" s="71">
        <v>0</v>
      </c>
      <c r="BU333"/>
      <c r="BV333" s="70">
        <v>44.720999999999997</v>
      </c>
      <c r="BW333" s="70">
        <v>0</v>
      </c>
      <c r="BX333" s="70">
        <v>0</v>
      </c>
      <c r="BY333" s="70">
        <v>0</v>
      </c>
      <c r="BZ333" s="70">
        <v>0</v>
      </c>
      <c r="CA333" s="70">
        <v>0</v>
      </c>
      <c r="CB333" s="70">
        <v>0</v>
      </c>
      <c r="CC333" s="70">
        <v>0</v>
      </c>
      <c r="CD333" s="70">
        <v>0</v>
      </c>
    </row>
    <row r="334" spans="1:82">
      <c r="A334" s="70" t="s">
        <v>2061</v>
      </c>
      <c r="B334" s="70">
        <v>62</v>
      </c>
      <c r="C334" s="70">
        <v>11</v>
      </c>
      <c r="D334" s="70">
        <v>4</v>
      </c>
      <c r="E334" s="70">
        <v>2014</v>
      </c>
      <c r="F334" s="70" t="s">
        <v>181</v>
      </c>
      <c r="G334" s="70" t="s">
        <v>2050</v>
      </c>
      <c r="H334" s="70" t="s">
        <v>2051</v>
      </c>
      <c r="I334" s="148"/>
      <c r="J334" s="71">
        <v>141.77712410317781</v>
      </c>
      <c r="K334" s="71">
        <v>3.3567995536561668</v>
      </c>
      <c r="L334" s="71">
        <v>6.8283155237420683</v>
      </c>
      <c r="M334" s="71">
        <v>78.89277470779345</v>
      </c>
      <c r="N334" s="71">
        <v>68.255241872330132</v>
      </c>
      <c r="O334" s="71">
        <v>61.04221096781086</v>
      </c>
      <c r="P334" s="71">
        <v>53.135704098165633</v>
      </c>
      <c r="Q334" s="71">
        <v>3.7775921086688098</v>
      </c>
      <c r="R334" s="71">
        <v>0</v>
      </c>
      <c r="S334" s="71">
        <v>7.4605266384400002</v>
      </c>
      <c r="T334" s="72"/>
      <c r="U334" s="71">
        <v>24966664</v>
      </c>
      <c r="V334" s="71">
        <v>1580</v>
      </c>
      <c r="W334" s="71">
        <v>290</v>
      </c>
      <c r="X334" s="71">
        <v>16174</v>
      </c>
      <c r="Y334" s="71">
        <v>19571</v>
      </c>
      <c r="Z334" s="71">
        <v>35127</v>
      </c>
      <c r="AA334" s="71">
        <v>10582</v>
      </c>
      <c r="AB334" s="71">
        <v>50899</v>
      </c>
      <c r="AC334" s="71">
        <v>0</v>
      </c>
      <c r="AD334" s="71">
        <v>7.4605266384400002</v>
      </c>
      <c r="AE334" s="72"/>
      <c r="AF334" s="71"/>
      <c r="AG334" s="71"/>
      <c r="AH334" s="71"/>
      <c r="AI334" s="71"/>
      <c r="AJ334" s="71"/>
      <c r="AK334" s="71"/>
      <c r="AL334" s="71"/>
      <c r="AM334" s="71"/>
      <c r="AN334" s="71"/>
      <c r="AO334" s="71"/>
      <c r="AP334" s="71"/>
      <c r="AQ334" s="72"/>
      <c r="AR334" s="71">
        <v>960</v>
      </c>
      <c r="AS334" s="71">
        <v>167</v>
      </c>
      <c r="AT334" s="71">
        <v>0</v>
      </c>
      <c r="AU334" s="71">
        <v>0</v>
      </c>
      <c r="AV334" s="71">
        <v>0</v>
      </c>
      <c r="AW334" s="71">
        <v>0</v>
      </c>
      <c r="AX334" s="71"/>
      <c r="AY334" s="72"/>
      <c r="AZ334" s="71">
        <v>3945.8</v>
      </c>
      <c r="BA334" s="71">
        <v>8307.1</v>
      </c>
      <c r="BB334" s="71">
        <v>0</v>
      </c>
      <c r="BC334" s="71">
        <v>0</v>
      </c>
      <c r="BD334" s="71">
        <v>0</v>
      </c>
      <c r="BE334" s="71">
        <v>0</v>
      </c>
      <c r="BF334" s="71"/>
      <c r="BG334" s="72"/>
      <c r="BH334" s="71">
        <v>0</v>
      </c>
      <c r="BI334" s="71">
        <v>0</v>
      </c>
      <c r="BJ334" s="71">
        <v>42.634</v>
      </c>
      <c r="BK334" s="71">
        <v>0</v>
      </c>
      <c r="BL334" s="71">
        <v>4.4660000000000002</v>
      </c>
      <c r="BM334" s="71">
        <v>0</v>
      </c>
      <c r="BN334" s="72"/>
      <c r="BO334" s="71">
        <v>0</v>
      </c>
      <c r="BP334" s="71">
        <v>0</v>
      </c>
      <c r="BQ334" s="71">
        <v>6</v>
      </c>
      <c r="BR334" s="71">
        <v>0</v>
      </c>
      <c r="BS334" s="71">
        <v>1</v>
      </c>
      <c r="BT334" s="71">
        <v>0</v>
      </c>
      <c r="BU334"/>
      <c r="BV334" s="70">
        <v>47.1</v>
      </c>
      <c r="BW334" s="70">
        <v>0</v>
      </c>
      <c r="BX334" s="70">
        <v>0</v>
      </c>
      <c r="BY334" s="70">
        <v>0</v>
      </c>
      <c r="BZ334" s="70">
        <v>0</v>
      </c>
      <c r="CA334" s="70">
        <v>0</v>
      </c>
      <c r="CB334" s="70">
        <v>0</v>
      </c>
      <c r="CC334" s="70">
        <v>0</v>
      </c>
      <c r="CD334" s="70">
        <v>0</v>
      </c>
    </row>
    <row r="335" spans="1:82">
      <c r="A335" s="70" t="s">
        <v>2062</v>
      </c>
      <c r="B335" s="70">
        <v>63</v>
      </c>
      <c r="C335" s="70">
        <v>12</v>
      </c>
      <c r="D335" s="70">
        <v>4</v>
      </c>
      <c r="E335" s="70">
        <v>2015</v>
      </c>
      <c r="F335" s="70" t="s">
        <v>182</v>
      </c>
      <c r="G335" s="70" t="s">
        <v>2050</v>
      </c>
      <c r="H335" s="70" t="s">
        <v>2051</v>
      </c>
      <c r="I335" s="148"/>
      <c r="J335" s="71">
        <v>140.1854466720082</v>
      </c>
      <c r="K335" s="71">
        <v>3.3702857263670638</v>
      </c>
      <c r="L335" s="71">
        <v>7.3420711124646996</v>
      </c>
      <c r="M335" s="71">
        <v>78.433058213725346</v>
      </c>
      <c r="N335" s="71">
        <v>63.230549171452957</v>
      </c>
      <c r="O335" s="71">
        <v>60.641070915087788</v>
      </c>
      <c r="P335" s="71">
        <v>52.740483639877631</v>
      </c>
      <c r="Q335" s="71">
        <v>3.66358118658842</v>
      </c>
      <c r="R335" s="71">
        <v>0</v>
      </c>
      <c r="S335" s="71">
        <v>7.0654919225500006</v>
      </c>
      <c r="T335" s="72"/>
      <c r="U335" s="71">
        <v>28366838</v>
      </c>
      <c r="V335" s="71">
        <v>1580</v>
      </c>
      <c r="W335" s="71">
        <v>290</v>
      </c>
      <c r="X335" s="71">
        <v>16174</v>
      </c>
      <c r="Y335" s="71">
        <v>19677</v>
      </c>
      <c r="Z335" s="71">
        <v>35232</v>
      </c>
      <c r="AA335" s="71">
        <v>10495</v>
      </c>
      <c r="AB335" s="71">
        <v>50425</v>
      </c>
      <c r="AC335" s="71">
        <v>0</v>
      </c>
      <c r="AD335" s="71">
        <v>7.0654919225500006</v>
      </c>
      <c r="AE335" s="72"/>
      <c r="AF335" s="71">
        <v>193498542.1577175</v>
      </c>
      <c r="AG335" s="71">
        <v>2630213.7119681342</v>
      </c>
      <c r="AH335" s="71">
        <v>1550276.572517711</v>
      </c>
      <c r="AI335" s="71">
        <v>103076509.07196981</v>
      </c>
      <c r="AJ335" s="71">
        <v>88421709.171168342</v>
      </c>
      <c r="AK335" s="71">
        <v>0</v>
      </c>
      <c r="AL335" s="71">
        <v>0</v>
      </c>
      <c r="AM335" s="71">
        <v>6910534.7250806047</v>
      </c>
      <c r="AN335" s="71">
        <v>0</v>
      </c>
      <c r="AO335" s="71">
        <v>0</v>
      </c>
      <c r="AP335" s="71">
        <v>396087785.41042209</v>
      </c>
      <c r="AQ335" s="72"/>
      <c r="AR335" s="71">
        <v>1031</v>
      </c>
      <c r="AS335" s="71">
        <v>276</v>
      </c>
      <c r="AT335" s="71">
        <v>0</v>
      </c>
      <c r="AU335" s="71">
        <v>0</v>
      </c>
      <c r="AV335" s="71">
        <v>0</v>
      </c>
      <c r="AW335" s="71">
        <v>0</v>
      </c>
      <c r="AX335" s="71"/>
      <c r="AY335" s="72"/>
      <c r="AZ335" s="71">
        <v>4287.1000000000004</v>
      </c>
      <c r="BA335" s="71">
        <v>15669.8</v>
      </c>
      <c r="BB335" s="71">
        <v>0</v>
      </c>
      <c r="BC335" s="71">
        <v>0</v>
      </c>
      <c r="BD335" s="71">
        <v>0</v>
      </c>
      <c r="BE335" s="71">
        <v>0</v>
      </c>
      <c r="BF335" s="71"/>
      <c r="BG335" s="72"/>
      <c r="BH335" s="71">
        <v>0</v>
      </c>
      <c r="BI335" s="71">
        <v>0</v>
      </c>
      <c r="BJ335" s="71">
        <v>38.148000000000003</v>
      </c>
      <c r="BK335" s="71">
        <v>0</v>
      </c>
      <c r="BL335" s="71">
        <v>10.015000000000001</v>
      </c>
      <c r="BM335" s="71">
        <v>0</v>
      </c>
      <c r="BN335" s="72"/>
      <c r="BO335" s="71">
        <v>0</v>
      </c>
      <c r="BP335" s="71">
        <v>0</v>
      </c>
      <c r="BQ335" s="71">
        <v>6</v>
      </c>
      <c r="BR335" s="71">
        <v>0</v>
      </c>
      <c r="BS335" s="71">
        <v>2</v>
      </c>
      <c r="BT335" s="71">
        <v>0</v>
      </c>
      <c r="BU335"/>
      <c r="BV335" s="70">
        <v>42.423000000000002</v>
      </c>
      <c r="BW335" s="70">
        <v>0</v>
      </c>
      <c r="BX335" s="70">
        <v>5.74</v>
      </c>
      <c r="BY335" s="70">
        <v>0</v>
      </c>
      <c r="BZ335" s="70">
        <v>0</v>
      </c>
      <c r="CA335" s="70">
        <v>0</v>
      </c>
      <c r="CB335" s="70">
        <v>0</v>
      </c>
      <c r="CC335" s="70">
        <v>0</v>
      </c>
      <c r="CD335" s="70">
        <v>0</v>
      </c>
    </row>
    <row r="336" spans="1:82">
      <c r="A336" s="70" t="s">
        <v>2063</v>
      </c>
      <c r="B336" s="70">
        <v>64</v>
      </c>
      <c r="C336" s="70">
        <v>13</v>
      </c>
      <c r="D336" s="70">
        <v>4</v>
      </c>
      <c r="E336" s="70">
        <v>2016</v>
      </c>
      <c r="F336" s="70" t="s">
        <v>155</v>
      </c>
      <c r="G336" s="70" t="s">
        <v>2050</v>
      </c>
      <c r="H336" s="70" t="s">
        <v>2051</v>
      </c>
      <c r="I336" s="148"/>
      <c r="J336" s="71">
        <v>133.18304434100253</v>
      </c>
      <c r="K336" s="71">
        <v>3.3656178041991214</v>
      </c>
      <c r="L336" s="71">
        <v>7.9310026939320899</v>
      </c>
      <c r="M336" s="71">
        <v>65.686327599349497</v>
      </c>
      <c r="N336" s="71">
        <v>62.820682894490183</v>
      </c>
      <c r="O336" s="71">
        <v>59.933582172711439</v>
      </c>
      <c r="P336" s="71">
        <v>50.904829703154142</v>
      </c>
      <c r="Q336" s="71">
        <v>3.5219248047496752</v>
      </c>
      <c r="R336" s="71">
        <v>0</v>
      </c>
      <c r="S336" s="71">
        <v>7.4204423529600012</v>
      </c>
      <c r="T336" s="72"/>
      <c r="U336" s="71">
        <v>26236768</v>
      </c>
      <c r="V336" s="71">
        <v>1580</v>
      </c>
      <c r="W336" s="71">
        <v>290</v>
      </c>
      <c r="X336" s="71">
        <v>16174</v>
      </c>
      <c r="Y336" s="71">
        <v>19804</v>
      </c>
      <c r="Z336" s="71">
        <v>35249</v>
      </c>
      <c r="AA336" s="71">
        <v>10477</v>
      </c>
      <c r="AB336" s="71">
        <v>49863</v>
      </c>
      <c r="AC336" s="71">
        <v>0</v>
      </c>
      <c r="AD336" s="71">
        <v>7.4204423529600012</v>
      </c>
      <c r="AE336" s="72"/>
      <c r="AF336" s="71">
        <v>182749781.50105461</v>
      </c>
      <c r="AG336" s="71">
        <v>2529158.2217065212</v>
      </c>
      <c r="AH336" s="71">
        <v>1287378.7070219759</v>
      </c>
      <c r="AI336" s="71">
        <v>101775421.5479393</v>
      </c>
      <c r="AJ336" s="71">
        <v>85908407.794056505</v>
      </c>
      <c r="AK336" s="71">
        <v>0</v>
      </c>
      <c r="AL336" s="71">
        <v>0</v>
      </c>
      <c r="AM336" s="71">
        <v>6838823.9532249235</v>
      </c>
      <c r="AN336" s="71">
        <v>0</v>
      </c>
      <c r="AO336" s="71">
        <v>0</v>
      </c>
      <c r="AP336" s="71">
        <v>381088971.72500384</v>
      </c>
      <c r="AQ336" s="72"/>
      <c r="AR336" s="71">
        <v>1108</v>
      </c>
      <c r="AS336" s="71">
        <v>405</v>
      </c>
      <c r="AT336" s="71">
        <v>0</v>
      </c>
      <c r="AU336" s="71">
        <v>0</v>
      </c>
      <c r="AV336" s="71">
        <v>0</v>
      </c>
      <c r="AW336" s="71">
        <v>0</v>
      </c>
      <c r="AX336" s="71"/>
      <c r="AY336" s="72"/>
      <c r="AZ336" s="71">
        <v>4722.1000000000004</v>
      </c>
      <c r="BA336" s="71">
        <v>24900.2</v>
      </c>
      <c r="BB336" s="71">
        <v>0</v>
      </c>
      <c r="BC336" s="71">
        <v>0</v>
      </c>
      <c r="BD336" s="71">
        <v>0</v>
      </c>
      <c r="BE336" s="71">
        <v>0</v>
      </c>
      <c r="BF336" s="71"/>
      <c r="BG336" s="72"/>
      <c r="BH336" s="71">
        <v>0</v>
      </c>
      <c r="BI336" s="71">
        <v>0</v>
      </c>
      <c r="BJ336" s="71">
        <v>37.087000000000003</v>
      </c>
      <c r="BK336" s="71">
        <v>0</v>
      </c>
      <c r="BL336" s="71">
        <v>10.013999999999999</v>
      </c>
      <c r="BM336" s="71">
        <v>0</v>
      </c>
      <c r="BN336" s="72"/>
      <c r="BO336" s="71">
        <v>0</v>
      </c>
      <c r="BP336" s="71">
        <v>0</v>
      </c>
      <c r="BQ336" s="71">
        <v>6</v>
      </c>
      <c r="BR336" s="71">
        <v>0</v>
      </c>
      <c r="BS336" s="71">
        <v>2</v>
      </c>
      <c r="BT336" s="71">
        <v>0</v>
      </c>
      <c r="BU336"/>
      <c r="BV336" s="70">
        <v>41.311</v>
      </c>
      <c r="BW336" s="70">
        <v>0</v>
      </c>
      <c r="BX336" s="70">
        <v>5.79</v>
      </c>
      <c r="BY336" s="70">
        <v>0</v>
      </c>
      <c r="BZ336" s="70">
        <v>0</v>
      </c>
      <c r="CA336" s="70">
        <v>0</v>
      </c>
      <c r="CB336" s="70">
        <v>0</v>
      </c>
      <c r="CC336" s="70">
        <v>0</v>
      </c>
      <c r="CD336" s="70">
        <v>0</v>
      </c>
    </row>
    <row r="337" spans="1:82">
      <c r="A337" s="70" t="s">
        <v>2064</v>
      </c>
      <c r="B337" s="70">
        <v>65</v>
      </c>
      <c r="C337" s="70">
        <v>14</v>
      </c>
      <c r="D337" s="70">
        <v>4</v>
      </c>
      <c r="E337" s="70">
        <v>2017</v>
      </c>
      <c r="F337" s="70" t="s">
        <v>156</v>
      </c>
      <c r="G337" s="70" t="s">
        <v>2050</v>
      </c>
      <c r="H337" s="70" t="s">
        <v>2051</v>
      </c>
      <c r="I337" s="148"/>
      <c r="J337" s="71">
        <v>133.96882380248891</v>
      </c>
      <c r="K337" s="71">
        <v>3.3926860609267564</v>
      </c>
      <c r="L337" s="71">
        <v>6.9968896519687549</v>
      </c>
      <c r="M337" s="71">
        <v>62.023852400089801</v>
      </c>
      <c r="N337" s="71">
        <v>60.925442557707264</v>
      </c>
      <c r="O337" s="71">
        <v>59.057634284532334</v>
      </c>
      <c r="P337" s="71">
        <v>50.012668431902192</v>
      </c>
      <c r="Q337" s="71">
        <v>3.37839028070713</v>
      </c>
      <c r="R337" s="71">
        <v>0</v>
      </c>
      <c r="S337" s="71">
        <v>7.2238178440000009</v>
      </c>
      <c r="T337" s="72"/>
      <c r="U337" s="71">
        <v>27764048</v>
      </c>
      <c r="V337" s="71">
        <v>1580</v>
      </c>
      <c r="W337" s="71">
        <v>290</v>
      </c>
      <c r="X337" s="71">
        <v>16174</v>
      </c>
      <c r="Y337" s="71">
        <v>19975</v>
      </c>
      <c r="Z337" s="71">
        <v>35310</v>
      </c>
      <c r="AA337" s="71">
        <v>10359</v>
      </c>
      <c r="AB337" s="71">
        <v>49462</v>
      </c>
      <c r="AC337" s="71">
        <v>0</v>
      </c>
      <c r="AD337" s="71">
        <v>7.2238178440000009</v>
      </c>
      <c r="AE337" s="72"/>
      <c r="AF337" s="71">
        <v>191976146.38478789</v>
      </c>
      <c r="AG337" s="71">
        <v>2564740.6131978431</v>
      </c>
      <c r="AH337" s="71">
        <v>1497794.7585064559</v>
      </c>
      <c r="AI337" s="71">
        <v>100034577.70487081</v>
      </c>
      <c r="AJ337" s="71">
        <v>87727838.620083377</v>
      </c>
      <c r="AK337" s="71">
        <v>0</v>
      </c>
      <c r="AL337" s="71">
        <v>0</v>
      </c>
      <c r="AM337" s="71">
        <v>6794440.726161073</v>
      </c>
      <c r="AN337" s="71">
        <v>0</v>
      </c>
      <c r="AO337" s="71">
        <v>0</v>
      </c>
      <c r="AP337" s="71">
        <v>390595538.80760747</v>
      </c>
      <c r="AQ337" s="72"/>
      <c r="AR337" s="71">
        <v>1169</v>
      </c>
      <c r="AS337" s="71">
        <v>519</v>
      </c>
      <c r="AT337" s="71">
        <v>0</v>
      </c>
      <c r="AU337" s="71">
        <v>0</v>
      </c>
      <c r="AV337" s="71">
        <v>0</v>
      </c>
      <c r="AW337" s="71">
        <v>0</v>
      </c>
      <c r="AX337" s="71"/>
      <c r="AY337" s="72"/>
      <c r="AZ337" s="71">
        <v>5056.8999999999996</v>
      </c>
      <c r="BA337" s="71">
        <v>33171.900000000009</v>
      </c>
      <c r="BB337" s="71">
        <v>0</v>
      </c>
      <c r="BC337" s="71">
        <v>0</v>
      </c>
      <c r="BD337" s="71">
        <v>0</v>
      </c>
      <c r="BE337" s="71">
        <v>0</v>
      </c>
      <c r="BF337" s="71"/>
      <c r="BG337" s="72"/>
      <c r="BH337" s="71">
        <v>0</v>
      </c>
      <c r="BI337" s="71">
        <v>0</v>
      </c>
      <c r="BJ337" s="71">
        <v>38.369</v>
      </c>
      <c r="BK337" s="71">
        <v>0</v>
      </c>
      <c r="BL337" s="71">
        <v>9.9350000000000005</v>
      </c>
      <c r="BM337" s="71">
        <v>0</v>
      </c>
      <c r="BN337" s="72"/>
      <c r="BO337" s="71">
        <v>0</v>
      </c>
      <c r="BP337" s="71">
        <v>0</v>
      </c>
      <c r="BQ337" s="71">
        <v>6</v>
      </c>
      <c r="BR337" s="71">
        <v>0</v>
      </c>
      <c r="BS337" s="71">
        <v>2</v>
      </c>
      <c r="BT337" s="71">
        <v>0</v>
      </c>
      <c r="BU337"/>
      <c r="BV337" s="70">
        <v>42.414999999999999</v>
      </c>
      <c r="BW337" s="70">
        <v>0</v>
      </c>
      <c r="BX337" s="70">
        <v>5.8890000000000002</v>
      </c>
      <c r="BY337" s="70">
        <v>0</v>
      </c>
      <c r="BZ337" s="70">
        <v>0</v>
      </c>
      <c r="CA337" s="70">
        <v>0</v>
      </c>
      <c r="CB337" s="70">
        <v>0</v>
      </c>
      <c r="CC337" s="70">
        <v>0</v>
      </c>
      <c r="CD337" s="70">
        <v>0</v>
      </c>
    </row>
    <row r="338" spans="1:82">
      <c r="A338" s="70" t="s">
        <v>2065</v>
      </c>
      <c r="B338" s="70">
        <v>66</v>
      </c>
      <c r="C338" s="70">
        <v>15</v>
      </c>
      <c r="D338" s="70">
        <v>4</v>
      </c>
      <c r="E338" s="70">
        <v>2018</v>
      </c>
      <c r="F338" s="70" t="s">
        <v>183</v>
      </c>
      <c r="G338" s="70" t="s">
        <v>2050</v>
      </c>
      <c r="H338" s="70" t="s">
        <v>2051</v>
      </c>
      <c r="I338" s="148"/>
      <c r="J338" s="71">
        <v>138.56495406678695</v>
      </c>
      <c r="K338" s="71">
        <v>3.1886009261615702</v>
      </c>
      <c r="L338" s="71">
        <v>6.3053453721098531</v>
      </c>
      <c r="M338" s="71">
        <v>61.163153848324768</v>
      </c>
      <c r="N338" s="71">
        <v>63.724433709779092</v>
      </c>
      <c r="O338" s="71">
        <v>57.80529248315063</v>
      </c>
      <c r="P338" s="71">
        <v>49.285395971395921</v>
      </c>
      <c r="Q338" s="71">
        <v>3.0999565606255399</v>
      </c>
      <c r="R338" s="71">
        <v>0</v>
      </c>
      <c r="S338" s="71">
        <v>6.3456105337875011</v>
      </c>
      <c r="T338" s="72"/>
      <c r="U338" s="71">
        <v>28375950</v>
      </c>
      <c r="V338" s="71">
        <v>1580</v>
      </c>
      <c r="W338" s="71">
        <v>290</v>
      </c>
      <c r="X338" s="71">
        <v>16174</v>
      </c>
      <c r="Y338" s="71">
        <v>20111</v>
      </c>
      <c r="Z338" s="71">
        <v>35223</v>
      </c>
      <c r="AA338" s="71">
        <v>10311</v>
      </c>
      <c r="AB338" s="71">
        <v>48910</v>
      </c>
      <c r="AC338" s="71">
        <v>0</v>
      </c>
      <c r="AD338" s="71">
        <v>6.3456105337875011</v>
      </c>
      <c r="AE338" s="72"/>
      <c r="AF338" s="71">
        <v>199956345.2153571</v>
      </c>
      <c r="AG338" s="71">
        <v>2267912.0540201892</v>
      </c>
      <c r="AH338" s="71">
        <v>1417193.8329281891</v>
      </c>
      <c r="AI338" s="71">
        <v>95882296.900446221</v>
      </c>
      <c r="AJ338" s="71">
        <v>86370457.161612347</v>
      </c>
      <c r="AK338" s="71">
        <v>0</v>
      </c>
      <c r="AL338" s="71">
        <v>0</v>
      </c>
      <c r="AM338" s="71">
        <v>6732515.824906745</v>
      </c>
      <c r="AN338" s="71">
        <v>0</v>
      </c>
      <c r="AO338" s="71">
        <v>0</v>
      </c>
      <c r="AP338" s="71">
        <v>392626720.98927081</v>
      </c>
      <c r="AQ338" s="72"/>
      <c r="AR338" s="71">
        <v>1235</v>
      </c>
      <c r="AS338" s="71">
        <v>632</v>
      </c>
      <c r="AT338" s="71">
        <v>0</v>
      </c>
      <c r="AU338" s="71">
        <v>0</v>
      </c>
      <c r="AV338" s="71">
        <v>0</v>
      </c>
      <c r="AW338" s="71">
        <v>0</v>
      </c>
      <c r="AX338" s="71"/>
      <c r="AY338" s="72"/>
      <c r="AZ338" s="71">
        <v>5438.1000000000013</v>
      </c>
      <c r="BA338" s="71">
        <v>41602</v>
      </c>
      <c r="BB338" s="71">
        <v>0</v>
      </c>
      <c r="BC338" s="71">
        <v>0</v>
      </c>
      <c r="BD338" s="71">
        <v>0</v>
      </c>
      <c r="BE338" s="71">
        <v>0</v>
      </c>
      <c r="BF338" s="71"/>
      <c r="BG338" s="72"/>
      <c r="BH338" s="71">
        <v>0</v>
      </c>
      <c r="BI338" s="71">
        <v>0</v>
      </c>
      <c r="BJ338" s="71">
        <v>37.625999999999998</v>
      </c>
      <c r="BK338" s="71">
        <v>0</v>
      </c>
      <c r="BL338" s="71">
        <v>8.6780000000000008</v>
      </c>
      <c r="BM338" s="71">
        <v>0</v>
      </c>
      <c r="BN338" s="72"/>
      <c r="BO338" s="71">
        <v>0</v>
      </c>
      <c r="BP338" s="71">
        <v>0</v>
      </c>
      <c r="BQ338" s="71">
        <v>6</v>
      </c>
      <c r="BR338" s="71">
        <v>0</v>
      </c>
      <c r="BS338" s="71">
        <v>2</v>
      </c>
      <c r="BT338" s="71">
        <v>0</v>
      </c>
      <c r="BU338"/>
      <c r="BV338" s="70">
        <v>41.411999999999999</v>
      </c>
      <c r="BW338" s="70">
        <v>0</v>
      </c>
      <c r="BX338" s="70">
        <v>4.8920000000000003</v>
      </c>
      <c r="BY338" s="70">
        <v>0</v>
      </c>
      <c r="BZ338" s="70">
        <v>0</v>
      </c>
      <c r="CA338" s="70">
        <v>0</v>
      </c>
      <c r="CB338" s="70">
        <v>0</v>
      </c>
      <c r="CC338" s="70">
        <v>0</v>
      </c>
      <c r="CD338" s="70">
        <v>0</v>
      </c>
    </row>
    <row r="339" spans="1:82">
      <c r="A339" s="70" t="s">
        <v>2066</v>
      </c>
      <c r="B339" s="70">
        <v>67</v>
      </c>
      <c r="C339" s="70">
        <v>16</v>
      </c>
      <c r="D339" s="70">
        <v>4</v>
      </c>
      <c r="E339" s="70">
        <v>2019</v>
      </c>
      <c r="F339" s="70" t="s">
        <v>158</v>
      </c>
      <c r="G339" s="70" t="s">
        <v>2050</v>
      </c>
      <c r="H339" s="70" t="s">
        <v>2051</v>
      </c>
      <c r="I339" s="148"/>
      <c r="J339" s="71">
        <v>130.41322459285556</v>
      </c>
      <c r="K339" s="71">
        <v>2.921144895480321</v>
      </c>
      <c r="L339" s="71">
        <v>6.3557828058004739</v>
      </c>
      <c r="M339" s="71">
        <v>57.816793640025693</v>
      </c>
      <c r="N339" s="71">
        <v>56.097497259006502</v>
      </c>
      <c r="O339" s="71">
        <v>56.069077576875578</v>
      </c>
      <c r="P339" s="71">
        <v>48.71797582694542</v>
      </c>
      <c r="Q339" s="71">
        <v>2.9791225587048999</v>
      </c>
      <c r="R339" s="71">
        <v>0</v>
      </c>
      <c r="S339" s="71">
        <v>7.7960582599999997</v>
      </c>
      <c r="T339" s="72"/>
      <c r="U339" s="71">
        <v>27884205</v>
      </c>
      <c r="V339" s="71">
        <v>1580</v>
      </c>
      <c r="W339" s="71">
        <v>290</v>
      </c>
      <c r="X339" s="71">
        <v>16174</v>
      </c>
      <c r="Y339" s="71">
        <v>20224</v>
      </c>
      <c r="Z339" s="71">
        <v>35103</v>
      </c>
      <c r="AA339" s="71">
        <v>10116</v>
      </c>
      <c r="AB339" s="71">
        <v>48276</v>
      </c>
      <c r="AC339" s="71">
        <v>0</v>
      </c>
      <c r="AD339" s="71">
        <v>7.7960582599999997</v>
      </c>
      <c r="AE339" s="72"/>
      <c r="AF339" s="71">
        <v>192341921.126865</v>
      </c>
      <c r="AG339" s="71">
        <v>2192856.1066972758</v>
      </c>
      <c r="AH339" s="71">
        <v>1496829.938710348</v>
      </c>
      <c r="AI339" s="71">
        <v>94113500.894664988</v>
      </c>
      <c r="AJ339" s="71">
        <v>78547185.60732162</v>
      </c>
      <c r="AK339" s="71">
        <v>0</v>
      </c>
      <c r="AL339" s="71">
        <v>0</v>
      </c>
      <c r="AM339" s="71">
        <v>6574827.7784665748</v>
      </c>
      <c r="AN339" s="71">
        <v>0</v>
      </c>
      <c r="AO339" s="71">
        <v>0</v>
      </c>
      <c r="AP339" s="71">
        <v>375267121.45272583</v>
      </c>
      <c r="AQ339" s="72"/>
      <c r="AR339" s="71">
        <v>1312</v>
      </c>
      <c r="AS339" s="71">
        <v>757</v>
      </c>
      <c r="AT339" s="71">
        <v>0</v>
      </c>
      <c r="AU339" s="71">
        <v>0</v>
      </c>
      <c r="AV339" s="71">
        <v>0</v>
      </c>
      <c r="AW339" s="71">
        <v>0</v>
      </c>
      <c r="AX339" s="71"/>
      <c r="AY339" s="72"/>
      <c r="AZ339" s="71">
        <v>5865.8000000000011</v>
      </c>
      <c r="BA339" s="71">
        <v>72389.800000000017</v>
      </c>
      <c r="BB339" s="71">
        <v>0</v>
      </c>
      <c r="BC339" s="71">
        <v>0</v>
      </c>
      <c r="BD339" s="71">
        <v>0</v>
      </c>
      <c r="BE339" s="71">
        <v>0</v>
      </c>
      <c r="BF339" s="71"/>
      <c r="BG339" s="72"/>
      <c r="BH339" s="71">
        <v>0</v>
      </c>
      <c r="BI339" s="71">
        <v>0</v>
      </c>
      <c r="BJ339" s="71">
        <v>36.738999999999997</v>
      </c>
      <c r="BK339" s="71">
        <v>0</v>
      </c>
      <c r="BL339" s="71">
        <v>8.609</v>
      </c>
      <c r="BM339" s="71">
        <v>0</v>
      </c>
      <c r="BN339" s="72"/>
      <c r="BO339" s="71">
        <v>0</v>
      </c>
      <c r="BP339" s="71">
        <v>0</v>
      </c>
      <c r="BQ339" s="71">
        <v>6</v>
      </c>
      <c r="BR339" s="71">
        <v>0</v>
      </c>
      <c r="BS339" s="71">
        <v>2</v>
      </c>
      <c r="BT339" s="71">
        <v>0</v>
      </c>
      <c r="BU339"/>
      <c r="BV339" s="70">
        <v>40.334000000000003</v>
      </c>
      <c r="BW339" s="70">
        <v>0</v>
      </c>
      <c r="BX339" s="70">
        <v>5.0140000000000002</v>
      </c>
      <c r="BY339" s="70">
        <v>0</v>
      </c>
      <c r="BZ339" s="70">
        <v>0</v>
      </c>
      <c r="CA339" s="70">
        <v>0</v>
      </c>
      <c r="CB339" s="70">
        <v>0</v>
      </c>
      <c r="CC339" s="70">
        <v>0</v>
      </c>
      <c r="CD339" s="70">
        <v>0</v>
      </c>
    </row>
    <row r="340" spans="1:82">
      <c r="A340" s="70" t="s">
        <v>2067</v>
      </c>
      <c r="B340" s="70">
        <v>68</v>
      </c>
      <c r="C340" s="70">
        <v>17</v>
      </c>
      <c r="D340" s="70">
        <v>4</v>
      </c>
      <c r="E340" s="70">
        <v>2020</v>
      </c>
      <c r="F340" s="70" t="s">
        <v>159</v>
      </c>
      <c r="G340" s="70" t="s">
        <v>2050</v>
      </c>
      <c r="H340" s="70" t="s">
        <v>2051</v>
      </c>
      <c r="I340" s="148"/>
      <c r="J340" s="71">
        <v>162.90373202993121</v>
      </c>
      <c r="K340" s="71">
        <v>2.9802620843700725</v>
      </c>
      <c r="L340" s="71">
        <v>4.930710172584944</v>
      </c>
      <c r="M340" s="71">
        <v>50.369986095834562</v>
      </c>
      <c r="N340" s="71">
        <v>53.259179764389792</v>
      </c>
      <c r="O340" s="71">
        <v>48.796970898568532</v>
      </c>
      <c r="P340" s="71">
        <v>45.762691560373611</v>
      </c>
      <c r="Q340" s="71">
        <v>2.8157283066388099</v>
      </c>
      <c r="R340" s="71">
        <v>0</v>
      </c>
      <c r="S340" s="71">
        <v>8.1113845500000004</v>
      </c>
      <c r="T340" s="72"/>
      <c r="U340" s="71">
        <v>31326619</v>
      </c>
      <c r="V340" s="71">
        <v>1391</v>
      </c>
      <c r="W340" s="71">
        <v>276</v>
      </c>
      <c r="X340" s="71">
        <v>14747</v>
      </c>
      <c r="Y340" s="71">
        <v>20370</v>
      </c>
      <c r="Z340" s="71">
        <v>34869</v>
      </c>
      <c r="AA340" s="71">
        <v>10100</v>
      </c>
      <c r="AB340" s="71">
        <v>47756</v>
      </c>
      <c r="AC340" s="71">
        <v>0</v>
      </c>
      <c r="AD340" s="71">
        <v>8.1113845500000004</v>
      </c>
      <c r="AE340" s="72"/>
      <c r="AF340" s="71">
        <v>243793401.16090211</v>
      </c>
      <c r="AG340" s="71">
        <v>2104810.0978199989</v>
      </c>
      <c r="AH340" s="71">
        <v>1239640.9395548119</v>
      </c>
      <c r="AI340" s="71">
        <v>83443150.022947684</v>
      </c>
      <c r="AJ340" s="71">
        <v>81269124.236727655</v>
      </c>
      <c r="AK340" s="71"/>
      <c r="AL340" s="71"/>
      <c r="AM340" s="71">
        <v>6232688.5802263366</v>
      </c>
      <c r="AN340" s="71"/>
      <c r="AO340" s="71"/>
      <c r="AP340" s="71">
        <v>418082815.03817862</v>
      </c>
      <c r="AQ340" s="72"/>
      <c r="AR340" s="71">
        <v>1369</v>
      </c>
      <c r="AS340" s="71">
        <v>822</v>
      </c>
      <c r="AT340" s="71">
        <v>0</v>
      </c>
      <c r="AU340" s="71">
        <v>0</v>
      </c>
      <c r="AV340" s="71">
        <v>0</v>
      </c>
      <c r="AW340" s="71">
        <v>0</v>
      </c>
      <c r="AX340" s="71"/>
      <c r="AY340" s="72"/>
      <c r="AZ340" s="71">
        <v>6170.2000000000044</v>
      </c>
      <c r="BA340" s="71">
        <v>75318.099999999904</v>
      </c>
      <c r="BB340" s="71">
        <v>0</v>
      </c>
      <c r="BC340" s="71">
        <v>0</v>
      </c>
      <c r="BD340" s="71">
        <v>0</v>
      </c>
      <c r="BE340" s="71">
        <v>0</v>
      </c>
      <c r="BF340" s="71"/>
      <c r="BG340" s="72"/>
      <c r="BH340" s="71">
        <v>0</v>
      </c>
      <c r="BI340" s="71">
        <v>0</v>
      </c>
      <c r="BJ340" s="71">
        <v>38.606999999999999</v>
      </c>
      <c r="BK340" s="71">
        <v>0</v>
      </c>
      <c r="BL340" s="71">
        <v>3.6179999999999999</v>
      </c>
      <c r="BM340" s="71">
        <v>0</v>
      </c>
      <c r="BN340" s="72"/>
      <c r="BO340" s="71">
        <v>0</v>
      </c>
      <c r="BP340" s="71">
        <v>0</v>
      </c>
      <c r="BQ340" s="71">
        <v>7</v>
      </c>
      <c r="BR340" s="71">
        <v>0</v>
      </c>
      <c r="BS340" s="71">
        <v>1</v>
      </c>
      <c r="BT340" s="71">
        <v>0</v>
      </c>
      <c r="BU340"/>
      <c r="BV340" s="70">
        <v>42.225000000000001</v>
      </c>
      <c r="BW340" s="70">
        <v>0</v>
      </c>
      <c r="BX340" s="70">
        <v>0</v>
      </c>
      <c r="BY340" s="70">
        <v>0</v>
      </c>
      <c r="BZ340" s="70">
        <v>0</v>
      </c>
      <c r="CA340" s="70">
        <v>0</v>
      </c>
      <c r="CB340" s="70">
        <v>0</v>
      </c>
      <c r="CC340" s="70">
        <v>0</v>
      </c>
      <c r="CD340" s="70">
        <v>0</v>
      </c>
    </row>
    <row r="341" spans="1:82">
      <c r="A341" s="70" t="s">
        <v>2068</v>
      </c>
      <c r="B341" s="70">
        <v>68</v>
      </c>
      <c r="C341" s="70">
        <v>18</v>
      </c>
      <c r="D341" s="70">
        <v>4</v>
      </c>
      <c r="E341" s="70">
        <v>2021</v>
      </c>
      <c r="F341" s="70" t="s">
        <v>160</v>
      </c>
      <c r="G341" s="70" t="s">
        <v>2050</v>
      </c>
      <c r="H341" s="70" t="s">
        <v>2051</v>
      </c>
      <c r="I341" s="148"/>
      <c r="J341" s="71">
        <v>181.68927397315494</v>
      </c>
      <c r="K341" s="71">
        <v>3.2711805135579604</v>
      </c>
      <c r="L341" s="71">
        <v>4.8292004402057467</v>
      </c>
      <c r="M341" s="71">
        <v>56.072066779812431</v>
      </c>
      <c r="N341" s="71">
        <v>58.322528367543597</v>
      </c>
      <c r="O341" s="71">
        <v>47.096769141465494</v>
      </c>
      <c r="P341" s="71">
        <v>46.833181198508072</v>
      </c>
      <c r="Q341" s="71">
        <v>2.7454201769348399</v>
      </c>
      <c r="R341" s="71">
        <v>0</v>
      </c>
      <c r="S341" s="71">
        <v>8.1593588599999993</v>
      </c>
      <c r="T341" s="72"/>
      <c r="U341" s="71">
        <v>37108022</v>
      </c>
      <c r="V341" s="71">
        <v>1391</v>
      </c>
      <c r="W341" s="71">
        <v>276</v>
      </c>
      <c r="X341" s="71">
        <v>14747</v>
      </c>
      <c r="Y341" s="71">
        <v>20411</v>
      </c>
      <c r="Z341" s="71">
        <v>34652</v>
      </c>
      <c r="AA341" s="71">
        <v>10079</v>
      </c>
      <c r="AB341" s="71">
        <v>47021</v>
      </c>
      <c r="AC341" s="71">
        <v>0</v>
      </c>
      <c r="AD341" s="71">
        <v>8.1593588599999993</v>
      </c>
      <c r="AE341" s="72"/>
      <c r="AF341" s="71">
        <v>267331565.31886151</v>
      </c>
      <c r="AG341" s="71">
        <v>2274657.4132926548</v>
      </c>
      <c r="AH341" s="71">
        <v>1158757.6459780666</v>
      </c>
      <c r="AI341" s="71">
        <v>91858772.232461795</v>
      </c>
      <c r="AJ341" s="71">
        <v>86157356.054430768</v>
      </c>
      <c r="AK341" s="71">
        <v>0</v>
      </c>
      <c r="AL341" s="71">
        <v>0</v>
      </c>
      <c r="AM341" s="71">
        <v>6172159.268610701</v>
      </c>
      <c r="AN341" s="71">
        <v>0</v>
      </c>
      <c r="AO341" s="71">
        <v>0</v>
      </c>
      <c r="AP341" s="71">
        <v>454953267.93363553</v>
      </c>
      <c r="AQ341" s="72"/>
      <c r="AR341" s="71">
        <v>1438</v>
      </c>
      <c r="AS341" s="71">
        <v>899</v>
      </c>
      <c r="AT341" s="71">
        <v>0</v>
      </c>
      <c r="AU341" s="71">
        <v>0</v>
      </c>
      <c r="AV341" s="71">
        <v>0</v>
      </c>
      <c r="AW341" s="71">
        <v>0</v>
      </c>
      <c r="AX341" s="71"/>
      <c r="AY341" s="72"/>
      <c r="AZ341" s="71">
        <v>6585.1000000000022</v>
      </c>
      <c r="BA341" s="71">
        <v>80402.099999999904</v>
      </c>
      <c r="BB341" s="71">
        <v>0</v>
      </c>
      <c r="BC341" s="71">
        <v>0</v>
      </c>
      <c r="BD341" s="71">
        <v>0</v>
      </c>
      <c r="BE341" s="71">
        <v>0</v>
      </c>
      <c r="BF341" s="71"/>
      <c r="BG341" s="72"/>
      <c r="BH341" s="71">
        <v>0</v>
      </c>
      <c r="BI341" s="71">
        <v>0</v>
      </c>
      <c r="BJ341" s="71">
        <v>36.582000000000001</v>
      </c>
      <c r="BK341" s="71">
        <v>0</v>
      </c>
      <c r="BL341" s="71">
        <v>8.9480000000000004</v>
      </c>
      <c r="BM341" s="71">
        <v>0</v>
      </c>
      <c r="BN341" s="72"/>
      <c r="BO341" s="71">
        <v>0</v>
      </c>
      <c r="BP341" s="71">
        <v>0</v>
      </c>
      <c r="BQ341" s="71">
        <v>7</v>
      </c>
      <c r="BR341" s="71">
        <v>0</v>
      </c>
      <c r="BS341" s="71">
        <v>2</v>
      </c>
      <c r="BT341" s="71">
        <v>0</v>
      </c>
      <c r="BU341"/>
      <c r="BV341" s="70">
        <v>41.243000000000002</v>
      </c>
      <c r="BW341" s="70">
        <v>0</v>
      </c>
      <c r="BX341" s="70">
        <v>4.2869999999999999</v>
      </c>
      <c r="BY341" s="70">
        <v>0</v>
      </c>
      <c r="BZ341" s="70">
        <v>0</v>
      </c>
      <c r="CA341" s="70">
        <v>0</v>
      </c>
      <c r="CB341" s="70">
        <v>0</v>
      </c>
      <c r="CC341" s="70">
        <v>0</v>
      </c>
      <c r="CD341" s="70">
        <v>0</v>
      </c>
    </row>
    <row r="342" spans="1:82">
      <c r="A342" s="70" t="s">
        <v>2069</v>
      </c>
      <c r="B342" s="70">
        <v>68</v>
      </c>
      <c r="C342" s="70">
        <v>19</v>
      </c>
      <c r="D342" s="70">
        <v>4</v>
      </c>
      <c r="E342" s="70">
        <v>2022</v>
      </c>
      <c r="F342" s="70" t="s">
        <v>161</v>
      </c>
      <c r="G342" s="70" t="s">
        <v>2050</v>
      </c>
      <c r="H342" s="70" t="s">
        <v>2051</v>
      </c>
      <c r="I342" s="148"/>
      <c r="J342" s="71">
        <v>165.9942628879239</v>
      </c>
      <c r="K342" s="71">
        <v>2.892436135602396</v>
      </c>
      <c r="L342" s="71">
        <v>4.6675555184754085</v>
      </c>
      <c r="M342" s="71">
        <v>53.910432595205656</v>
      </c>
      <c r="N342" s="71">
        <v>63.038046800266223</v>
      </c>
      <c r="O342" s="71">
        <v>49.401118575814863</v>
      </c>
      <c r="P342" s="71">
        <v>46.313030252670664</v>
      </c>
      <c r="Q342" s="71">
        <v>2.7331501780764009</v>
      </c>
      <c r="R342" s="71">
        <v>0</v>
      </c>
      <c r="S342" s="71">
        <v>6.3230609969000007</v>
      </c>
      <c r="T342" s="72"/>
      <c r="U342" s="71">
        <v>39803422</v>
      </c>
      <c r="V342" s="71">
        <v>1391</v>
      </c>
      <c r="W342" s="71">
        <v>276</v>
      </c>
      <c r="X342" s="71">
        <v>14747</v>
      </c>
      <c r="Y342" s="71">
        <v>20507</v>
      </c>
      <c r="Z342" s="71">
        <v>34534</v>
      </c>
      <c r="AA342" s="71">
        <v>10119</v>
      </c>
      <c r="AB342" s="71">
        <v>46427</v>
      </c>
      <c r="AC342" s="71">
        <v>0</v>
      </c>
      <c r="AD342" s="71">
        <v>6.3230609969000007</v>
      </c>
      <c r="AE342" s="72"/>
      <c r="AF342" s="71">
        <v>240454836.98603201</v>
      </c>
      <c r="AG342" s="71">
        <v>2165330.5874375906</v>
      </c>
      <c r="AH342" s="71">
        <v>1310971.2670549273</v>
      </c>
      <c r="AI342" s="71">
        <v>86221646.002146095</v>
      </c>
      <c r="AJ342" s="71">
        <v>99742640.61597766</v>
      </c>
      <c r="AK342" s="71">
        <v>0</v>
      </c>
      <c r="AL342" s="71">
        <v>0</v>
      </c>
      <c r="AM342" s="71">
        <v>5994992.8974391539</v>
      </c>
      <c r="AN342" s="71">
        <v>0</v>
      </c>
      <c r="AO342" s="71">
        <v>0</v>
      </c>
      <c r="AP342" s="71">
        <v>435890418.35608745</v>
      </c>
      <c r="AQ342" s="72"/>
      <c r="AR342" s="71">
        <v>1519</v>
      </c>
      <c r="AS342" s="71">
        <v>924</v>
      </c>
      <c r="AT342" s="71">
        <v>0</v>
      </c>
      <c r="AU342" s="71">
        <v>0</v>
      </c>
      <c r="AV342" s="71">
        <v>0</v>
      </c>
      <c r="AW342" s="71">
        <v>0</v>
      </c>
      <c r="AX342" s="71"/>
      <c r="AY342" s="72"/>
      <c r="AZ342" s="71">
        <v>7092.2999999999938</v>
      </c>
      <c r="BA342" s="71">
        <v>81768.099999999904</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2070</v>
      </c>
      <c r="B343" s="70">
        <v>68</v>
      </c>
      <c r="C343" s="70">
        <v>20</v>
      </c>
      <c r="D343" s="70">
        <v>4</v>
      </c>
      <c r="E343" s="70">
        <v>2023</v>
      </c>
      <c r="F343" s="70" t="s">
        <v>1539</v>
      </c>
      <c r="G343" s="70" t="s">
        <v>2050</v>
      </c>
      <c r="H343" s="70" t="s">
        <v>2051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1597</v>
      </c>
      <c r="AS343" s="71">
        <v>962</v>
      </c>
      <c r="AT343" s="71">
        <v>0</v>
      </c>
      <c r="AU343" s="71">
        <v>0</v>
      </c>
      <c r="AV343" s="71">
        <v>0</v>
      </c>
      <c r="AW343" s="71">
        <v>0</v>
      </c>
      <c r="AX343" s="71"/>
      <c r="AY343" s="72"/>
      <c r="AZ343" s="71">
        <v>7554.0999999999885</v>
      </c>
      <c r="BA343" s="71">
        <v>83582.799999999901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2071</v>
      </c>
      <c r="B344" s="70">
        <v>68</v>
      </c>
      <c r="C344" s="70">
        <v>21</v>
      </c>
      <c r="D344" s="70">
        <v>4</v>
      </c>
      <c r="E344" s="70">
        <v>2024</v>
      </c>
      <c r="F344" s="70" t="s">
        <v>1554</v>
      </c>
      <c r="G344" s="70" t="s">
        <v>2050</v>
      </c>
      <c r="H344" s="70" t="s">
        <v>2051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2072</v>
      </c>
      <c r="B345" s="70">
        <v>35</v>
      </c>
      <c r="C345" s="70">
        <v>1</v>
      </c>
      <c r="D345" s="70">
        <v>3</v>
      </c>
      <c r="E345" s="70">
        <v>1990</v>
      </c>
      <c r="F345" s="70" t="s">
        <v>787</v>
      </c>
      <c r="G345" s="70" t="s">
        <v>2073</v>
      </c>
      <c r="H345" s="70" t="s">
        <v>2074</v>
      </c>
      <c r="I345" s="148"/>
      <c r="J345" s="71">
        <v>70.302786825051726</v>
      </c>
      <c r="K345" s="71">
        <v>7.366878604962773</v>
      </c>
      <c r="L345" s="71">
        <v>14.28602015560093</v>
      </c>
      <c r="M345" s="71">
        <v>30.822829724943709</v>
      </c>
      <c r="N345" s="71">
        <v>40.457817758241461</v>
      </c>
      <c r="O345" s="71">
        <v>37.433898024938451</v>
      </c>
      <c r="P345" s="71">
        <v>63.502040961453531</v>
      </c>
      <c r="Q345" s="71">
        <v>3.2046102201863702</v>
      </c>
      <c r="R345" s="71">
        <v>0</v>
      </c>
      <c r="S345" s="71">
        <v>2.7142143845236988</v>
      </c>
      <c r="T345" s="72"/>
      <c r="U345" s="71">
        <v>9587909</v>
      </c>
      <c r="V345" s="71">
        <v>2582</v>
      </c>
      <c r="W345" s="71">
        <v>154</v>
      </c>
      <c r="X345" s="71">
        <v>12060</v>
      </c>
      <c r="Y345" s="71">
        <v>13694</v>
      </c>
      <c r="Z345" s="71">
        <v>15397</v>
      </c>
      <c r="AA345" s="71">
        <v>15419</v>
      </c>
      <c r="AB345" s="71">
        <v>52032</v>
      </c>
      <c r="AC345" s="71">
        <v>0</v>
      </c>
      <c r="AD345" s="71">
        <v>2.7142143845236988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2075</v>
      </c>
      <c r="B346" s="70">
        <v>36</v>
      </c>
      <c r="C346" s="70">
        <v>2</v>
      </c>
      <c r="D346" s="70">
        <v>3</v>
      </c>
      <c r="E346" s="70">
        <v>2005</v>
      </c>
      <c r="F346" s="70" t="s">
        <v>789</v>
      </c>
      <c r="G346" s="70" t="s">
        <v>2073</v>
      </c>
      <c r="H346" s="70" t="s">
        <v>2074</v>
      </c>
      <c r="I346" s="148"/>
      <c r="J346" s="71">
        <v>69.639329222494084</v>
      </c>
      <c r="K346" s="71">
        <v>5.3297993980843508</v>
      </c>
      <c r="L346" s="71">
        <v>12.715839684017579</v>
      </c>
      <c r="M346" s="71">
        <v>53.334369830415483</v>
      </c>
      <c r="N346" s="71">
        <v>65.464516240752161</v>
      </c>
      <c r="O346" s="71">
        <v>59.867714783445557</v>
      </c>
      <c r="P346" s="71">
        <v>68.580912922570704</v>
      </c>
      <c r="Q346" s="71">
        <v>3.2417013753327999</v>
      </c>
      <c r="R346" s="71">
        <v>0</v>
      </c>
      <c r="S346" s="71">
        <v>7.5482686200000009</v>
      </c>
      <c r="T346" s="72"/>
      <c r="U346" s="71">
        <v>10576467</v>
      </c>
      <c r="V346" s="71">
        <v>2540</v>
      </c>
      <c r="W346" s="71">
        <v>152</v>
      </c>
      <c r="X346" s="71">
        <v>10892</v>
      </c>
      <c r="Y346" s="71">
        <v>18725</v>
      </c>
      <c r="Z346" s="71">
        <v>28495</v>
      </c>
      <c r="AA346" s="71">
        <v>13638</v>
      </c>
      <c r="AB346" s="71">
        <v>55024</v>
      </c>
      <c r="AC346" s="71">
        <v>0</v>
      </c>
      <c r="AD346" s="71">
        <v>7.5482686200000009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2076</v>
      </c>
      <c r="B347" s="70">
        <v>37</v>
      </c>
      <c r="C347" s="70">
        <v>3</v>
      </c>
      <c r="D347" s="70">
        <v>3</v>
      </c>
      <c r="E347" s="70">
        <v>2006</v>
      </c>
      <c r="F347" s="70" t="s">
        <v>790</v>
      </c>
      <c r="G347" s="70" t="s">
        <v>2073</v>
      </c>
      <c r="H347" s="70" t="s">
        <v>2074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2077</v>
      </c>
      <c r="B348" s="70">
        <v>38</v>
      </c>
      <c r="C348" s="70">
        <v>4</v>
      </c>
      <c r="D348" s="70">
        <v>3</v>
      </c>
      <c r="E348" s="70">
        <v>2007</v>
      </c>
      <c r="F348" s="70" t="s">
        <v>791</v>
      </c>
      <c r="G348" s="70" t="s">
        <v>2073</v>
      </c>
      <c r="H348" s="70" t="s">
        <v>2074</v>
      </c>
      <c r="I348" s="148"/>
      <c r="J348" s="71">
        <v>72.995587688243333</v>
      </c>
      <c r="K348" s="71">
        <v>4.7322984208533558</v>
      </c>
      <c r="L348" s="71">
        <v>16.837307166314719</v>
      </c>
      <c r="M348" s="71">
        <v>60.573354527528643</v>
      </c>
      <c r="N348" s="71">
        <v>65.526861509937092</v>
      </c>
      <c r="O348" s="71">
        <v>58.200298122494829</v>
      </c>
      <c r="P348" s="71">
        <v>67.216878064934406</v>
      </c>
      <c r="Q348" s="71">
        <v>3.37162312037889</v>
      </c>
      <c r="R348" s="71">
        <v>0</v>
      </c>
      <c r="S348" s="71">
        <v>6.5919354983999998</v>
      </c>
      <c r="T348" s="72"/>
      <c r="U348" s="71">
        <v>11894122</v>
      </c>
      <c r="V348" s="71">
        <v>2161</v>
      </c>
      <c r="W348" s="71">
        <v>190</v>
      </c>
      <c r="X348" s="71">
        <v>14531</v>
      </c>
      <c r="Y348" s="71">
        <v>19020</v>
      </c>
      <c r="Z348" s="71">
        <v>28797</v>
      </c>
      <c r="AA348" s="71">
        <v>13163</v>
      </c>
      <c r="AB348" s="71">
        <v>54203</v>
      </c>
      <c r="AC348" s="71">
        <v>0</v>
      </c>
      <c r="AD348" s="71">
        <v>6.5919354983999998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2078</v>
      </c>
      <c r="B349" s="70">
        <v>39</v>
      </c>
      <c r="C349" s="70">
        <v>5</v>
      </c>
      <c r="D349" s="70">
        <v>3</v>
      </c>
      <c r="E349" s="70">
        <v>2008</v>
      </c>
      <c r="F349" s="70" t="s">
        <v>792</v>
      </c>
      <c r="G349" s="1064" t="s">
        <v>2073</v>
      </c>
      <c r="H349" s="70" t="s">
        <v>2074</v>
      </c>
      <c r="I349" s="148"/>
      <c r="J349" s="71">
        <v>62.014830669710378</v>
      </c>
      <c r="K349" s="71">
        <v>3.5470948944888621</v>
      </c>
      <c r="L349" s="71">
        <v>14.44764035773799</v>
      </c>
      <c r="M349" s="71">
        <v>63.551175051682847</v>
      </c>
      <c r="N349" s="71">
        <v>65.62255751374785</v>
      </c>
      <c r="O349" s="71">
        <v>56.611481994735442</v>
      </c>
      <c r="P349" s="71">
        <v>63.880938815127813</v>
      </c>
      <c r="Q349" s="71">
        <v>3.2960126932634299</v>
      </c>
      <c r="R349" s="71">
        <v>0</v>
      </c>
      <c r="S349" s="71">
        <v>8.6680369499999994</v>
      </c>
      <c r="T349" s="72"/>
      <c r="U349" s="71">
        <v>11847359</v>
      </c>
      <c r="V349" s="71">
        <v>2161</v>
      </c>
      <c r="W349" s="71">
        <v>190</v>
      </c>
      <c r="X349" s="71">
        <v>14531</v>
      </c>
      <c r="Y349" s="71">
        <v>19205</v>
      </c>
      <c r="Z349" s="71">
        <v>28994</v>
      </c>
      <c r="AA349" s="71">
        <v>12524</v>
      </c>
      <c r="AB349" s="71">
        <v>53859</v>
      </c>
      <c r="AC349" s="71">
        <v>0</v>
      </c>
      <c r="AD349" s="71">
        <v>8.6680369499999994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2079</v>
      </c>
      <c r="B350" s="70">
        <v>40</v>
      </c>
      <c r="C350" s="70">
        <v>6</v>
      </c>
      <c r="D350" s="70">
        <v>3</v>
      </c>
      <c r="E350" s="70">
        <v>2009</v>
      </c>
      <c r="F350" s="70" t="s">
        <v>176</v>
      </c>
      <c r="G350" s="1064" t="s">
        <v>2073</v>
      </c>
      <c r="H350" s="70" t="s">
        <v>2074</v>
      </c>
      <c r="I350" s="148"/>
      <c r="J350" s="71">
        <v>52.238513668696363</v>
      </c>
      <c r="K350" s="71">
        <v>2.825734147632752</v>
      </c>
      <c r="L350" s="71">
        <v>19.24203865900731</v>
      </c>
      <c r="M350" s="71">
        <v>55.675147046144687</v>
      </c>
      <c r="N350" s="71">
        <v>54.970783173290243</v>
      </c>
      <c r="O350" s="71">
        <v>57.827077401340269</v>
      </c>
      <c r="P350" s="71">
        <v>60.888439044534309</v>
      </c>
      <c r="Q350" s="71">
        <v>3.1241554343298898</v>
      </c>
      <c r="R350" s="71">
        <v>0</v>
      </c>
      <c r="S350" s="71">
        <v>8.5197259764708004</v>
      </c>
      <c r="T350" s="72"/>
      <c r="U350" s="71">
        <v>9399288</v>
      </c>
      <c r="V350" s="71">
        <v>1901</v>
      </c>
      <c r="W350" s="71">
        <v>344</v>
      </c>
      <c r="X350" s="71">
        <v>15720</v>
      </c>
      <c r="Y350" s="71">
        <v>19348</v>
      </c>
      <c r="Z350" s="71">
        <v>29233</v>
      </c>
      <c r="AA350" s="71">
        <v>12255</v>
      </c>
      <c r="AB350" s="71">
        <v>53590</v>
      </c>
      <c r="AC350" s="71">
        <v>0</v>
      </c>
      <c r="AD350" s="71">
        <v>8.5197259764708004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52.326999999999998</v>
      </c>
      <c r="BK350" s="71">
        <v>0</v>
      </c>
      <c r="BL350" s="71">
        <v>0</v>
      </c>
      <c r="BM350" s="71">
        <v>0</v>
      </c>
      <c r="BN350" s="72"/>
      <c r="BO350" s="71">
        <v>0</v>
      </c>
      <c r="BP350" s="71">
        <v>0</v>
      </c>
      <c r="BQ350" s="71">
        <v>8</v>
      </c>
      <c r="BR350" s="71">
        <v>0</v>
      </c>
      <c r="BS350" s="71">
        <v>0</v>
      </c>
      <c r="BT350" s="71">
        <v>0</v>
      </c>
      <c r="BU350"/>
      <c r="BV350" s="70">
        <v>52.326999999999998</v>
      </c>
      <c r="BW350" s="70">
        <v>0</v>
      </c>
      <c r="BX350" s="70">
        <v>0</v>
      </c>
      <c r="BY350" s="70">
        <v>0</v>
      </c>
      <c r="BZ350" s="70">
        <v>0</v>
      </c>
      <c r="CA350" s="70">
        <v>0</v>
      </c>
      <c r="CB350" s="70">
        <v>0</v>
      </c>
      <c r="CC350" s="70">
        <v>0</v>
      </c>
      <c r="CD350" s="70">
        <v>0</v>
      </c>
    </row>
    <row r="351" spans="1:82">
      <c r="A351" s="70" t="s">
        <v>2080</v>
      </c>
      <c r="B351" s="70">
        <v>41</v>
      </c>
      <c r="C351" s="70">
        <v>7</v>
      </c>
      <c r="D351" s="70">
        <v>3</v>
      </c>
      <c r="E351" s="70">
        <v>2010</v>
      </c>
      <c r="F351" s="70" t="s">
        <v>177</v>
      </c>
      <c r="G351" s="70" t="s">
        <v>2073</v>
      </c>
      <c r="H351" s="70" t="s">
        <v>2074</v>
      </c>
      <c r="I351" s="148"/>
      <c r="J351" s="71">
        <v>53.367592403879833</v>
      </c>
      <c r="K351" s="71">
        <v>3.2127503084455169</v>
      </c>
      <c r="L351" s="71">
        <v>18.423413452960808</v>
      </c>
      <c r="M351" s="71">
        <v>60.146077537128747</v>
      </c>
      <c r="N351" s="71">
        <v>62.588548784916753</v>
      </c>
      <c r="O351" s="71">
        <v>57.754539867627678</v>
      </c>
      <c r="P351" s="71">
        <v>61.388087038895812</v>
      </c>
      <c r="Q351" s="71">
        <v>3.23200924046398</v>
      </c>
      <c r="R351" s="71">
        <v>0</v>
      </c>
      <c r="S351" s="71">
        <v>6.7225242697600018</v>
      </c>
      <c r="T351" s="72"/>
      <c r="U351" s="71">
        <v>9829416</v>
      </c>
      <c r="V351" s="71">
        <v>1901</v>
      </c>
      <c r="W351" s="71">
        <v>344</v>
      </c>
      <c r="X351" s="71">
        <v>15720</v>
      </c>
      <c r="Y351" s="71">
        <v>19505</v>
      </c>
      <c r="Z351" s="71">
        <v>29332</v>
      </c>
      <c r="AA351" s="71">
        <v>12047</v>
      </c>
      <c r="AB351" s="71">
        <v>53124</v>
      </c>
      <c r="AC351" s="71">
        <v>0</v>
      </c>
      <c r="AD351" s="71">
        <v>6.7225242697600018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51.326999999999998</v>
      </c>
      <c r="BK351" s="71">
        <v>0</v>
      </c>
      <c r="BL351" s="71">
        <v>0</v>
      </c>
      <c r="BM351" s="71">
        <v>0</v>
      </c>
      <c r="BN351" s="72"/>
      <c r="BO351" s="71">
        <v>0</v>
      </c>
      <c r="BP351" s="71">
        <v>0</v>
      </c>
      <c r="BQ351" s="71">
        <v>8</v>
      </c>
      <c r="BR351" s="71">
        <v>0</v>
      </c>
      <c r="BS351" s="71">
        <v>0</v>
      </c>
      <c r="BT351" s="71">
        <v>0</v>
      </c>
      <c r="BU351"/>
      <c r="BV351" s="70">
        <v>51.326999999999998</v>
      </c>
      <c r="BW351" s="70">
        <v>0</v>
      </c>
      <c r="BX351" s="70">
        <v>0</v>
      </c>
      <c r="BY351" s="70">
        <v>0</v>
      </c>
      <c r="BZ351" s="70">
        <v>0</v>
      </c>
      <c r="CA351" s="70">
        <v>0</v>
      </c>
      <c r="CB351" s="70">
        <v>0</v>
      </c>
      <c r="CC351" s="70">
        <v>0</v>
      </c>
      <c r="CD351" s="70">
        <v>0</v>
      </c>
    </row>
    <row r="352" spans="1:82">
      <c r="A352" s="70" t="s">
        <v>2081</v>
      </c>
      <c r="B352" s="70">
        <v>42</v>
      </c>
      <c r="C352" s="70">
        <v>8</v>
      </c>
      <c r="D352" s="70">
        <v>3</v>
      </c>
      <c r="E352" s="70">
        <v>2011</v>
      </c>
      <c r="F352" s="70" t="s">
        <v>178</v>
      </c>
      <c r="G352" s="70" t="s">
        <v>2073</v>
      </c>
      <c r="H352" s="70" t="s">
        <v>2074</v>
      </c>
      <c r="I352" s="148"/>
      <c r="J352" s="71">
        <v>68.653331753133884</v>
      </c>
      <c r="K352" s="71">
        <v>4.5279687166514533</v>
      </c>
      <c r="L352" s="71">
        <v>14.787077199423591</v>
      </c>
      <c r="M352" s="71">
        <v>76.077448966885385</v>
      </c>
      <c r="N352" s="71">
        <v>69.182465175363561</v>
      </c>
      <c r="O352" s="71">
        <v>57.0063564344483</v>
      </c>
      <c r="P352" s="71">
        <v>59.233039126172471</v>
      </c>
      <c r="Q352" s="71">
        <v>3.69011938916108</v>
      </c>
      <c r="R352" s="71">
        <v>0</v>
      </c>
      <c r="S352" s="71">
        <v>9.2071518134540025</v>
      </c>
      <c r="T352" s="72"/>
      <c r="U352" s="71">
        <v>10311450</v>
      </c>
      <c r="V352" s="71">
        <v>1901</v>
      </c>
      <c r="W352" s="71">
        <v>344</v>
      </c>
      <c r="X352" s="71">
        <v>15720</v>
      </c>
      <c r="Y352" s="71">
        <v>19586</v>
      </c>
      <c r="Z352" s="71">
        <v>29581</v>
      </c>
      <c r="AA352" s="71">
        <v>11970</v>
      </c>
      <c r="AB352" s="71">
        <v>52583</v>
      </c>
      <c r="AC352" s="71">
        <v>0</v>
      </c>
      <c r="AD352" s="71">
        <v>9.2071518134540025</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50.06</v>
      </c>
      <c r="BK352" s="71">
        <v>0</v>
      </c>
      <c r="BL352" s="71">
        <v>11.651</v>
      </c>
      <c r="BM352" s="71">
        <v>0</v>
      </c>
      <c r="BN352" s="72"/>
      <c r="BO352" s="71">
        <v>0</v>
      </c>
      <c r="BP352" s="71">
        <v>0</v>
      </c>
      <c r="BQ352" s="71">
        <v>9</v>
      </c>
      <c r="BR352" s="71">
        <v>0</v>
      </c>
      <c r="BS352" s="71">
        <v>1</v>
      </c>
      <c r="BT352" s="71">
        <v>0</v>
      </c>
      <c r="BU352"/>
      <c r="BV352" s="70">
        <v>54.847999999999999</v>
      </c>
      <c r="BW352" s="70">
        <v>0</v>
      </c>
      <c r="BX352" s="70">
        <v>6.8630000000000004</v>
      </c>
      <c r="BY352" s="70">
        <v>0</v>
      </c>
      <c r="BZ352" s="70">
        <v>0</v>
      </c>
      <c r="CA352" s="70">
        <v>0</v>
      </c>
      <c r="CB352" s="70">
        <v>0</v>
      </c>
      <c r="CC352" s="70">
        <v>0</v>
      </c>
      <c r="CD352" s="70">
        <v>0</v>
      </c>
    </row>
    <row r="353" spans="1:82">
      <c r="A353" s="70" t="s">
        <v>2082</v>
      </c>
      <c r="B353" s="70">
        <v>43</v>
      </c>
      <c r="C353" s="70">
        <v>9</v>
      </c>
      <c r="D353" s="70">
        <v>3</v>
      </c>
      <c r="E353" s="70">
        <v>2012</v>
      </c>
      <c r="F353" s="70" t="s">
        <v>179</v>
      </c>
      <c r="G353" s="70" t="s">
        <v>2073</v>
      </c>
      <c r="H353" s="70" t="s">
        <v>2074</v>
      </c>
      <c r="I353" s="148"/>
      <c r="J353" s="71">
        <v>85.36766871889823</v>
      </c>
      <c r="K353" s="71">
        <v>4.4004970637166716</v>
      </c>
      <c r="L353" s="71">
        <v>14.636241647155551</v>
      </c>
      <c r="M353" s="71">
        <v>78.10036730190987</v>
      </c>
      <c r="N353" s="71">
        <v>80.804914445059978</v>
      </c>
      <c r="O353" s="71">
        <v>57.106497939264528</v>
      </c>
      <c r="P353" s="71">
        <v>58.853413627235796</v>
      </c>
      <c r="Q353" s="71">
        <v>3.9946773855628699</v>
      </c>
      <c r="R353" s="71">
        <v>0</v>
      </c>
      <c r="S353" s="71">
        <v>7.9417977335200014</v>
      </c>
      <c r="T353" s="72"/>
      <c r="U353" s="71">
        <v>10527411</v>
      </c>
      <c r="V353" s="71">
        <v>1901</v>
      </c>
      <c r="W353" s="71">
        <v>344</v>
      </c>
      <c r="X353" s="71">
        <v>15720</v>
      </c>
      <c r="Y353" s="71">
        <v>19907</v>
      </c>
      <c r="Z353" s="71">
        <v>29868</v>
      </c>
      <c r="AA353" s="71">
        <v>11826</v>
      </c>
      <c r="AB353" s="71">
        <v>52392</v>
      </c>
      <c r="AC353" s="71">
        <v>0</v>
      </c>
      <c r="AD353" s="71">
        <v>7.9417977335200014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60.545999999999999</v>
      </c>
      <c r="BK353" s="71">
        <v>0</v>
      </c>
      <c r="BL353" s="71">
        <v>12.718</v>
      </c>
      <c r="BM353" s="71">
        <v>0</v>
      </c>
      <c r="BN353" s="72"/>
      <c r="BO353" s="71">
        <v>0</v>
      </c>
      <c r="BP353" s="71">
        <v>0</v>
      </c>
      <c r="BQ353" s="71">
        <v>9</v>
      </c>
      <c r="BR353" s="71">
        <v>0</v>
      </c>
      <c r="BS353" s="71">
        <v>1</v>
      </c>
      <c r="BT353" s="71">
        <v>0</v>
      </c>
      <c r="BU353"/>
      <c r="BV353" s="70">
        <v>66.486999999999995</v>
      </c>
      <c r="BW353" s="70">
        <v>0</v>
      </c>
      <c r="BX353" s="70">
        <v>6.7770000000000001</v>
      </c>
      <c r="BY353" s="70">
        <v>0</v>
      </c>
      <c r="BZ353" s="70">
        <v>0</v>
      </c>
      <c r="CA353" s="70">
        <v>0</v>
      </c>
      <c r="CB353" s="70">
        <v>0</v>
      </c>
      <c r="CC353" s="70">
        <v>0</v>
      </c>
      <c r="CD353" s="70">
        <v>0</v>
      </c>
    </row>
    <row r="354" spans="1:82">
      <c r="A354" s="70" t="s">
        <v>2083</v>
      </c>
      <c r="B354" s="70">
        <v>44</v>
      </c>
      <c r="C354" s="70">
        <v>10</v>
      </c>
      <c r="D354" s="70">
        <v>3</v>
      </c>
      <c r="E354" s="70">
        <v>2013</v>
      </c>
      <c r="F354" s="70" t="s">
        <v>180</v>
      </c>
      <c r="G354" s="70" t="s">
        <v>2073</v>
      </c>
      <c r="H354" s="70" t="s">
        <v>2074</v>
      </c>
      <c r="I354" s="148"/>
      <c r="J354" s="71">
        <v>79.414712237594244</v>
      </c>
      <c r="K354" s="71">
        <v>3.5849938096905118</v>
      </c>
      <c r="L354" s="71">
        <v>15.146606481134461</v>
      </c>
      <c r="M354" s="71">
        <v>79.958317511808218</v>
      </c>
      <c r="N354" s="71">
        <v>87.412179301565118</v>
      </c>
      <c r="O354" s="71">
        <v>55.3191696073023</v>
      </c>
      <c r="P354" s="71">
        <v>58.53567441323974</v>
      </c>
      <c r="Q354" s="71">
        <v>4.03142764517664</v>
      </c>
      <c r="R354" s="71">
        <v>0</v>
      </c>
      <c r="S354" s="71">
        <v>10.330539780000001</v>
      </c>
      <c r="T354" s="72"/>
      <c r="U354" s="71">
        <v>10227046</v>
      </c>
      <c r="V354" s="71">
        <v>1901</v>
      </c>
      <c r="W354" s="71">
        <v>344</v>
      </c>
      <c r="X354" s="71">
        <v>15720</v>
      </c>
      <c r="Y354" s="71">
        <v>20039</v>
      </c>
      <c r="Z354" s="71">
        <v>30225</v>
      </c>
      <c r="AA354" s="71">
        <v>11718</v>
      </c>
      <c r="AB354" s="71">
        <v>52116</v>
      </c>
      <c r="AC354" s="71">
        <v>0</v>
      </c>
      <c r="AD354" s="71">
        <v>10.330539780000001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66.093000000000004</v>
      </c>
      <c r="BK354" s="71">
        <v>0</v>
      </c>
      <c r="BL354" s="71">
        <v>12.881</v>
      </c>
      <c r="BM354" s="71">
        <v>0</v>
      </c>
      <c r="BN354" s="72"/>
      <c r="BO354" s="71">
        <v>0</v>
      </c>
      <c r="BP354" s="71">
        <v>0</v>
      </c>
      <c r="BQ354" s="71">
        <v>9</v>
      </c>
      <c r="BR354" s="71">
        <v>0</v>
      </c>
      <c r="BS354" s="71">
        <v>1</v>
      </c>
      <c r="BT354" s="71">
        <v>0</v>
      </c>
      <c r="BU354"/>
      <c r="BV354" s="70">
        <v>71.832999999999998</v>
      </c>
      <c r="BW354" s="70">
        <v>0</v>
      </c>
      <c r="BX354" s="70">
        <v>7.141</v>
      </c>
      <c r="BY354" s="70">
        <v>0</v>
      </c>
      <c r="BZ354" s="70">
        <v>0</v>
      </c>
      <c r="CA354" s="70">
        <v>0</v>
      </c>
      <c r="CB354" s="70">
        <v>0</v>
      </c>
      <c r="CC354" s="70">
        <v>0</v>
      </c>
      <c r="CD354" s="70">
        <v>0</v>
      </c>
    </row>
    <row r="355" spans="1:82">
      <c r="A355" s="70" t="s">
        <v>2084</v>
      </c>
      <c r="B355" s="70">
        <v>45</v>
      </c>
      <c r="C355" s="70">
        <v>11</v>
      </c>
      <c r="D355" s="70">
        <v>3</v>
      </c>
      <c r="E355" s="70">
        <v>2014</v>
      </c>
      <c r="F355" s="70" t="s">
        <v>181</v>
      </c>
      <c r="G355" s="70" t="s">
        <v>2073</v>
      </c>
      <c r="H355" s="70" t="s">
        <v>2074</v>
      </c>
      <c r="I355" s="148"/>
      <c r="J355" s="71">
        <v>83.832963553166522</v>
      </c>
      <c r="K355" s="71">
        <v>3.8745800295242931</v>
      </c>
      <c r="L355" s="71">
        <v>11.46578585811012</v>
      </c>
      <c r="M355" s="71">
        <v>74.461254134510298</v>
      </c>
      <c r="N355" s="71">
        <v>87.139133110080152</v>
      </c>
      <c r="O355" s="71">
        <v>52.765271552555262</v>
      </c>
      <c r="P355" s="71">
        <v>58.347843660998365</v>
      </c>
      <c r="Q355" s="71">
        <v>3.82947008041599</v>
      </c>
      <c r="R355" s="71">
        <v>0</v>
      </c>
      <c r="S355" s="71">
        <v>10.261115768</v>
      </c>
      <c r="T355" s="72"/>
      <c r="U355" s="71">
        <v>10826971</v>
      </c>
      <c r="V355" s="71">
        <v>1734</v>
      </c>
      <c r="W355" s="71">
        <v>289</v>
      </c>
      <c r="X355" s="71">
        <v>15146</v>
      </c>
      <c r="Y355" s="71">
        <v>20161</v>
      </c>
      <c r="Z355" s="71">
        <v>30364</v>
      </c>
      <c r="AA355" s="71">
        <v>11620</v>
      </c>
      <c r="AB355" s="71">
        <v>51598</v>
      </c>
      <c r="AC355" s="71">
        <v>0</v>
      </c>
      <c r="AD355" s="71">
        <v>10.261115768</v>
      </c>
      <c r="AE355" s="72"/>
      <c r="AF355" s="71"/>
      <c r="AG355" s="71"/>
      <c r="AH355" s="71"/>
      <c r="AI355" s="71"/>
      <c r="AJ355" s="71"/>
      <c r="AK355" s="71"/>
      <c r="AL355" s="71"/>
      <c r="AM355" s="71"/>
      <c r="AN355" s="71"/>
      <c r="AO355" s="71"/>
      <c r="AP355" s="71"/>
      <c r="AQ355" s="72"/>
      <c r="AR355" s="71">
        <v>722</v>
      </c>
      <c r="AS355" s="71">
        <v>240</v>
      </c>
      <c r="AT355" s="71">
        <v>0</v>
      </c>
      <c r="AU355" s="71">
        <v>0</v>
      </c>
      <c r="AV355" s="71">
        <v>0</v>
      </c>
      <c r="AW355" s="71">
        <v>0</v>
      </c>
      <c r="AX355" s="71"/>
      <c r="AY355" s="72"/>
      <c r="AZ355" s="71">
        <v>2964.4</v>
      </c>
      <c r="BA355" s="71">
        <v>16442.8</v>
      </c>
      <c r="BB355" s="71">
        <v>0</v>
      </c>
      <c r="BC355" s="71">
        <v>0</v>
      </c>
      <c r="BD355" s="71">
        <v>0</v>
      </c>
      <c r="BE355" s="71">
        <v>0</v>
      </c>
      <c r="BF355" s="71"/>
      <c r="BG355" s="72"/>
      <c r="BH355" s="71">
        <v>0</v>
      </c>
      <c r="BI355" s="71">
        <v>0</v>
      </c>
      <c r="BJ355" s="71">
        <v>50.784999999999997</v>
      </c>
      <c r="BK355" s="71">
        <v>0</v>
      </c>
      <c r="BL355" s="71">
        <v>12.579000000000001</v>
      </c>
      <c r="BM355" s="71">
        <v>0</v>
      </c>
      <c r="BN355" s="72"/>
      <c r="BO355" s="71">
        <v>0</v>
      </c>
      <c r="BP355" s="71">
        <v>0</v>
      </c>
      <c r="BQ355" s="71">
        <v>7</v>
      </c>
      <c r="BR355" s="71">
        <v>0</v>
      </c>
      <c r="BS355" s="71">
        <v>1</v>
      </c>
      <c r="BT355" s="71">
        <v>0</v>
      </c>
      <c r="BU355"/>
      <c r="BV355" s="70">
        <v>56.908999999999999</v>
      </c>
      <c r="BW355" s="70">
        <v>0</v>
      </c>
      <c r="BX355" s="70">
        <v>6.4550000000000001</v>
      </c>
      <c r="BY355" s="70">
        <v>0</v>
      </c>
      <c r="BZ355" s="70">
        <v>0</v>
      </c>
      <c r="CA355" s="70">
        <v>0</v>
      </c>
      <c r="CB355" s="70">
        <v>0</v>
      </c>
      <c r="CC355" s="70">
        <v>0</v>
      </c>
      <c r="CD355" s="70">
        <v>0</v>
      </c>
    </row>
    <row r="356" spans="1:82">
      <c r="A356" s="70" t="s">
        <v>2085</v>
      </c>
      <c r="B356" s="70">
        <v>46</v>
      </c>
      <c r="C356" s="70">
        <v>12</v>
      </c>
      <c r="D356" s="70">
        <v>3</v>
      </c>
      <c r="E356" s="70">
        <v>2015</v>
      </c>
      <c r="F356" s="70" t="s">
        <v>182</v>
      </c>
      <c r="G356" s="70" t="s">
        <v>2073</v>
      </c>
      <c r="H356" s="70" t="s">
        <v>2074</v>
      </c>
      <c r="I356" s="148"/>
      <c r="J356" s="71">
        <v>59.897818998621261</v>
      </c>
      <c r="K356" s="71">
        <v>3.712906389972801</v>
      </c>
      <c r="L356" s="71">
        <v>11.78017264612197</v>
      </c>
      <c r="M356" s="71">
        <v>74.180049936556344</v>
      </c>
      <c r="N356" s="71">
        <v>74.374662954582604</v>
      </c>
      <c r="O356" s="71">
        <v>52.360411509647072</v>
      </c>
      <c r="P356" s="71">
        <v>57.670299214029129</v>
      </c>
      <c r="Q356" s="71">
        <v>3.7058658519447798</v>
      </c>
      <c r="R356" s="71">
        <v>0</v>
      </c>
      <c r="S356" s="71">
        <v>10.4730985384</v>
      </c>
      <c r="T356" s="72"/>
      <c r="U356" s="71">
        <v>9968624</v>
      </c>
      <c r="V356" s="71">
        <v>1734</v>
      </c>
      <c r="W356" s="71">
        <v>289</v>
      </c>
      <c r="X356" s="71">
        <v>15146</v>
      </c>
      <c r="Y356" s="71">
        <v>20204</v>
      </c>
      <c r="Z356" s="71">
        <v>30421</v>
      </c>
      <c r="AA356" s="71">
        <v>11476</v>
      </c>
      <c r="AB356" s="71">
        <v>51007</v>
      </c>
      <c r="AC356" s="71">
        <v>0</v>
      </c>
      <c r="AD356" s="71">
        <v>10.4730985384</v>
      </c>
      <c r="AE356" s="72"/>
      <c r="AF356" s="71">
        <v>72823477.084304869</v>
      </c>
      <c r="AG356" s="71">
        <v>2874187.843964837</v>
      </c>
      <c r="AH356" s="71">
        <v>2348723.4440255929</v>
      </c>
      <c r="AI356" s="71">
        <v>101992644.1276997</v>
      </c>
      <c r="AJ356" s="71">
        <v>114821466.24621101</v>
      </c>
      <c r="AK356" s="71">
        <v>0</v>
      </c>
      <c r="AL356" s="71">
        <v>0</v>
      </c>
      <c r="AM356" s="71">
        <v>6990295.383682427</v>
      </c>
      <c r="AN356" s="71">
        <v>0</v>
      </c>
      <c r="AO356" s="71">
        <v>0</v>
      </c>
      <c r="AP356" s="71">
        <v>301850794.12988842</v>
      </c>
      <c r="AQ356" s="72"/>
      <c r="AR356" s="71">
        <v>793</v>
      </c>
      <c r="AS356" s="71">
        <v>343</v>
      </c>
      <c r="AT356" s="71">
        <v>0</v>
      </c>
      <c r="AU356" s="71">
        <v>0</v>
      </c>
      <c r="AV356" s="71">
        <v>0</v>
      </c>
      <c r="AW356" s="71">
        <v>0</v>
      </c>
      <c r="AX356" s="71"/>
      <c r="AY356" s="72"/>
      <c r="AZ356" s="71">
        <v>3308.7</v>
      </c>
      <c r="BA356" s="71">
        <v>25495.1</v>
      </c>
      <c r="BB356" s="71">
        <v>0</v>
      </c>
      <c r="BC356" s="71">
        <v>0</v>
      </c>
      <c r="BD356" s="71">
        <v>0</v>
      </c>
      <c r="BE356" s="71">
        <v>0</v>
      </c>
      <c r="BF356" s="71"/>
      <c r="BG356" s="72"/>
      <c r="BH356" s="71">
        <v>0</v>
      </c>
      <c r="BI356" s="71">
        <v>0</v>
      </c>
      <c r="BJ356" s="71">
        <v>62.292999999999999</v>
      </c>
      <c r="BK356" s="71">
        <v>0</v>
      </c>
      <c r="BL356" s="71">
        <v>12.135</v>
      </c>
      <c r="BM356" s="71">
        <v>0</v>
      </c>
      <c r="BN356" s="72"/>
      <c r="BO356" s="71">
        <v>0</v>
      </c>
      <c r="BP356" s="71">
        <v>0</v>
      </c>
      <c r="BQ356" s="71">
        <v>8</v>
      </c>
      <c r="BR356" s="71">
        <v>0</v>
      </c>
      <c r="BS356" s="71">
        <v>1</v>
      </c>
      <c r="BT356" s="71">
        <v>0</v>
      </c>
      <c r="BU356"/>
      <c r="BV356" s="70">
        <v>68.292000000000002</v>
      </c>
      <c r="BW356" s="70">
        <v>0</v>
      </c>
      <c r="BX356" s="70">
        <v>6.1360000000000001</v>
      </c>
      <c r="BY356" s="70">
        <v>0</v>
      </c>
      <c r="BZ356" s="70">
        <v>0</v>
      </c>
      <c r="CA356" s="70">
        <v>0</v>
      </c>
      <c r="CB356" s="70">
        <v>0</v>
      </c>
      <c r="CC356" s="70">
        <v>0</v>
      </c>
      <c r="CD356" s="70">
        <v>0</v>
      </c>
    </row>
    <row r="357" spans="1:82">
      <c r="A357" s="70" t="s">
        <v>2086</v>
      </c>
      <c r="B357" s="70">
        <v>47</v>
      </c>
      <c r="C357" s="70">
        <v>13</v>
      </c>
      <c r="D357" s="70">
        <v>3</v>
      </c>
      <c r="E357" s="70">
        <v>2016</v>
      </c>
      <c r="F357" s="70" t="s">
        <v>155</v>
      </c>
      <c r="G357" s="70" t="s">
        <v>2073</v>
      </c>
      <c r="H357" s="70" t="s">
        <v>2074</v>
      </c>
      <c r="I357" s="148"/>
      <c r="J357" s="71">
        <v>68.155623584112604</v>
      </c>
      <c r="K357" s="71">
        <v>3.641474145486749</v>
      </c>
      <c r="L357" s="71">
        <v>13.272109653406082</v>
      </c>
      <c r="M357" s="71">
        <v>69.666006157764102</v>
      </c>
      <c r="N357" s="71">
        <v>79.451903204646953</v>
      </c>
      <c r="O357" s="71">
        <v>51.717772672908843</v>
      </c>
      <c r="P357" s="71">
        <v>56.438913986049307</v>
      </c>
      <c r="Q357" s="71">
        <v>3.5539211133663167</v>
      </c>
      <c r="R357" s="71">
        <v>0</v>
      </c>
      <c r="S357" s="71">
        <v>7.160602876225</v>
      </c>
      <c r="T357" s="72"/>
      <c r="U357" s="71">
        <v>11307844</v>
      </c>
      <c r="V357" s="71">
        <v>1734</v>
      </c>
      <c r="W357" s="71">
        <v>289</v>
      </c>
      <c r="X357" s="71">
        <v>15146</v>
      </c>
      <c r="Y357" s="71">
        <v>20288</v>
      </c>
      <c r="Z357" s="71">
        <v>30417</v>
      </c>
      <c r="AA357" s="71">
        <v>11616</v>
      </c>
      <c r="AB357" s="71">
        <v>50316</v>
      </c>
      <c r="AC357" s="71">
        <v>0</v>
      </c>
      <c r="AD357" s="71">
        <v>7.160602876225</v>
      </c>
      <c r="AE357" s="72"/>
      <c r="AF357" s="71">
        <v>82870687.275020808</v>
      </c>
      <c r="AG357" s="71">
        <v>2677722.8570803208</v>
      </c>
      <c r="AH357" s="71">
        <v>2498052.8716012151</v>
      </c>
      <c r="AI357" s="71">
        <v>106599136.5189469</v>
      </c>
      <c r="AJ357" s="71">
        <v>112483014.2546591</v>
      </c>
      <c r="AK357" s="71">
        <v>0</v>
      </c>
      <c r="AL357" s="71">
        <v>0</v>
      </c>
      <c r="AM357" s="71">
        <v>6900953.9343895316</v>
      </c>
      <c r="AN357" s="71">
        <v>0</v>
      </c>
      <c r="AO357" s="71">
        <v>0</v>
      </c>
      <c r="AP357" s="71">
        <v>314029567.71169788</v>
      </c>
      <c r="AQ357" s="72"/>
      <c r="AR357" s="71">
        <v>846</v>
      </c>
      <c r="AS357" s="71">
        <v>400</v>
      </c>
      <c r="AT357" s="71">
        <v>0</v>
      </c>
      <c r="AU357" s="71">
        <v>0</v>
      </c>
      <c r="AV357" s="71">
        <v>0</v>
      </c>
      <c r="AW357" s="71">
        <v>0</v>
      </c>
      <c r="AX357" s="71"/>
      <c r="AY357" s="72"/>
      <c r="AZ357" s="71">
        <v>3593.4</v>
      </c>
      <c r="BA357" s="71">
        <v>30533.8</v>
      </c>
      <c r="BB357" s="71">
        <v>0</v>
      </c>
      <c r="BC357" s="71">
        <v>0</v>
      </c>
      <c r="BD357" s="71">
        <v>0</v>
      </c>
      <c r="BE357" s="71">
        <v>0</v>
      </c>
      <c r="BF357" s="71"/>
      <c r="BG357" s="72"/>
      <c r="BH357" s="71">
        <v>0</v>
      </c>
      <c r="BI357" s="71">
        <v>0</v>
      </c>
      <c r="BJ357" s="71">
        <v>58.226999999999997</v>
      </c>
      <c r="BK357" s="71">
        <v>0</v>
      </c>
      <c r="BL357" s="71">
        <v>12.504</v>
      </c>
      <c r="BM357" s="71">
        <v>0</v>
      </c>
      <c r="BN357" s="72"/>
      <c r="BO357" s="71">
        <v>0</v>
      </c>
      <c r="BP357" s="71">
        <v>0</v>
      </c>
      <c r="BQ357" s="71">
        <v>8</v>
      </c>
      <c r="BR357" s="71">
        <v>0</v>
      </c>
      <c r="BS357" s="71">
        <v>1</v>
      </c>
      <c r="BT357" s="71">
        <v>0</v>
      </c>
      <c r="BU357"/>
      <c r="BV357" s="70">
        <v>64.314999999999998</v>
      </c>
      <c r="BW357" s="70">
        <v>0</v>
      </c>
      <c r="BX357" s="70">
        <v>6.4160000000000004</v>
      </c>
      <c r="BY357" s="70">
        <v>0</v>
      </c>
      <c r="BZ357" s="70">
        <v>0</v>
      </c>
      <c r="CA357" s="70">
        <v>0</v>
      </c>
      <c r="CB357" s="70">
        <v>0</v>
      </c>
      <c r="CC357" s="70">
        <v>0</v>
      </c>
      <c r="CD357" s="70">
        <v>0</v>
      </c>
    </row>
    <row r="358" spans="1:82">
      <c r="A358" s="70" t="s">
        <v>2087</v>
      </c>
      <c r="B358" s="70">
        <v>48</v>
      </c>
      <c r="C358" s="70">
        <v>14</v>
      </c>
      <c r="D358" s="70">
        <v>3</v>
      </c>
      <c r="E358" s="70">
        <v>2017</v>
      </c>
      <c r="F358" s="70" t="s">
        <v>156</v>
      </c>
      <c r="G358" s="70" t="s">
        <v>2073</v>
      </c>
      <c r="H358" s="70" t="s">
        <v>2074</v>
      </c>
      <c r="I358" s="148"/>
      <c r="J358" s="71">
        <v>58.979790842955879</v>
      </c>
      <c r="K358" s="71">
        <v>3.5537840706599337</v>
      </c>
      <c r="L358" s="71">
        <v>10.54600538950419</v>
      </c>
      <c r="M358" s="71">
        <v>55.99783996728074</v>
      </c>
      <c r="N358" s="71">
        <v>73.523409403113519</v>
      </c>
      <c r="O358" s="71">
        <v>50.745075734712863</v>
      </c>
      <c r="P358" s="71">
        <v>55.912415591259709</v>
      </c>
      <c r="Q358" s="71">
        <v>3.38972853606675</v>
      </c>
      <c r="R358" s="71">
        <v>0</v>
      </c>
      <c r="S358" s="71">
        <v>8.9225012687819998</v>
      </c>
      <c r="T358" s="72"/>
      <c r="U358" s="71">
        <v>11281468</v>
      </c>
      <c r="V358" s="71">
        <v>1734</v>
      </c>
      <c r="W358" s="71">
        <v>289</v>
      </c>
      <c r="X358" s="71">
        <v>15146</v>
      </c>
      <c r="Y358" s="71">
        <v>20395</v>
      </c>
      <c r="Z358" s="71">
        <v>30340</v>
      </c>
      <c r="AA358" s="71">
        <v>11581</v>
      </c>
      <c r="AB358" s="71">
        <v>49628</v>
      </c>
      <c r="AC358" s="71">
        <v>0</v>
      </c>
      <c r="AD358" s="71">
        <v>8.9225012687819998</v>
      </c>
      <c r="AE358" s="72"/>
      <c r="AF358" s="71">
        <v>79908249.91538246</v>
      </c>
      <c r="AG358" s="71">
        <v>2770747.058190797</v>
      </c>
      <c r="AH358" s="71">
        <v>2656330.1743260431</v>
      </c>
      <c r="AI358" s="71">
        <v>97621411.85324347</v>
      </c>
      <c r="AJ358" s="71">
        <v>123395745.44096529</v>
      </c>
      <c r="AK358" s="71">
        <v>0</v>
      </c>
      <c r="AL358" s="71">
        <v>0</v>
      </c>
      <c r="AM358" s="71">
        <v>6817243.6286021946</v>
      </c>
      <c r="AN358" s="71">
        <v>0</v>
      </c>
      <c r="AO358" s="71">
        <v>0</v>
      </c>
      <c r="AP358" s="71">
        <v>313169728.07071024</v>
      </c>
      <c r="AQ358" s="72"/>
      <c r="AR358" s="71">
        <v>900</v>
      </c>
      <c r="AS358" s="71">
        <v>459</v>
      </c>
      <c r="AT358" s="71">
        <v>0</v>
      </c>
      <c r="AU358" s="71">
        <v>0</v>
      </c>
      <c r="AV358" s="71">
        <v>0</v>
      </c>
      <c r="AW358" s="71">
        <v>0</v>
      </c>
      <c r="AX358" s="71"/>
      <c r="AY358" s="72"/>
      <c r="AZ358" s="71">
        <v>3877</v>
      </c>
      <c r="BA358" s="71">
        <v>33441.500000000007</v>
      </c>
      <c r="BB358" s="71">
        <v>0</v>
      </c>
      <c r="BC358" s="71">
        <v>0</v>
      </c>
      <c r="BD358" s="71">
        <v>0</v>
      </c>
      <c r="BE358" s="71">
        <v>0</v>
      </c>
      <c r="BF358" s="71"/>
      <c r="BG358" s="72"/>
      <c r="BH358" s="71">
        <v>0</v>
      </c>
      <c r="BI358" s="71">
        <v>0</v>
      </c>
      <c r="BJ358" s="71">
        <v>60.348999999999997</v>
      </c>
      <c r="BK358" s="71">
        <v>0</v>
      </c>
      <c r="BL358" s="71">
        <v>12.818</v>
      </c>
      <c r="BM358" s="71">
        <v>0</v>
      </c>
      <c r="BN358" s="72"/>
      <c r="BO358" s="71">
        <v>0</v>
      </c>
      <c r="BP358" s="71">
        <v>0</v>
      </c>
      <c r="BQ358" s="71">
        <v>9</v>
      </c>
      <c r="BR358" s="71">
        <v>0</v>
      </c>
      <c r="BS358" s="71">
        <v>1</v>
      </c>
      <c r="BT358" s="71">
        <v>0</v>
      </c>
      <c r="BU358"/>
      <c r="BV358" s="70">
        <v>66.745000000000005</v>
      </c>
      <c r="BW358" s="70">
        <v>0</v>
      </c>
      <c r="BX358" s="70">
        <v>6.4219999999999997</v>
      </c>
      <c r="BY358" s="70">
        <v>0</v>
      </c>
      <c r="BZ358" s="70">
        <v>0</v>
      </c>
      <c r="CA358" s="70">
        <v>0</v>
      </c>
      <c r="CB358" s="70">
        <v>0</v>
      </c>
      <c r="CC358" s="70">
        <v>0</v>
      </c>
      <c r="CD358" s="70">
        <v>0</v>
      </c>
    </row>
    <row r="359" spans="1:82">
      <c r="A359" s="70" t="s">
        <v>2088</v>
      </c>
      <c r="B359" s="70">
        <v>49</v>
      </c>
      <c r="C359" s="70">
        <v>15</v>
      </c>
      <c r="D359" s="70">
        <v>3</v>
      </c>
      <c r="E359" s="70">
        <v>2018</v>
      </c>
      <c r="F359" s="70" t="s">
        <v>183</v>
      </c>
      <c r="G359" s="70" t="s">
        <v>2073</v>
      </c>
      <c r="H359" s="70" t="s">
        <v>2074</v>
      </c>
      <c r="I359" s="148"/>
      <c r="J359" s="71">
        <v>48.522916869163176</v>
      </c>
      <c r="K359" s="71">
        <v>3.4379272051374641</v>
      </c>
      <c r="L359" s="71">
        <v>9.5224909746168152</v>
      </c>
      <c r="M359" s="71">
        <v>52.494389353718958</v>
      </c>
      <c r="N359" s="71">
        <v>53.313311257796137</v>
      </c>
      <c r="O359" s="71">
        <v>49.463461813081224</v>
      </c>
      <c r="P359" s="71">
        <v>55.374969675940427</v>
      </c>
      <c r="Q359" s="71">
        <v>3.1033157447946902</v>
      </c>
      <c r="R359" s="71">
        <v>0</v>
      </c>
      <c r="S359" s="71">
        <v>5.0148449692400012</v>
      </c>
      <c r="T359" s="72"/>
      <c r="U359" s="71">
        <v>11854970</v>
      </c>
      <c r="V359" s="71">
        <v>1734</v>
      </c>
      <c r="W359" s="71">
        <v>289</v>
      </c>
      <c r="X359" s="71">
        <v>15146</v>
      </c>
      <c r="Y359" s="71">
        <v>20430</v>
      </c>
      <c r="Z359" s="71">
        <v>30140</v>
      </c>
      <c r="AA359" s="71">
        <v>11585</v>
      </c>
      <c r="AB359" s="71">
        <v>48963</v>
      </c>
      <c r="AC359" s="71">
        <v>0</v>
      </c>
      <c r="AD359" s="71">
        <v>5.0148449692400012</v>
      </c>
      <c r="AE359" s="72"/>
      <c r="AF359" s="71">
        <v>73499430.081886783</v>
      </c>
      <c r="AG359" s="71">
        <v>2758570.3108088998</v>
      </c>
      <c r="AH359" s="71">
        <v>2506348.5436754492</v>
      </c>
      <c r="AI359" s="71">
        <v>102733852.86800119</v>
      </c>
      <c r="AJ359" s="71">
        <v>100763038.67105789</v>
      </c>
      <c r="AK359" s="71">
        <v>0</v>
      </c>
      <c r="AL359" s="71">
        <v>0</v>
      </c>
      <c r="AM359" s="71">
        <v>6739811.3337744633</v>
      </c>
      <c r="AN359" s="71">
        <v>0</v>
      </c>
      <c r="AO359" s="71">
        <v>0</v>
      </c>
      <c r="AP359" s="71">
        <v>289001051.80920464</v>
      </c>
      <c r="AQ359" s="72"/>
      <c r="AR359" s="71">
        <v>937</v>
      </c>
      <c r="AS359" s="71">
        <v>505</v>
      </c>
      <c r="AT359" s="71">
        <v>0</v>
      </c>
      <c r="AU359" s="71">
        <v>0</v>
      </c>
      <c r="AV359" s="71">
        <v>0</v>
      </c>
      <c r="AW359" s="71">
        <v>0</v>
      </c>
      <c r="AX359" s="71"/>
      <c r="AY359" s="72"/>
      <c r="AZ359" s="71">
        <v>4092.9999999999995</v>
      </c>
      <c r="BA359" s="71">
        <v>36944</v>
      </c>
      <c r="BB359" s="71">
        <v>0</v>
      </c>
      <c r="BC359" s="71">
        <v>0</v>
      </c>
      <c r="BD359" s="71">
        <v>0</v>
      </c>
      <c r="BE359" s="71">
        <v>0</v>
      </c>
      <c r="BF359" s="71"/>
      <c r="BG359" s="72"/>
      <c r="BH359" s="71">
        <v>0</v>
      </c>
      <c r="BI359" s="71">
        <v>0</v>
      </c>
      <c r="BJ359" s="71">
        <v>55.719000000000001</v>
      </c>
      <c r="BK359" s="71">
        <v>0</v>
      </c>
      <c r="BL359" s="71">
        <v>0</v>
      </c>
      <c r="BM359" s="71">
        <v>0</v>
      </c>
      <c r="BN359" s="72"/>
      <c r="BO359" s="71">
        <v>0</v>
      </c>
      <c r="BP359" s="71">
        <v>0</v>
      </c>
      <c r="BQ359" s="71">
        <v>9</v>
      </c>
      <c r="BR359" s="71">
        <v>0</v>
      </c>
      <c r="BS359" s="71">
        <v>0</v>
      </c>
      <c r="BT359" s="71">
        <v>0</v>
      </c>
      <c r="BU359"/>
      <c r="BV359" s="70">
        <v>55.719000000000001</v>
      </c>
      <c r="BW359" s="70">
        <v>0</v>
      </c>
      <c r="BX359" s="70">
        <v>0</v>
      </c>
      <c r="BY359" s="70">
        <v>0</v>
      </c>
      <c r="BZ359" s="70">
        <v>0</v>
      </c>
      <c r="CA359" s="70">
        <v>0</v>
      </c>
      <c r="CB359" s="70">
        <v>0</v>
      </c>
      <c r="CC359" s="70">
        <v>0</v>
      </c>
      <c r="CD359" s="70">
        <v>0</v>
      </c>
    </row>
    <row r="360" spans="1:82">
      <c r="A360" s="70" t="s">
        <v>2089</v>
      </c>
      <c r="B360" s="70">
        <v>50</v>
      </c>
      <c r="C360" s="70">
        <v>16</v>
      </c>
      <c r="D360" s="70">
        <v>3</v>
      </c>
      <c r="E360" s="70">
        <v>2019</v>
      </c>
      <c r="F360" s="70" t="s">
        <v>158</v>
      </c>
      <c r="G360" s="70" t="s">
        <v>2073</v>
      </c>
      <c r="H360" s="70" t="s">
        <v>2074</v>
      </c>
      <c r="I360" s="148"/>
      <c r="J360" s="71">
        <v>44.840322460186634</v>
      </c>
      <c r="K360" s="71">
        <v>3.1518813720208687</v>
      </c>
      <c r="L360" s="71">
        <v>9.5966688949424217</v>
      </c>
      <c r="M360" s="71">
        <v>47.344170031344873</v>
      </c>
      <c r="N360" s="71">
        <v>49.80104053275732</v>
      </c>
      <c r="O360" s="71">
        <v>48.01562661420553</v>
      </c>
      <c r="P360" s="71">
        <v>54.241850705702475</v>
      </c>
      <c r="Q360" s="71">
        <v>2.9746177126781901</v>
      </c>
      <c r="R360" s="71">
        <v>0</v>
      </c>
      <c r="S360" s="71">
        <v>9.6857840534160005</v>
      </c>
      <c r="T360" s="72"/>
      <c r="U360" s="71">
        <v>11308195</v>
      </c>
      <c r="V360" s="71">
        <v>1734</v>
      </c>
      <c r="W360" s="71">
        <v>289</v>
      </c>
      <c r="X360" s="71">
        <v>15146</v>
      </c>
      <c r="Y360" s="71">
        <v>20466</v>
      </c>
      <c r="Z360" s="71">
        <v>30061</v>
      </c>
      <c r="AA360" s="71">
        <v>11263</v>
      </c>
      <c r="AB360" s="71">
        <v>48203</v>
      </c>
      <c r="AC360" s="71">
        <v>0</v>
      </c>
      <c r="AD360" s="71">
        <v>9.6857840534160005</v>
      </c>
      <c r="AE360" s="72"/>
      <c r="AF360" s="71">
        <v>71874722.649683595</v>
      </c>
      <c r="AG360" s="71">
        <v>2662385.209143009</v>
      </c>
      <c r="AH360" s="71">
        <v>2684281.457484778</v>
      </c>
      <c r="AI360" s="71">
        <v>98301809.489732876</v>
      </c>
      <c r="AJ360" s="71">
        <v>97079971.585224614</v>
      </c>
      <c r="AK360" s="71">
        <v>0</v>
      </c>
      <c r="AL360" s="71">
        <v>0</v>
      </c>
      <c r="AM360" s="71">
        <v>6564885.728010281</v>
      </c>
      <c r="AN360" s="71">
        <v>0</v>
      </c>
      <c r="AO360" s="71">
        <v>0</v>
      </c>
      <c r="AP360" s="71">
        <v>279168056.11927921</v>
      </c>
      <c r="AQ360" s="72"/>
      <c r="AR360" s="71">
        <v>986</v>
      </c>
      <c r="AS360" s="71">
        <v>558</v>
      </c>
      <c r="AT360" s="71">
        <v>0</v>
      </c>
      <c r="AU360" s="71">
        <v>0</v>
      </c>
      <c r="AV360" s="71">
        <v>0</v>
      </c>
      <c r="AW360" s="71">
        <v>0</v>
      </c>
      <c r="AX360" s="71"/>
      <c r="AY360" s="72"/>
      <c r="AZ360" s="71">
        <v>4363.7000000000016</v>
      </c>
      <c r="BA360" s="71">
        <v>46391.7</v>
      </c>
      <c r="BB360" s="71">
        <v>0</v>
      </c>
      <c r="BC360" s="71">
        <v>0</v>
      </c>
      <c r="BD360" s="71">
        <v>0</v>
      </c>
      <c r="BE360" s="71">
        <v>0</v>
      </c>
      <c r="BF360" s="71"/>
      <c r="BG360" s="72"/>
      <c r="BH360" s="71">
        <v>0</v>
      </c>
      <c r="BI360" s="71">
        <v>0</v>
      </c>
      <c r="BJ360" s="71">
        <v>41.314999999999998</v>
      </c>
      <c r="BK360" s="71">
        <v>0</v>
      </c>
      <c r="BL360" s="71">
        <v>0</v>
      </c>
      <c r="BM360" s="71">
        <v>0</v>
      </c>
      <c r="BN360" s="72"/>
      <c r="BO360" s="71">
        <v>0</v>
      </c>
      <c r="BP360" s="71">
        <v>0</v>
      </c>
      <c r="BQ360" s="71">
        <v>8</v>
      </c>
      <c r="BR360" s="71">
        <v>0</v>
      </c>
      <c r="BS360" s="71">
        <v>0</v>
      </c>
      <c r="BT360" s="71">
        <v>0</v>
      </c>
      <c r="BU360"/>
      <c r="BV360" s="70">
        <v>41.314999999999998</v>
      </c>
      <c r="BW360" s="70">
        <v>0</v>
      </c>
      <c r="BX360" s="70">
        <v>0</v>
      </c>
      <c r="BY360" s="70">
        <v>0</v>
      </c>
      <c r="BZ360" s="70">
        <v>0</v>
      </c>
      <c r="CA360" s="70">
        <v>0</v>
      </c>
      <c r="CB360" s="70">
        <v>0</v>
      </c>
      <c r="CC360" s="70">
        <v>0</v>
      </c>
      <c r="CD360" s="70">
        <v>0</v>
      </c>
    </row>
    <row r="361" spans="1:82">
      <c r="A361" s="70" t="s">
        <v>2090</v>
      </c>
      <c r="B361" s="70">
        <v>51</v>
      </c>
      <c r="C361" s="70">
        <v>17</v>
      </c>
      <c r="D361" s="70">
        <v>3</v>
      </c>
      <c r="E361" s="70">
        <v>2020</v>
      </c>
      <c r="F361" s="70" t="s">
        <v>159</v>
      </c>
      <c r="G361" s="70" t="s">
        <v>2073</v>
      </c>
      <c r="H361" s="70" t="s">
        <v>2074</v>
      </c>
      <c r="I361" s="148"/>
      <c r="J361" s="71">
        <v>42.140718406666792</v>
      </c>
      <c r="K361" s="71">
        <v>3.4552230974893767</v>
      </c>
      <c r="L361" s="71">
        <v>10.630957673803431</v>
      </c>
      <c r="M361" s="71">
        <v>47.267641675521709</v>
      </c>
      <c r="N361" s="71">
        <v>47.385242154121592</v>
      </c>
      <c r="O361" s="71">
        <v>42.07267581790601</v>
      </c>
      <c r="P361" s="71">
        <v>51.041259448278097</v>
      </c>
      <c r="Q361" s="71">
        <v>2.8032286332782399</v>
      </c>
      <c r="R361" s="71">
        <v>0</v>
      </c>
      <c r="S361" s="71">
        <v>9.4158459600000004</v>
      </c>
      <c r="T361" s="72"/>
      <c r="U361" s="71">
        <v>9520852</v>
      </c>
      <c r="V361" s="71">
        <v>1630</v>
      </c>
      <c r="W361" s="71">
        <v>488</v>
      </c>
      <c r="X361" s="71">
        <v>14139</v>
      </c>
      <c r="Y361" s="71">
        <v>20472</v>
      </c>
      <c r="Z361" s="71">
        <v>30064</v>
      </c>
      <c r="AA361" s="71">
        <v>11265</v>
      </c>
      <c r="AB361" s="71">
        <v>47544</v>
      </c>
      <c r="AC361" s="71">
        <v>0</v>
      </c>
      <c r="AD361" s="71">
        <v>9.4158459600000004</v>
      </c>
      <c r="AE361" s="72"/>
      <c r="AF361" s="71">
        <v>66041791.327799156</v>
      </c>
      <c r="AG361" s="71">
        <v>2774553.8742682855</v>
      </c>
      <c r="AH361" s="71">
        <v>3172052.6452423893</v>
      </c>
      <c r="AI361" s="71">
        <v>93323203.107193306</v>
      </c>
      <c r="AJ361" s="71">
        <v>95586346.13145189</v>
      </c>
      <c r="AK361" s="71"/>
      <c r="AL361" s="71"/>
      <c r="AM361" s="71">
        <v>6205020.2248572102</v>
      </c>
      <c r="AN361" s="71"/>
      <c r="AO361" s="71"/>
      <c r="AP361" s="71">
        <v>267102967.31081223</v>
      </c>
      <c r="AQ361" s="72"/>
      <c r="AR361" s="71">
        <v>1042</v>
      </c>
      <c r="AS361" s="71">
        <v>613</v>
      </c>
      <c r="AT361" s="71">
        <v>0</v>
      </c>
      <c r="AU361" s="71">
        <v>0</v>
      </c>
      <c r="AV361" s="71">
        <v>0</v>
      </c>
      <c r="AW361" s="71">
        <v>0</v>
      </c>
      <c r="AX361" s="71"/>
      <c r="AY361" s="72"/>
      <c r="AZ361" s="71">
        <v>4716.4000000000033</v>
      </c>
      <c r="BA361" s="71">
        <v>61729.299999999981</v>
      </c>
      <c r="BB361" s="71">
        <v>0</v>
      </c>
      <c r="BC361" s="71">
        <v>0</v>
      </c>
      <c r="BD361" s="71">
        <v>0</v>
      </c>
      <c r="BE361" s="71">
        <v>0</v>
      </c>
      <c r="BF361" s="71"/>
      <c r="BG361" s="72"/>
      <c r="BH361" s="71">
        <v>0</v>
      </c>
      <c r="BI361" s="71">
        <v>0</v>
      </c>
      <c r="BJ361" s="71">
        <v>34.689</v>
      </c>
      <c r="BK361" s="71">
        <v>0</v>
      </c>
      <c r="BL361" s="71">
        <v>0</v>
      </c>
      <c r="BM361" s="71">
        <v>0</v>
      </c>
      <c r="BN361" s="72"/>
      <c r="BO361" s="71">
        <v>0</v>
      </c>
      <c r="BP361" s="71">
        <v>0</v>
      </c>
      <c r="BQ361" s="71">
        <v>8</v>
      </c>
      <c r="BR361" s="71">
        <v>0</v>
      </c>
      <c r="BS361" s="71">
        <v>0</v>
      </c>
      <c r="BT361" s="71">
        <v>0</v>
      </c>
      <c r="BU361"/>
      <c r="BV361" s="70">
        <v>34.689</v>
      </c>
      <c r="BW361" s="70">
        <v>0</v>
      </c>
      <c r="BX361" s="70">
        <v>0</v>
      </c>
      <c r="BY361" s="70">
        <v>0</v>
      </c>
      <c r="BZ361" s="70">
        <v>0</v>
      </c>
      <c r="CA361" s="70">
        <v>0</v>
      </c>
      <c r="CB361" s="70">
        <v>0</v>
      </c>
      <c r="CC361" s="70">
        <v>0</v>
      </c>
      <c r="CD361" s="70">
        <v>0</v>
      </c>
    </row>
    <row r="362" spans="1:82">
      <c r="A362" s="70" t="s">
        <v>2091</v>
      </c>
      <c r="B362" s="70">
        <v>51</v>
      </c>
      <c r="C362" s="70">
        <v>18</v>
      </c>
      <c r="D362" s="70">
        <v>3</v>
      </c>
      <c r="E362" s="70">
        <v>2021</v>
      </c>
      <c r="F362" s="70" t="s">
        <v>160</v>
      </c>
      <c r="G362" s="70" t="s">
        <v>2073</v>
      </c>
      <c r="H362" s="70" t="s">
        <v>2074</v>
      </c>
      <c r="I362" s="148"/>
      <c r="J362" s="71">
        <v>35.612985545350156</v>
      </c>
      <c r="K362" s="71">
        <v>3.5290587583700699</v>
      </c>
      <c r="L362" s="71">
        <v>9.5009720449584112</v>
      </c>
      <c r="M362" s="71">
        <v>42.917768867496967</v>
      </c>
      <c r="N362" s="71">
        <v>46.981515684738689</v>
      </c>
      <c r="O362" s="71">
        <v>40.454673135626237</v>
      </c>
      <c r="P362" s="71">
        <v>52.432346129969744</v>
      </c>
      <c r="Q362" s="71">
        <v>2.7398734017320798</v>
      </c>
      <c r="R362" s="71">
        <v>0</v>
      </c>
      <c r="S362" s="71">
        <v>6.4126438600000011</v>
      </c>
      <c r="T362" s="72"/>
      <c r="U362" s="71">
        <v>10246124</v>
      </c>
      <c r="V362" s="71">
        <v>1630</v>
      </c>
      <c r="W362" s="71">
        <v>488</v>
      </c>
      <c r="X362" s="71">
        <v>14139</v>
      </c>
      <c r="Y362" s="71">
        <v>20594</v>
      </c>
      <c r="Z362" s="71">
        <v>29765</v>
      </c>
      <c r="AA362" s="71">
        <v>11284</v>
      </c>
      <c r="AB362" s="71">
        <v>46926</v>
      </c>
      <c r="AC362" s="71">
        <v>0</v>
      </c>
      <c r="AD362" s="71">
        <v>6.4126438600000011</v>
      </c>
      <c r="AE362" s="72"/>
      <c r="AF362" s="71">
        <v>62527475.331022017</v>
      </c>
      <c r="AG362" s="71">
        <v>2933855.3613086725</v>
      </c>
      <c r="AH362" s="71">
        <v>2660975.6111098933</v>
      </c>
      <c r="AI362" s="71">
        <v>97083896.475302204</v>
      </c>
      <c r="AJ362" s="71">
        <v>103547818.99869791</v>
      </c>
      <c r="AK362" s="71">
        <v>0</v>
      </c>
      <c r="AL362" s="71">
        <v>0</v>
      </c>
      <c r="AM362" s="71">
        <v>6159689.1992689595</v>
      </c>
      <c r="AN362" s="71">
        <v>0</v>
      </c>
      <c r="AO362" s="71">
        <v>0</v>
      </c>
      <c r="AP362" s="71">
        <v>274913710.9767096</v>
      </c>
      <c r="AQ362" s="72"/>
      <c r="AR362" s="71">
        <v>1079</v>
      </c>
      <c r="AS362" s="71">
        <v>632</v>
      </c>
      <c r="AT362" s="71">
        <v>0</v>
      </c>
      <c r="AU362" s="71">
        <v>0</v>
      </c>
      <c r="AV362" s="71">
        <v>0</v>
      </c>
      <c r="AW362" s="71">
        <v>0</v>
      </c>
      <c r="AX362" s="71"/>
      <c r="AY362" s="72"/>
      <c r="AZ362" s="71">
        <v>4958.3000000000029</v>
      </c>
      <c r="BA362" s="71">
        <v>62954.499999999978</v>
      </c>
      <c r="BB362" s="71">
        <v>0</v>
      </c>
      <c r="BC362" s="71">
        <v>0</v>
      </c>
      <c r="BD362" s="71">
        <v>0</v>
      </c>
      <c r="BE362" s="71">
        <v>0</v>
      </c>
      <c r="BF362" s="71"/>
      <c r="BG362" s="72"/>
      <c r="BH362" s="71">
        <v>0</v>
      </c>
      <c r="BI362" s="71">
        <v>0</v>
      </c>
      <c r="BJ362" s="71">
        <v>40.92</v>
      </c>
      <c r="BK362" s="71">
        <v>0</v>
      </c>
      <c r="BL362" s="71">
        <v>0</v>
      </c>
      <c r="BM362" s="71">
        <v>0</v>
      </c>
      <c r="BN362" s="72"/>
      <c r="BO362" s="71">
        <v>0</v>
      </c>
      <c r="BP362" s="71">
        <v>0</v>
      </c>
      <c r="BQ362" s="71">
        <v>8</v>
      </c>
      <c r="BR362" s="71">
        <v>0</v>
      </c>
      <c r="BS362" s="71">
        <v>0</v>
      </c>
      <c r="BT362" s="71">
        <v>0</v>
      </c>
      <c r="BU362"/>
      <c r="BV362" s="70">
        <v>40.92</v>
      </c>
      <c r="BW362" s="70">
        <v>0</v>
      </c>
      <c r="BX362" s="70">
        <v>0</v>
      </c>
      <c r="BY362" s="70">
        <v>0</v>
      </c>
      <c r="BZ362" s="70">
        <v>0</v>
      </c>
      <c r="CA362" s="70">
        <v>0</v>
      </c>
      <c r="CB362" s="70">
        <v>0</v>
      </c>
      <c r="CC362" s="70">
        <v>0</v>
      </c>
      <c r="CD362" s="70">
        <v>0</v>
      </c>
    </row>
    <row r="363" spans="1:82">
      <c r="A363" s="70" t="s">
        <v>2092</v>
      </c>
      <c r="B363" s="70">
        <v>51</v>
      </c>
      <c r="C363" s="70">
        <v>19</v>
      </c>
      <c r="D363" s="70">
        <v>3</v>
      </c>
      <c r="E363" s="70">
        <v>2022</v>
      </c>
      <c r="F363" s="70" t="s">
        <v>161</v>
      </c>
      <c r="G363" s="70" t="s">
        <v>2073</v>
      </c>
      <c r="H363" s="70" t="s">
        <v>2074</v>
      </c>
      <c r="I363" s="148"/>
      <c r="J363" s="71">
        <v>34.811286902725989</v>
      </c>
      <c r="K363" s="71">
        <v>3.3671929769767686</v>
      </c>
      <c r="L363" s="71">
        <v>10.315599560445717</v>
      </c>
      <c r="M363" s="71">
        <v>44.587055356022447</v>
      </c>
      <c r="N363" s="71">
        <v>53.148603475280133</v>
      </c>
      <c r="O363" s="71">
        <v>42.569018549229703</v>
      </c>
      <c r="P363" s="71">
        <v>51.951695463787402</v>
      </c>
      <c r="Q363" s="71">
        <v>2.7312074732736673</v>
      </c>
      <c r="R363" s="71">
        <v>0</v>
      </c>
      <c r="S363" s="71">
        <v>7.2417127124</v>
      </c>
      <c r="T363" s="72"/>
      <c r="U363" s="71">
        <v>10298260</v>
      </c>
      <c r="V363" s="71">
        <v>1630</v>
      </c>
      <c r="W363" s="71">
        <v>488</v>
      </c>
      <c r="X363" s="71">
        <v>14139</v>
      </c>
      <c r="Y363" s="71">
        <v>20772</v>
      </c>
      <c r="Z363" s="71">
        <v>29758</v>
      </c>
      <c r="AA363" s="71">
        <v>11351</v>
      </c>
      <c r="AB363" s="71">
        <v>46394</v>
      </c>
      <c r="AC363" s="71">
        <v>0</v>
      </c>
      <c r="AD363" s="71">
        <v>7.2417127124</v>
      </c>
      <c r="AE363" s="72"/>
      <c r="AF363" s="71">
        <v>56114666.252978086</v>
      </c>
      <c r="AG363" s="71">
        <v>2876393.4018933768</v>
      </c>
      <c r="AH363" s="71">
        <v>2931539.8123798333</v>
      </c>
      <c r="AI363" s="71">
        <v>87482377.43208681</v>
      </c>
      <c r="AJ363" s="71">
        <v>107172690.63467683</v>
      </c>
      <c r="AK363" s="71">
        <v>0</v>
      </c>
      <c r="AL363" s="71">
        <v>0</v>
      </c>
      <c r="AM363" s="71">
        <v>5990731.6967237191</v>
      </c>
      <c r="AN363" s="71">
        <v>0</v>
      </c>
      <c r="AO363" s="71">
        <v>0</v>
      </c>
      <c r="AP363" s="71">
        <v>262568399.23073867</v>
      </c>
      <c r="AQ363" s="72"/>
      <c r="AR363" s="71">
        <v>1143</v>
      </c>
      <c r="AS363" s="71">
        <v>643</v>
      </c>
      <c r="AT363" s="71">
        <v>0</v>
      </c>
      <c r="AU363" s="71">
        <v>0</v>
      </c>
      <c r="AV363" s="71">
        <v>0</v>
      </c>
      <c r="AW363" s="71">
        <v>0</v>
      </c>
      <c r="AX363" s="71"/>
      <c r="AY363" s="72"/>
      <c r="AZ363" s="71">
        <v>5341.6000000000031</v>
      </c>
      <c r="BA363" s="71">
        <v>64121.89999999998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2093</v>
      </c>
      <c r="B364" s="70">
        <v>51</v>
      </c>
      <c r="C364" s="70">
        <v>20</v>
      </c>
      <c r="D364" s="70">
        <v>3</v>
      </c>
      <c r="E364" s="70">
        <v>2023</v>
      </c>
      <c r="F364" s="70" t="s">
        <v>1539</v>
      </c>
      <c r="G364" s="70" t="s">
        <v>2073</v>
      </c>
      <c r="H364" s="70" t="s">
        <v>2074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1203</v>
      </c>
      <c r="AS364" s="71">
        <v>649</v>
      </c>
      <c r="AT364" s="71">
        <v>0</v>
      </c>
      <c r="AU364" s="71">
        <v>1</v>
      </c>
      <c r="AV364" s="71">
        <v>0</v>
      </c>
      <c r="AW364" s="71">
        <v>0</v>
      </c>
      <c r="AX364" s="71"/>
      <c r="AY364" s="72"/>
      <c r="AZ364" s="71">
        <v>5720.7000000000053</v>
      </c>
      <c r="BA364" s="71">
        <v>64819.799999999981</v>
      </c>
      <c r="BB364" s="71">
        <v>0</v>
      </c>
      <c r="BC364" s="71">
        <v>199</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2094</v>
      </c>
      <c r="B365" s="70">
        <v>51</v>
      </c>
      <c r="C365" s="70">
        <v>21</v>
      </c>
      <c r="D365" s="70">
        <v>3</v>
      </c>
      <c r="E365" s="70">
        <v>2024</v>
      </c>
      <c r="F365" s="70" t="s">
        <v>1554</v>
      </c>
      <c r="G365" s="70" t="s">
        <v>2073</v>
      </c>
      <c r="H365" s="70" t="s">
        <v>2074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2095</v>
      </c>
      <c r="B366" s="70">
        <v>460</v>
      </c>
      <c r="C366" s="70">
        <v>1</v>
      </c>
      <c r="D366" s="70">
        <v>28</v>
      </c>
      <c r="E366" s="70">
        <v>1990</v>
      </c>
      <c r="F366" s="70" t="s">
        <v>787</v>
      </c>
      <c r="G366" s="70" t="s">
        <v>2096</v>
      </c>
      <c r="H366" s="70" t="s">
        <v>2097</v>
      </c>
      <c r="I366" s="148"/>
      <c r="J366" s="71">
        <v>65.338199496513099</v>
      </c>
      <c r="K366" s="71">
        <v>7.9792385807516677</v>
      </c>
      <c r="L366" s="71">
        <v>12.14031691399977</v>
      </c>
      <c r="M366" s="71">
        <v>27.778146342002799</v>
      </c>
      <c r="N366" s="71">
        <v>49.341702946212131</v>
      </c>
      <c r="O366" s="71">
        <v>41.737203831533307</v>
      </c>
      <c r="P366" s="71">
        <v>60.396746267573512</v>
      </c>
      <c r="Q366" s="71">
        <v>2.8454218975363301</v>
      </c>
      <c r="R366" s="71">
        <v>0</v>
      </c>
      <c r="S366" s="71">
        <v>2.4611157701479311</v>
      </c>
      <c r="T366" s="72"/>
      <c r="U366" s="71">
        <v>16956550</v>
      </c>
      <c r="V366" s="71">
        <v>2347</v>
      </c>
      <c r="W366" s="71">
        <v>164</v>
      </c>
      <c r="X366" s="71">
        <v>10199</v>
      </c>
      <c r="Y366" s="71">
        <v>14501</v>
      </c>
      <c r="Z366" s="71">
        <v>17167</v>
      </c>
      <c r="AA366" s="71">
        <v>14665</v>
      </c>
      <c r="AB366" s="71">
        <v>46200</v>
      </c>
      <c r="AC366" s="71">
        <v>0</v>
      </c>
      <c r="AD366" s="71">
        <v>2.4611157701479311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2098</v>
      </c>
      <c r="B367" s="70">
        <v>461</v>
      </c>
      <c r="C367" s="70">
        <v>2</v>
      </c>
      <c r="D367" s="70">
        <v>28</v>
      </c>
      <c r="E367" s="70">
        <v>2005</v>
      </c>
      <c r="F367" s="70" t="s">
        <v>789</v>
      </c>
      <c r="G367" s="70" t="s">
        <v>2096</v>
      </c>
      <c r="H367" s="70" t="s">
        <v>2097</v>
      </c>
      <c r="I367" s="148"/>
      <c r="J367" s="71">
        <v>81.690703602207847</v>
      </c>
      <c r="K367" s="71">
        <v>4.9382538765044526</v>
      </c>
      <c r="L367" s="71">
        <v>24.048603099612379</v>
      </c>
      <c r="M367" s="71">
        <v>52.69850980906552</v>
      </c>
      <c r="N367" s="71">
        <v>71.786180249273627</v>
      </c>
      <c r="O367" s="71">
        <v>62.000219802052243</v>
      </c>
      <c r="P367" s="71">
        <v>74.801369682009039</v>
      </c>
      <c r="Q367" s="71">
        <v>2.9536692798108</v>
      </c>
      <c r="R367" s="71">
        <v>0</v>
      </c>
      <c r="S367" s="71">
        <v>3.4665602857042979</v>
      </c>
      <c r="T367" s="72"/>
      <c r="U367" s="71">
        <v>18647428</v>
      </c>
      <c r="V367" s="71">
        <v>2036</v>
      </c>
      <c r="W367" s="71">
        <v>326</v>
      </c>
      <c r="X367" s="71">
        <v>10612</v>
      </c>
      <c r="Y367" s="71">
        <v>19269</v>
      </c>
      <c r="Z367" s="71">
        <v>29510</v>
      </c>
      <c r="AA367" s="71">
        <v>14875</v>
      </c>
      <c r="AB367" s="71">
        <v>50135</v>
      </c>
      <c r="AC367" s="71">
        <v>0</v>
      </c>
      <c r="AD367" s="71">
        <v>3.4665602857042979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2099</v>
      </c>
      <c r="B368" s="70">
        <v>462</v>
      </c>
      <c r="C368" s="70">
        <v>3</v>
      </c>
      <c r="D368" s="70">
        <v>28</v>
      </c>
      <c r="E368" s="70">
        <v>2006</v>
      </c>
      <c r="F368" s="70" t="s">
        <v>790</v>
      </c>
      <c r="G368" s="1064" t="s">
        <v>2096</v>
      </c>
      <c r="H368" s="70" t="s">
        <v>2097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2100</v>
      </c>
      <c r="B369" s="70">
        <v>463</v>
      </c>
      <c r="C369" s="70">
        <v>4</v>
      </c>
      <c r="D369" s="70">
        <v>28</v>
      </c>
      <c r="E369" s="70">
        <v>2007</v>
      </c>
      <c r="F369" s="70" t="s">
        <v>791</v>
      </c>
      <c r="G369" s="1064" t="s">
        <v>2096</v>
      </c>
      <c r="H369" s="70" t="s">
        <v>2097</v>
      </c>
      <c r="I369" s="148"/>
      <c r="J369" s="71">
        <v>116.5429262389104</v>
      </c>
      <c r="K369" s="71">
        <v>4.9868239007439232</v>
      </c>
      <c r="L369" s="71">
        <v>19.735746961293678</v>
      </c>
      <c r="M369" s="71">
        <v>51.78182758951337</v>
      </c>
      <c r="N369" s="71">
        <v>76.077224792829156</v>
      </c>
      <c r="O369" s="71">
        <v>60.061689051092173</v>
      </c>
      <c r="P369" s="71">
        <v>74.805139160770651</v>
      </c>
      <c r="Q369" s="71">
        <v>3.07920387626138</v>
      </c>
      <c r="R369" s="71">
        <v>0</v>
      </c>
      <c r="S369" s="71">
        <v>6.1113708011677108</v>
      </c>
      <c r="T369" s="72"/>
      <c r="U369" s="71">
        <v>23488213</v>
      </c>
      <c r="V369" s="71">
        <v>1787</v>
      </c>
      <c r="W369" s="71">
        <v>297</v>
      </c>
      <c r="X369" s="71">
        <v>12685</v>
      </c>
      <c r="Y369" s="71">
        <v>19611</v>
      </c>
      <c r="Z369" s="71">
        <v>29718</v>
      </c>
      <c r="AA369" s="71">
        <v>14649</v>
      </c>
      <c r="AB369" s="71">
        <v>49502</v>
      </c>
      <c r="AC369" s="71">
        <v>0</v>
      </c>
      <c r="AD369" s="71">
        <v>6.1113708011677108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2101</v>
      </c>
      <c r="B370" s="70">
        <v>464</v>
      </c>
      <c r="C370" s="70">
        <v>5</v>
      </c>
      <c r="D370" s="70">
        <v>28</v>
      </c>
      <c r="E370" s="70">
        <v>2008</v>
      </c>
      <c r="F370" s="70" t="s">
        <v>792</v>
      </c>
      <c r="G370" s="70" t="s">
        <v>2096</v>
      </c>
      <c r="H370" s="70" t="s">
        <v>2097</v>
      </c>
      <c r="I370" s="148"/>
      <c r="J370" s="71">
        <v>105.5835743674603</v>
      </c>
      <c r="K370" s="71">
        <v>3.817454288169996</v>
      </c>
      <c r="L370" s="71">
        <v>17.477403282899449</v>
      </c>
      <c r="M370" s="71">
        <v>62.326328509611777</v>
      </c>
      <c r="N370" s="71">
        <v>74.080250440693632</v>
      </c>
      <c r="O370" s="71">
        <v>58.532765649381908</v>
      </c>
      <c r="P370" s="71">
        <v>73.505925364484753</v>
      </c>
      <c r="Q370" s="71">
        <v>3.0180556266115701</v>
      </c>
      <c r="R370" s="71">
        <v>0</v>
      </c>
      <c r="S370" s="71">
        <v>5.4448030286097522</v>
      </c>
      <c r="T370" s="72"/>
      <c r="U370" s="71">
        <v>23401040</v>
      </c>
      <c r="V370" s="71">
        <v>1787</v>
      </c>
      <c r="W370" s="71">
        <v>297</v>
      </c>
      <c r="X370" s="71">
        <v>12685</v>
      </c>
      <c r="Y370" s="71">
        <v>19808</v>
      </c>
      <c r="Z370" s="71">
        <v>29978</v>
      </c>
      <c r="AA370" s="71">
        <v>14411</v>
      </c>
      <c r="AB370" s="71">
        <v>49317</v>
      </c>
      <c r="AC370" s="71">
        <v>0</v>
      </c>
      <c r="AD370" s="71">
        <v>5.4448030286097522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2102</v>
      </c>
      <c r="B371" s="70">
        <v>465</v>
      </c>
      <c r="C371" s="70">
        <v>6</v>
      </c>
      <c r="D371" s="70">
        <v>28</v>
      </c>
      <c r="E371" s="70">
        <v>2009</v>
      </c>
      <c r="F371" s="70" t="s">
        <v>176</v>
      </c>
      <c r="G371" s="70" t="s">
        <v>2096</v>
      </c>
      <c r="H371" s="70" t="s">
        <v>2097</v>
      </c>
      <c r="I371" s="148"/>
      <c r="J371" s="71">
        <v>107.29977541842069</v>
      </c>
      <c r="K371" s="71">
        <v>3.6239633237218629</v>
      </c>
      <c r="L371" s="71">
        <v>20.354317942833038</v>
      </c>
      <c r="M371" s="71">
        <v>69.238379667894449</v>
      </c>
      <c r="N371" s="71">
        <v>67.276432513636138</v>
      </c>
      <c r="O371" s="71">
        <v>59.971385269265312</v>
      </c>
      <c r="P371" s="71">
        <v>71.148302498386883</v>
      </c>
      <c r="Q371" s="71">
        <v>2.8682883285027998</v>
      </c>
      <c r="R371" s="71">
        <v>0</v>
      </c>
      <c r="S371" s="71">
        <v>7.086010716489632</v>
      </c>
      <c r="T371" s="72"/>
      <c r="U371" s="71">
        <v>17793767</v>
      </c>
      <c r="V371" s="71">
        <v>1685</v>
      </c>
      <c r="W371" s="71">
        <v>591</v>
      </c>
      <c r="X371" s="71">
        <v>14654</v>
      </c>
      <c r="Y371" s="71">
        <v>19972</v>
      </c>
      <c r="Z371" s="71">
        <v>30317</v>
      </c>
      <c r="AA371" s="71">
        <v>14320</v>
      </c>
      <c r="AB371" s="71">
        <v>49201</v>
      </c>
      <c r="AC371" s="71">
        <v>0</v>
      </c>
      <c r="AD371" s="71">
        <v>7.086010716489632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63.921999999999997</v>
      </c>
      <c r="BK371" s="71">
        <v>0</v>
      </c>
      <c r="BL371" s="71">
        <v>29.869999999999997</v>
      </c>
      <c r="BM371" s="71">
        <v>0</v>
      </c>
      <c r="BN371" s="72"/>
      <c r="BO371" s="71">
        <v>0</v>
      </c>
      <c r="BP371" s="71">
        <v>0</v>
      </c>
      <c r="BQ371" s="71">
        <v>7</v>
      </c>
      <c r="BR371" s="71">
        <v>0</v>
      </c>
      <c r="BS371" s="71">
        <v>2</v>
      </c>
      <c r="BT371" s="71">
        <v>0</v>
      </c>
      <c r="BU371"/>
      <c r="BV371" s="70">
        <v>93.792000000000002</v>
      </c>
      <c r="BW371" s="70">
        <v>0</v>
      </c>
      <c r="BX371" s="70">
        <v>0</v>
      </c>
      <c r="BY371" s="70">
        <v>0</v>
      </c>
      <c r="BZ371" s="70">
        <v>0</v>
      </c>
      <c r="CA371" s="70">
        <v>0</v>
      </c>
      <c r="CB371" s="70">
        <v>0</v>
      </c>
      <c r="CC371" s="70">
        <v>0</v>
      </c>
      <c r="CD371" s="70">
        <v>0</v>
      </c>
    </row>
    <row r="372" spans="1:82">
      <c r="A372" s="70" t="s">
        <v>2103</v>
      </c>
      <c r="B372" s="70">
        <v>466</v>
      </c>
      <c r="C372" s="70">
        <v>7</v>
      </c>
      <c r="D372" s="70">
        <v>28</v>
      </c>
      <c r="E372" s="70">
        <v>2010</v>
      </c>
      <c r="F372" s="70" t="s">
        <v>177</v>
      </c>
      <c r="G372" s="70" t="s">
        <v>2096</v>
      </c>
      <c r="H372" s="70" t="s">
        <v>2097</v>
      </c>
      <c r="I372" s="148"/>
      <c r="J372" s="71">
        <v>86.828909255717932</v>
      </c>
      <c r="K372" s="71">
        <v>3.80276107070372</v>
      </c>
      <c r="L372" s="71">
        <v>19.172852742203251</v>
      </c>
      <c r="M372" s="71">
        <v>71.695221540747767</v>
      </c>
      <c r="N372" s="71">
        <v>66.106635933432855</v>
      </c>
      <c r="O372" s="71">
        <v>60.133084943316149</v>
      </c>
      <c r="P372" s="71">
        <v>72.374450088274031</v>
      </c>
      <c r="Q372" s="71">
        <v>2.9849421987215599</v>
      </c>
      <c r="R372" s="71">
        <v>0</v>
      </c>
      <c r="S372" s="71">
        <v>5.6419193305940416</v>
      </c>
      <c r="T372" s="72"/>
      <c r="U372" s="71">
        <v>17022909</v>
      </c>
      <c r="V372" s="71">
        <v>1685</v>
      </c>
      <c r="W372" s="71">
        <v>591</v>
      </c>
      <c r="X372" s="71">
        <v>14654</v>
      </c>
      <c r="Y372" s="71">
        <v>20167</v>
      </c>
      <c r="Z372" s="71">
        <v>30540</v>
      </c>
      <c r="AA372" s="71">
        <v>14203</v>
      </c>
      <c r="AB372" s="71">
        <v>49063</v>
      </c>
      <c r="AC372" s="71">
        <v>0</v>
      </c>
      <c r="AD372" s="71">
        <v>5.6419193305940416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105.393</v>
      </c>
      <c r="BK372" s="71">
        <v>0</v>
      </c>
      <c r="BL372" s="71">
        <v>5.6689999999999996</v>
      </c>
      <c r="BM372" s="71">
        <v>0</v>
      </c>
      <c r="BN372" s="72"/>
      <c r="BO372" s="71">
        <v>0</v>
      </c>
      <c r="BP372" s="71">
        <v>0</v>
      </c>
      <c r="BQ372" s="71">
        <v>10</v>
      </c>
      <c r="BR372" s="71">
        <v>0</v>
      </c>
      <c r="BS372" s="71">
        <v>1</v>
      </c>
      <c r="BT372" s="71">
        <v>0</v>
      </c>
      <c r="BU372"/>
      <c r="BV372" s="70">
        <v>111.062</v>
      </c>
      <c r="BW372" s="70">
        <v>0</v>
      </c>
      <c r="BX372" s="70">
        <v>0</v>
      </c>
      <c r="BY372" s="70">
        <v>0</v>
      </c>
      <c r="BZ372" s="70">
        <v>0</v>
      </c>
      <c r="CA372" s="70">
        <v>0</v>
      </c>
      <c r="CB372" s="70">
        <v>0</v>
      </c>
      <c r="CC372" s="70">
        <v>0</v>
      </c>
      <c r="CD372" s="70">
        <v>0</v>
      </c>
    </row>
    <row r="373" spans="1:82">
      <c r="A373" s="70" t="s">
        <v>2104</v>
      </c>
      <c r="B373" s="70">
        <v>467</v>
      </c>
      <c r="C373" s="70">
        <v>8</v>
      </c>
      <c r="D373" s="70">
        <v>28</v>
      </c>
      <c r="E373" s="70">
        <v>2011</v>
      </c>
      <c r="F373" s="70" t="s">
        <v>178</v>
      </c>
      <c r="G373" s="70" t="s">
        <v>2096</v>
      </c>
      <c r="H373" s="70" t="s">
        <v>2097</v>
      </c>
      <c r="I373" s="148"/>
      <c r="J373" s="71">
        <v>74.500260023123928</v>
      </c>
      <c r="K373" s="71">
        <v>4.3905574897049746</v>
      </c>
      <c r="L373" s="71">
        <v>20.100175972979521</v>
      </c>
      <c r="M373" s="71">
        <v>81.59907998865161</v>
      </c>
      <c r="N373" s="71">
        <v>77.069620733133789</v>
      </c>
      <c r="O373" s="71">
        <v>59.239897122982335</v>
      </c>
      <c r="P373" s="71">
        <v>69.431810524588627</v>
      </c>
      <c r="Q373" s="71">
        <v>3.4262537119793701</v>
      </c>
      <c r="R373" s="71">
        <v>0</v>
      </c>
      <c r="S373" s="71">
        <v>3.9501319922105478</v>
      </c>
      <c r="T373" s="72"/>
      <c r="U373" s="71">
        <v>15819789</v>
      </c>
      <c r="V373" s="71">
        <v>1685</v>
      </c>
      <c r="W373" s="71">
        <v>591</v>
      </c>
      <c r="X373" s="71">
        <v>14654</v>
      </c>
      <c r="Y373" s="71">
        <v>20313</v>
      </c>
      <c r="Z373" s="71">
        <v>30740</v>
      </c>
      <c r="AA373" s="71">
        <v>14031</v>
      </c>
      <c r="AB373" s="71">
        <v>48823</v>
      </c>
      <c r="AC373" s="71">
        <v>0</v>
      </c>
      <c r="AD373" s="71">
        <v>3.9501319922105478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100.84</v>
      </c>
      <c r="BK373" s="71">
        <v>0</v>
      </c>
      <c r="BL373" s="71">
        <v>5.367</v>
      </c>
      <c r="BM373" s="71">
        <v>0</v>
      </c>
      <c r="BN373" s="72"/>
      <c r="BO373" s="71">
        <v>0</v>
      </c>
      <c r="BP373" s="71">
        <v>0</v>
      </c>
      <c r="BQ373" s="71">
        <v>8</v>
      </c>
      <c r="BR373" s="71">
        <v>0</v>
      </c>
      <c r="BS373" s="71">
        <v>1</v>
      </c>
      <c r="BT373" s="71">
        <v>0</v>
      </c>
      <c r="BU373"/>
      <c r="BV373" s="70">
        <v>106.20699999999999</v>
      </c>
      <c r="BW373" s="70">
        <v>0</v>
      </c>
      <c r="BX373" s="70">
        <v>0</v>
      </c>
      <c r="BY373" s="70">
        <v>0</v>
      </c>
      <c r="BZ373" s="70">
        <v>0</v>
      </c>
      <c r="CA373" s="70">
        <v>0</v>
      </c>
      <c r="CB373" s="70">
        <v>0</v>
      </c>
      <c r="CC373" s="70">
        <v>0</v>
      </c>
      <c r="CD373" s="70">
        <v>0</v>
      </c>
    </row>
    <row r="374" spans="1:82">
      <c r="A374" s="70" t="s">
        <v>2105</v>
      </c>
      <c r="B374" s="70">
        <v>468</v>
      </c>
      <c r="C374" s="70">
        <v>9</v>
      </c>
      <c r="D374" s="70">
        <v>28</v>
      </c>
      <c r="E374" s="70">
        <v>2012</v>
      </c>
      <c r="F374" s="70" t="s">
        <v>179</v>
      </c>
      <c r="G374" s="70" t="s">
        <v>2096</v>
      </c>
      <c r="H374" s="70" t="s">
        <v>2097</v>
      </c>
      <c r="I374" s="148"/>
      <c r="J374" s="71">
        <v>112.358719788217</v>
      </c>
      <c r="K374" s="71">
        <v>4.2034746338179678</v>
      </c>
      <c r="L374" s="71">
        <v>19.805568243098691</v>
      </c>
      <c r="M374" s="71">
        <v>80.289656511001624</v>
      </c>
      <c r="N374" s="71">
        <v>89.35879942667502</v>
      </c>
      <c r="O374" s="71">
        <v>59.624552639479177</v>
      </c>
      <c r="P374" s="71">
        <v>69.578012508234707</v>
      </c>
      <c r="Q374" s="71">
        <v>3.7312476564607202</v>
      </c>
      <c r="R374" s="71">
        <v>0</v>
      </c>
      <c r="S374" s="71">
        <v>4.4203299486260477</v>
      </c>
      <c r="T374" s="72"/>
      <c r="U374" s="71">
        <v>18776804</v>
      </c>
      <c r="V374" s="71">
        <v>1685</v>
      </c>
      <c r="W374" s="71">
        <v>591</v>
      </c>
      <c r="X374" s="71">
        <v>14654</v>
      </c>
      <c r="Y374" s="71">
        <v>20619</v>
      </c>
      <c r="Z374" s="71">
        <v>31185</v>
      </c>
      <c r="AA374" s="71">
        <v>13981</v>
      </c>
      <c r="AB374" s="71">
        <v>48937</v>
      </c>
      <c r="AC374" s="71">
        <v>0</v>
      </c>
      <c r="AD374" s="71">
        <v>4.4203299486260477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134.93100000000001</v>
      </c>
      <c r="BK374" s="71">
        <v>0</v>
      </c>
      <c r="BL374" s="71">
        <v>5.99</v>
      </c>
      <c r="BM374" s="71">
        <v>0</v>
      </c>
      <c r="BN374" s="72"/>
      <c r="BO374" s="71">
        <v>0</v>
      </c>
      <c r="BP374" s="71">
        <v>0</v>
      </c>
      <c r="BQ374" s="71">
        <v>11</v>
      </c>
      <c r="BR374" s="71">
        <v>0</v>
      </c>
      <c r="BS374" s="71">
        <v>1</v>
      </c>
      <c r="BT374" s="71">
        <v>0</v>
      </c>
      <c r="BU374"/>
      <c r="BV374" s="70">
        <v>140.92099999999999</v>
      </c>
      <c r="BW374" s="70">
        <v>0</v>
      </c>
      <c r="BX374" s="70">
        <v>0</v>
      </c>
      <c r="BY374" s="70">
        <v>0</v>
      </c>
      <c r="BZ374" s="70">
        <v>0</v>
      </c>
      <c r="CA374" s="70">
        <v>0</v>
      </c>
      <c r="CB374" s="70">
        <v>0</v>
      </c>
      <c r="CC374" s="70">
        <v>0</v>
      </c>
      <c r="CD374" s="70">
        <v>0</v>
      </c>
    </row>
    <row r="375" spans="1:82">
      <c r="A375" s="70" t="s">
        <v>2106</v>
      </c>
      <c r="B375" s="70">
        <v>469</v>
      </c>
      <c r="C375" s="70">
        <v>10</v>
      </c>
      <c r="D375" s="70">
        <v>28</v>
      </c>
      <c r="E375" s="70">
        <v>2013</v>
      </c>
      <c r="F375" s="70" t="s">
        <v>180</v>
      </c>
      <c r="G375" s="70" t="s">
        <v>2096</v>
      </c>
      <c r="H375" s="70" t="s">
        <v>2097</v>
      </c>
      <c r="I375" s="148"/>
      <c r="J375" s="71">
        <v>136.16882063661811</v>
      </c>
      <c r="K375" s="71">
        <v>4.1160516566793328</v>
      </c>
      <c r="L375" s="71">
        <v>16.25701455200754</v>
      </c>
      <c r="M375" s="71">
        <v>83.022443847199639</v>
      </c>
      <c r="N375" s="71">
        <v>82.333479323467117</v>
      </c>
      <c r="O375" s="71">
        <v>58.101142735609983</v>
      </c>
      <c r="P375" s="71">
        <v>70.214835257936315</v>
      </c>
      <c r="Q375" s="71">
        <v>3.7795601109703498</v>
      </c>
      <c r="R375" s="71">
        <v>0</v>
      </c>
      <c r="S375" s="71">
        <v>4.1469115021369456</v>
      </c>
      <c r="T375" s="72"/>
      <c r="U375" s="71">
        <v>19656697</v>
      </c>
      <c r="V375" s="71">
        <v>1685</v>
      </c>
      <c r="W375" s="71">
        <v>591</v>
      </c>
      <c r="X375" s="71">
        <v>14654</v>
      </c>
      <c r="Y375" s="71">
        <v>20743</v>
      </c>
      <c r="Z375" s="71">
        <v>31745</v>
      </c>
      <c r="AA375" s="71">
        <v>14056</v>
      </c>
      <c r="AB375" s="71">
        <v>48860</v>
      </c>
      <c r="AC375" s="71">
        <v>0</v>
      </c>
      <c r="AD375" s="71">
        <v>4.1469115021369456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116.723</v>
      </c>
      <c r="BK375" s="71">
        <v>0</v>
      </c>
      <c r="BL375" s="71">
        <v>6.3710000000000004</v>
      </c>
      <c r="BM375" s="71">
        <v>0</v>
      </c>
      <c r="BN375" s="72"/>
      <c r="BO375" s="71">
        <v>0</v>
      </c>
      <c r="BP375" s="71">
        <v>0</v>
      </c>
      <c r="BQ375" s="71">
        <v>9</v>
      </c>
      <c r="BR375" s="71">
        <v>0</v>
      </c>
      <c r="BS375" s="71">
        <v>1</v>
      </c>
      <c r="BT375" s="71">
        <v>0</v>
      </c>
      <c r="BU375"/>
      <c r="BV375" s="70">
        <v>123.09399999999999</v>
      </c>
      <c r="BW375" s="70">
        <v>0</v>
      </c>
      <c r="BX375" s="70">
        <v>0</v>
      </c>
      <c r="BY375" s="70">
        <v>0</v>
      </c>
      <c r="BZ375" s="70">
        <v>0</v>
      </c>
      <c r="CA375" s="70">
        <v>0</v>
      </c>
      <c r="CB375" s="70">
        <v>0</v>
      </c>
      <c r="CC375" s="70">
        <v>0</v>
      </c>
      <c r="CD375" s="70">
        <v>0</v>
      </c>
    </row>
    <row r="376" spans="1:82">
      <c r="A376" s="70" t="s">
        <v>2107</v>
      </c>
      <c r="B376" s="70">
        <v>470</v>
      </c>
      <c r="C376" s="70">
        <v>11</v>
      </c>
      <c r="D376" s="70">
        <v>28</v>
      </c>
      <c r="E376" s="70">
        <v>2014</v>
      </c>
      <c r="F376" s="70" t="s">
        <v>181</v>
      </c>
      <c r="G376" s="70" t="s">
        <v>2096</v>
      </c>
      <c r="H376" s="70" t="s">
        <v>2097</v>
      </c>
      <c r="I376" s="148"/>
      <c r="J376" s="71">
        <v>106.42495990919259</v>
      </c>
      <c r="K376" s="71">
        <v>3.576464916628197</v>
      </c>
      <c r="L376" s="71">
        <v>22.35607861420922</v>
      </c>
      <c r="M376" s="71">
        <v>77.356864462804964</v>
      </c>
      <c r="N376" s="71">
        <v>70.514931271564222</v>
      </c>
      <c r="O376" s="71">
        <v>55.587389883517915</v>
      </c>
      <c r="P376" s="71">
        <v>70.313670807655768</v>
      </c>
      <c r="Q376" s="71">
        <v>3.6027358834379899</v>
      </c>
      <c r="R376" s="71">
        <v>0</v>
      </c>
      <c r="S376" s="71">
        <v>5.0669919213471051</v>
      </c>
      <c r="T376" s="72"/>
      <c r="U376" s="71">
        <v>19065339</v>
      </c>
      <c r="V376" s="71">
        <v>1350</v>
      </c>
      <c r="W376" s="71">
        <v>781</v>
      </c>
      <c r="X376" s="71">
        <v>14189</v>
      </c>
      <c r="Y376" s="71">
        <v>20898</v>
      </c>
      <c r="Z376" s="71">
        <v>31988</v>
      </c>
      <c r="AA376" s="71">
        <v>14003</v>
      </c>
      <c r="AB376" s="71">
        <v>48543</v>
      </c>
      <c r="AC376" s="71">
        <v>0</v>
      </c>
      <c r="AD376" s="71">
        <v>5.0669919213471051</v>
      </c>
      <c r="AE376" s="72"/>
      <c r="AF376" s="71"/>
      <c r="AG376" s="71"/>
      <c r="AH376" s="71"/>
      <c r="AI376" s="71"/>
      <c r="AJ376" s="71"/>
      <c r="AK376" s="71"/>
      <c r="AL376" s="71"/>
      <c r="AM376" s="71"/>
      <c r="AN376" s="71"/>
      <c r="AO376" s="71"/>
      <c r="AP376" s="71"/>
      <c r="AQ376" s="72"/>
      <c r="AR376" s="71">
        <v>1734</v>
      </c>
      <c r="AS376" s="71">
        <v>787</v>
      </c>
      <c r="AT376" s="71">
        <v>0</v>
      </c>
      <c r="AU376" s="71">
        <v>4</v>
      </c>
      <c r="AV376" s="71">
        <v>0</v>
      </c>
      <c r="AW376" s="71">
        <v>0</v>
      </c>
      <c r="AX376" s="71"/>
      <c r="AY376" s="72"/>
      <c r="AZ376" s="71">
        <v>7360.1</v>
      </c>
      <c r="BA376" s="71">
        <v>51398.899999999987</v>
      </c>
      <c r="BB376" s="71">
        <v>0</v>
      </c>
      <c r="BC376" s="71">
        <v>732</v>
      </c>
      <c r="BD376" s="71">
        <v>0</v>
      </c>
      <c r="BE376" s="71">
        <v>0</v>
      </c>
      <c r="BF376" s="71"/>
      <c r="BG376" s="72"/>
      <c r="BH376" s="71">
        <v>0</v>
      </c>
      <c r="BI376" s="71">
        <v>0</v>
      </c>
      <c r="BJ376" s="71">
        <v>130.16</v>
      </c>
      <c r="BK376" s="71">
        <v>0</v>
      </c>
      <c r="BL376" s="71">
        <v>6.3029999999999999</v>
      </c>
      <c r="BM376" s="71">
        <v>0</v>
      </c>
      <c r="BN376" s="72"/>
      <c r="BO376" s="71">
        <v>0</v>
      </c>
      <c r="BP376" s="71">
        <v>0</v>
      </c>
      <c r="BQ376" s="71">
        <v>10</v>
      </c>
      <c r="BR376" s="71">
        <v>0</v>
      </c>
      <c r="BS376" s="71">
        <v>1</v>
      </c>
      <c r="BT376" s="71">
        <v>0</v>
      </c>
      <c r="BU376"/>
      <c r="BV376" s="70">
        <v>136.46299999999999</v>
      </c>
      <c r="BW376" s="70">
        <v>0</v>
      </c>
      <c r="BX376" s="70">
        <v>0</v>
      </c>
      <c r="BY376" s="70">
        <v>0</v>
      </c>
      <c r="BZ376" s="70">
        <v>0</v>
      </c>
      <c r="CA376" s="70">
        <v>0</v>
      </c>
      <c r="CB376" s="70">
        <v>0</v>
      </c>
      <c r="CC376" s="70">
        <v>0</v>
      </c>
      <c r="CD376" s="70">
        <v>0</v>
      </c>
    </row>
    <row r="377" spans="1:82">
      <c r="A377" s="70" t="s">
        <v>2108</v>
      </c>
      <c r="B377" s="70">
        <v>471</v>
      </c>
      <c r="C377" s="70">
        <v>12</v>
      </c>
      <c r="D377" s="70">
        <v>28</v>
      </c>
      <c r="E377" s="70">
        <v>2015</v>
      </c>
      <c r="F377" s="70" t="s">
        <v>182</v>
      </c>
      <c r="G377" s="70" t="s">
        <v>2096</v>
      </c>
      <c r="H377" s="70" t="s">
        <v>2097</v>
      </c>
      <c r="I377" s="148"/>
      <c r="J377" s="71">
        <v>104.0023330620178</v>
      </c>
      <c r="K377" s="71">
        <v>3.3172389829807831</v>
      </c>
      <c r="L377" s="71">
        <v>22.555945799825309</v>
      </c>
      <c r="M377" s="71">
        <v>69.541898680504275</v>
      </c>
      <c r="N377" s="71">
        <v>74.496615622392312</v>
      </c>
      <c r="O377" s="71">
        <v>55.492982725174429</v>
      </c>
      <c r="P377" s="71">
        <v>70.700892265787374</v>
      </c>
      <c r="Q377" s="71">
        <v>3.4921175951090202</v>
      </c>
      <c r="R377" s="71">
        <v>0</v>
      </c>
      <c r="S377" s="71">
        <v>5.1144508077262296</v>
      </c>
      <c r="T377" s="72"/>
      <c r="U377" s="71">
        <v>21105383</v>
      </c>
      <c r="V377" s="71">
        <v>1350</v>
      </c>
      <c r="W377" s="71">
        <v>781</v>
      </c>
      <c r="X377" s="71">
        <v>14189</v>
      </c>
      <c r="Y377" s="71">
        <v>20950</v>
      </c>
      <c r="Z377" s="71">
        <v>32241</v>
      </c>
      <c r="AA377" s="71">
        <v>14069</v>
      </c>
      <c r="AB377" s="71">
        <v>48065</v>
      </c>
      <c r="AC377" s="71">
        <v>0</v>
      </c>
      <c r="AD377" s="71">
        <v>5.1144508077262296</v>
      </c>
      <c r="AE377" s="72"/>
      <c r="AF377" s="71">
        <v>157986748.01723501</v>
      </c>
      <c r="AG377" s="71">
        <v>2481526.4773450112</v>
      </c>
      <c r="AH377" s="71">
        <v>4739204.341823115</v>
      </c>
      <c r="AI377" s="71">
        <v>90901976.935714781</v>
      </c>
      <c r="AJ377" s="71">
        <v>108770004.0857933</v>
      </c>
      <c r="AK377" s="71">
        <v>0</v>
      </c>
      <c r="AL377" s="71">
        <v>0</v>
      </c>
      <c r="AM377" s="71">
        <v>6587106.6249082638</v>
      </c>
      <c r="AN377" s="71">
        <v>0</v>
      </c>
      <c r="AO377" s="71">
        <v>0</v>
      </c>
      <c r="AP377" s="71">
        <v>371466566.4828195</v>
      </c>
      <c r="AQ377" s="72"/>
      <c r="AR377" s="71">
        <v>1861</v>
      </c>
      <c r="AS377" s="71">
        <v>1283</v>
      </c>
      <c r="AT377" s="71">
        <v>0</v>
      </c>
      <c r="AU377" s="71">
        <v>5</v>
      </c>
      <c r="AV377" s="71">
        <v>0</v>
      </c>
      <c r="AW377" s="71">
        <v>0</v>
      </c>
      <c r="AX377" s="71"/>
      <c r="AY377" s="72"/>
      <c r="AZ377" s="71">
        <v>8036.6</v>
      </c>
      <c r="BA377" s="71">
        <v>92352.8</v>
      </c>
      <c r="BB377" s="71">
        <v>0</v>
      </c>
      <c r="BC377" s="71">
        <v>744</v>
      </c>
      <c r="BD377" s="71">
        <v>0</v>
      </c>
      <c r="BE377" s="71">
        <v>0</v>
      </c>
      <c r="BF377" s="71"/>
      <c r="BG377" s="72"/>
      <c r="BH377" s="71">
        <v>0</v>
      </c>
      <c r="BI377" s="71">
        <v>0</v>
      </c>
      <c r="BJ377" s="71">
        <v>148.83099999999999</v>
      </c>
      <c r="BK377" s="71">
        <v>0</v>
      </c>
      <c r="BL377" s="71">
        <v>0</v>
      </c>
      <c r="BM377" s="71">
        <v>0</v>
      </c>
      <c r="BN377" s="72"/>
      <c r="BO377" s="71">
        <v>0</v>
      </c>
      <c r="BP377" s="71">
        <v>0</v>
      </c>
      <c r="BQ377" s="71">
        <v>12</v>
      </c>
      <c r="BR377" s="71">
        <v>0</v>
      </c>
      <c r="BS377" s="71">
        <v>0</v>
      </c>
      <c r="BT377" s="71">
        <v>0</v>
      </c>
      <c r="BU377"/>
      <c r="BV377" s="70">
        <v>148.83099999999999</v>
      </c>
      <c r="BW377" s="70">
        <v>0</v>
      </c>
      <c r="BX377" s="70">
        <v>0</v>
      </c>
      <c r="BY377" s="70">
        <v>0</v>
      </c>
      <c r="BZ377" s="70">
        <v>0</v>
      </c>
      <c r="CA377" s="70">
        <v>0</v>
      </c>
      <c r="CB377" s="70">
        <v>0</v>
      </c>
      <c r="CC377" s="70">
        <v>0</v>
      </c>
      <c r="CD377" s="70">
        <v>0</v>
      </c>
    </row>
    <row r="378" spans="1:82">
      <c r="A378" s="70" t="s">
        <v>2109</v>
      </c>
      <c r="B378" s="70">
        <v>472</v>
      </c>
      <c r="C378" s="70">
        <v>13</v>
      </c>
      <c r="D378" s="70">
        <v>28</v>
      </c>
      <c r="E378" s="70">
        <v>2016</v>
      </c>
      <c r="F378" s="70" t="s">
        <v>155</v>
      </c>
      <c r="G378" s="70" t="s">
        <v>2096</v>
      </c>
      <c r="H378" s="70" t="s">
        <v>2097</v>
      </c>
      <c r="I378" s="148"/>
      <c r="J378" s="71">
        <v>102.8157648107081</v>
      </c>
      <c r="K378" s="71">
        <v>3.6283220670388823</v>
      </c>
      <c r="L378" s="71">
        <v>26.212623900098169</v>
      </c>
      <c r="M378" s="71">
        <v>59.061443480304447</v>
      </c>
      <c r="N378" s="71">
        <v>69.848986439968698</v>
      </c>
      <c r="O378" s="71">
        <v>55.220373577212108</v>
      </c>
      <c r="P378" s="71">
        <v>68.93068807851941</v>
      </c>
      <c r="Q378" s="71">
        <v>3.3747982907354044</v>
      </c>
      <c r="R378" s="71">
        <v>0</v>
      </c>
      <c r="S378" s="71">
        <v>3.7146461413387599</v>
      </c>
      <c r="T378" s="72"/>
      <c r="U378" s="71">
        <v>19938755</v>
      </c>
      <c r="V378" s="71">
        <v>1350</v>
      </c>
      <c r="W378" s="71">
        <v>781</v>
      </c>
      <c r="X378" s="71">
        <v>14189</v>
      </c>
      <c r="Y378" s="71">
        <v>21098</v>
      </c>
      <c r="Z378" s="71">
        <v>32477</v>
      </c>
      <c r="AA378" s="71">
        <v>14187</v>
      </c>
      <c r="AB378" s="71">
        <v>47780</v>
      </c>
      <c r="AC378" s="71">
        <v>0</v>
      </c>
      <c r="AD378" s="71">
        <v>3.7146461413387599</v>
      </c>
      <c r="AE378" s="72"/>
      <c r="AF378" s="71">
        <v>154700366.90504089</v>
      </c>
      <c r="AG378" s="71">
        <v>2725802.0368093322</v>
      </c>
      <c r="AH378" s="71">
        <v>4488775.2375337621</v>
      </c>
      <c r="AI378" s="71">
        <v>90855179.419145659</v>
      </c>
      <c r="AJ378" s="71">
        <v>95609843.030796126</v>
      </c>
      <c r="AK378" s="71">
        <v>0</v>
      </c>
      <c r="AL378" s="71">
        <v>0</v>
      </c>
      <c r="AM378" s="71">
        <v>6553135.7616887642</v>
      </c>
      <c r="AN378" s="71">
        <v>0</v>
      </c>
      <c r="AO378" s="71">
        <v>0</v>
      </c>
      <c r="AP378" s="71">
        <v>354933102.39101452</v>
      </c>
      <c r="AQ378" s="72"/>
      <c r="AR378" s="71">
        <v>1954</v>
      </c>
      <c r="AS378" s="71">
        <v>1510</v>
      </c>
      <c r="AT378" s="71">
        <v>0</v>
      </c>
      <c r="AU378" s="71">
        <v>5</v>
      </c>
      <c r="AV378" s="71">
        <v>0</v>
      </c>
      <c r="AW378" s="71">
        <v>0</v>
      </c>
      <c r="AX378" s="71"/>
      <c r="AY378" s="72"/>
      <c r="AZ378" s="71">
        <v>8617.4</v>
      </c>
      <c r="BA378" s="71">
        <v>109835.7</v>
      </c>
      <c r="BB378" s="71">
        <v>0</v>
      </c>
      <c r="BC378" s="71">
        <v>744</v>
      </c>
      <c r="BD378" s="71">
        <v>0</v>
      </c>
      <c r="BE378" s="71">
        <v>0</v>
      </c>
      <c r="BF378" s="71"/>
      <c r="BG378" s="72"/>
      <c r="BH378" s="71">
        <v>0</v>
      </c>
      <c r="BI378" s="71">
        <v>0</v>
      </c>
      <c r="BJ378" s="71">
        <v>114.574</v>
      </c>
      <c r="BK378" s="71">
        <v>0</v>
      </c>
      <c r="BL378" s="71">
        <v>5.2450000000000001</v>
      </c>
      <c r="BM378" s="71">
        <v>0</v>
      </c>
      <c r="BN378" s="72"/>
      <c r="BO378" s="71">
        <v>0</v>
      </c>
      <c r="BP378" s="71">
        <v>0</v>
      </c>
      <c r="BQ378" s="71">
        <v>12</v>
      </c>
      <c r="BR378" s="71">
        <v>0</v>
      </c>
      <c r="BS378" s="71">
        <v>1</v>
      </c>
      <c r="BT378" s="71">
        <v>0</v>
      </c>
      <c r="BU378"/>
      <c r="BV378" s="70">
        <v>119.819</v>
      </c>
      <c r="BW378" s="70">
        <v>0</v>
      </c>
      <c r="BX378" s="70">
        <v>0</v>
      </c>
      <c r="BY378" s="70">
        <v>0</v>
      </c>
      <c r="BZ378" s="70">
        <v>0</v>
      </c>
      <c r="CA378" s="70">
        <v>0</v>
      </c>
      <c r="CB378" s="70">
        <v>0</v>
      </c>
      <c r="CC378" s="70">
        <v>0</v>
      </c>
      <c r="CD378" s="70">
        <v>0</v>
      </c>
    </row>
    <row r="379" spans="1:82">
      <c r="A379" s="70" t="s">
        <v>2110</v>
      </c>
      <c r="B379" s="70">
        <v>473</v>
      </c>
      <c r="C379" s="70">
        <v>14</v>
      </c>
      <c r="D379" s="70">
        <v>28</v>
      </c>
      <c r="E379" s="70">
        <v>2017</v>
      </c>
      <c r="F379" s="70" t="s">
        <v>156</v>
      </c>
      <c r="G379" s="70" t="s">
        <v>2096</v>
      </c>
      <c r="H379" s="70" t="s">
        <v>2097</v>
      </c>
      <c r="I379" s="148"/>
      <c r="J379" s="71">
        <v>108.82268779127998</v>
      </c>
      <c r="K379" s="71">
        <v>3.632139421956099</v>
      </c>
      <c r="L379" s="71">
        <v>24.436963942167079</v>
      </c>
      <c r="M379" s="71">
        <v>59.693930212577911</v>
      </c>
      <c r="N379" s="71">
        <v>76.079100776582152</v>
      </c>
      <c r="O379" s="71">
        <v>54.744135592382541</v>
      </c>
      <c r="P379" s="71">
        <v>67.818124670617834</v>
      </c>
      <c r="Q379" s="71">
        <v>3.2503226373379599</v>
      </c>
      <c r="R379" s="71">
        <v>0</v>
      </c>
      <c r="S379" s="71">
        <v>5.2611487318703078</v>
      </c>
      <c r="T379" s="72"/>
      <c r="U379" s="71">
        <v>25131255</v>
      </c>
      <c r="V379" s="71">
        <v>1350</v>
      </c>
      <c r="W379" s="71">
        <v>781</v>
      </c>
      <c r="X379" s="71">
        <v>14189</v>
      </c>
      <c r="Y379" s="71">
        <v>21279</v>
      </c>
      <c r="Z379" s="71">
        <v>32731</v>
      </c>
      <c r="AA379" s="71">
        <v>14047</v>
      </c>
      <c r="AB379" s="71">
        <v>47587</v>
      </c>
      <c r="AC379" s="71">
        <v>0</v>
      </c>
      <c r="AD379" s="71">
        <v>5.2611487318703078</v>
      </c>
      <c r="AE379" s="72"/>
      <c r="AF379" s="71">
        <v>170775922.93514249</v>
      </c>
      <c r="AG379" s="71">
        <v>2769432.388900449</v>
      </c>
      <c r="AH379" s="71">
        <v>5370101.9018403627</v>
      </c>
      <c r="AI379" s="71">
        <v>94378992.527838722</v>
      </c>
      <c r="AJ379" s="71">
        <v>109729902.8244109</v>
      </c>
      <c r="AK379" s="71">
        <v>0</v>
      </c>
      <c r="AL379" s="71">
        <v>0</v>
      </c>
      <c r="AM379" s="71">
        <v>6536877.8220821451</v>
      </c>
      <c r="AN379" s="71">
        <v>0</v>
      </c>
      <c r="AO379" s="71">
        <v>0</v>
      </c>
      <c r="AP379" s="71">
        <v>389561230.40021509</v>
      </c>
      <c r="AQ379" s="72"/>
      <c r="AR379" s="71">
        <v>2023</v>
      </c>
      <c r="AS379" s="71">
        <v>1715</v>
      </c>
      <c r="AT379" s="71">
        <v>0</v>
      </c>
      <c r="AU379" s="71">
        <v>5</v>
      </c>
      <c r="AV379" s="71">
        <v>0</v>
      </c>
      <c r="AW379" s="71">
        <v>0</v>
      </c>
      <c r="AX379" s="71"/>
      <c r="AY379" s="72"/>
      <c r="AZ379" s="71">
        <v>9036.1</v>
      </c>
      <c r="BA379" s="71">
        <v>118449.9999999998</v>
      </c>
      <c r="BB379" s="71">
        <v>0</v>
      </c>
      <c r="BC379" s="71">
        <v>744</v>
      </c>
      <c r="BD379" s="71">
        <v>0</v>
      </c>
      <c r="BE379" s="71">
        <v>0</v>
      </c>
      <c r="BF379" s="71"/>
      <c r="BG379" s="72"/>
      <c r="BH379" s="71">
        <v>0</v>
      </c>
      <c r="BI379" s="71">
        <v>0</v>
      </c>
      <c r="BJ379" s="71">
        <v>150.90100000000001</v>
      </c>
      <c r="BK379" s="71">
        <v>0</v>
      </c>
      <c r="BL379" s="71">
        <v>5.9349999999999996</v>
      </c>
      <c r="BM379" s="71">
        <v>0</v>
      </c>
      <c r="BN379" s="72"/>
      <c r="BO379" s="71">
        <v>0</v>
      </c>
      <c r="BP379" s="71">
        <v>0</v>
      </c>
      <c r="BQ379" s="71">
        <v>13</v>
      </c>
      <c r="BR379" s="71">
        <v>0</v>
      </c>
      <c r="BS379" s="71">
        <v>1</v>
      </c>
      <c r="BT379" s="71">
        <v>0</v>
      </c>
      <c r="BU379"/>
      <c r="BV379" s="70">
        <v>156.83600000000001</v>
      </c>
      <c r="BW379" s="70">
        <v>0</v>
      </c>
      <c r="BX379" s="70">
        <v>0</v>
      </c>
      <c r="BY379" s="70">
        <v>0</v>
      </c>
      <c r="BZ379" s="70">
        <v>0</v>
      </c>
      <c r="CA379" s="70">
        <v>0</v>
      </c>
      <c r="CB379" s="70">
        <v>0</v>
      </c>
      <c r="CC379" s="70">
        <v>0</v>
      </c>
      <c r="CD379" s="70">
        <v>0</v>
      </c>
    </row>
    <row r="380" spans="1:82">
      <c r="A380" s="70" t="s">
        <v>2111</v>
      </c>
      <c r="B380" s="70">
        <v>474</v>
      </c>
      <c r="C380" s="70">
        <v>15</v>
      </c>
      <c r="D380" s="70">
        <v>28</v>
      </c>
      <c r="E380" s="70">
        <v>2018</v>
      </c>
      <c r="F380" s="70" t="s">
        <v>183</v>
      </c>
      <c r="G380" s="70" t="s">
        <v>2096</v>
      </c>
      <c r="H380" s="70" t="s">
        <v>2097</v>
      </c>
      <c r="I380" s="148"/>
      <c r="J380" s="71">
        <v>96.049448981412453</v>
      </c>
      <c r="K380" s="71">
        <v>3.4678662359320334</v>
      </c>
      <c r="L380" s="71">
        <v>21.62448523163021</v>
      </c>
      <c r="M380" s="71">
        <v>55.485598025141542</v>
      </c>
      <c r="N380" s="71">
        <v>70.239604121458498</v>
      </c>
      <c r="O380" s="71">
        <v>53.817362416601604</v>
      </c>
      <c r="P380" s="71">
        <v>67.162166501220455</v>
      </c>
      <c r="Q380" s="71">
        <v>2.98631472637484</v>
      </c>
      <c r="R380" s="71">
        <v>0</v>
      </c>
      <c r="S380" s="71">
        <v>5.9615170299280908</v>
      </c>
      <c r="T380" s="72"/>
      <c r="U380" s="71">
        <v>22514814</v>
      </c>
      <c r="V380" s="71">
        <v>1350</v>
      </c>
      <c r="W380" s="71">
        <v>781</v>
      </c>
      <c r="X380" s="71">
        <v>14189</v>
      </c>
      <c r="Y380" s="71">
        <v>21305</v>
      </c>
      <c r="Z380" s="71">
        <v>32793</v>
      </c>
      <c r="AA380" s="71">
        <v>14051</v>
      </c>
      <c r="AB380" s="71">
        <v>47117</v>
      </c>
      <c r="AC380" s="71">
        <v>0</v>
      </c>
      <c r="AD380" s="71">
        <v>5.9615170299280908</v>
      </c>
      <c r="AE380" s="72"/>
      <c r="AF380" s="71">
        <v>146939838.5278258</v>
      </c>
      <c r="AG380" s="71">
        <v>2499320.5319387838</v>
      </c>
      <c r="AH380" s="71">
        <v>5018546.5950136986</v>
      </c>
      <c r="AI380" s="71">
        <v>86632093.96213074</v>
      </c>
      <c r="AJ380" s="71">
        <v>98164315.88862218</v>
      </c>
      <c r="AK380" s="71">
        <v>0</v>
      </c>
      <c r="AL380" s="71">
        <v>0</v>
      </c>
      <c r="AM380" s="71">
        <v>6485707.3834007606</v>
      </c>
      <c r="AN380" s="71">
        <v>0</v>
      </c>
      <c r="AO380" s="71">
        <v>0</v>
      </c>
      <c r="AP380" s="71">
        <v>345739822.88893193</v>
      </c>
      <c r="AQ380" s="72"/>
      <c r="AR380" s="71">
        <v>2105</v>
      </c>
      <c r="AS380" s="71">
        <v>1849</v>
      </c>
      <c r="AT380" s="71">
        <v>1</v>
      </c>
      <c r="AU380" s="71">
        <v>5</v>
      </c>
      <c r="AV380" s="71">
        <v>0</v>
      </c>
      <c r="AW380" s="71">
        <v>0</v>
      </c>
      <c r="AX380" s="71"/>
      <c r="AY380" s="72"/>
      <c r="AZ380" s="71">
        <v>9471.7000000000007</v>
      </c>
      <c r="BA380" s="71">
        <v>124516.5</v>
      </c>
      <c r="BB380" s="71">
        <v>13</v>
      </c>
      <c r="BC380" s="71">
        <v>744</v>
      </c>
      <c r="BD380" s="71">
        <v>0</v>
      </c>
      <c r="BE380" s="71">
        <v>0</v>
      </c>
      <c r="BF380" s="71"/>
      <c r="BG380" s="72"/>
      <c r="BH380" s="71">
        <v>0</v>
      </c>
      <c r="BI380" s="71">
        <v>0</v>
      </c>
      <c r="BJ380" s="71">
        <v>147.08699999999999</v>
      </c>
      <c r="BK380" s="71">
        <v>0</v>
      </c>
      <c r="BL380" s="71">
        <v>5.9240000000000004</v>
      </c>
      <c r="BM380" s="71">
        <v>0</v>
      </c>
      <c r="BN380" s="72"/>
      <c r="BO380" s="71">
        <v>0</v>
      </c>
      <c r="BP380" s="71">
        <v>0</v>
      </c>
      <c r="BQ380" s="71">
        <v>13</v>
      </c>
      <c r="BR380" s="71">
        <v>0</v>
      </c>
      <c r="BS380" s="71">
        <v>1</v>
      </c>
      <c r="BT380" s="71">
        <v>0</v>
      </c>
      <c r="BU380"/>
      <c r="BV380" s="70">
        <v>153.011</v>
      </c>
      <c r="BW380" s="70">
        <v>0</v>
      </c>
      <c r="BX380" s="70">
        <v>0</v>
      </c>
      <c r="BY380" s="70">
        <v>0</v>
      </c>
      <c r="BZ380" s="70">
        <v>0</v>
      </c>
      <c r="CA380" s="70">
        <v>0</v>
      </c>
      <c r="CB380" s="70">
        <v>0</v>
      </c>
      <c r="CC380" s="70">
        <v>0</v>
      </c>
      <c r="CD380" s="70">
        <v>0</v>
      </c>
    </row>
    <row r="381" spans="1:82">
      <c r="A381" s="70" t="s">
        <v>2112</v>
      </c>
      <c r="B381" s="70">
        <v>475</v>
      </c>
      <c r="C381" s="70">
        <v>16</v>
      </c>
      <c r="D381" s="70">
        <v>28</v>
      </c>
      <c r="E381" s="70">
        <v>2019</v>
      </c>
      <c r="F381" s="70" t="s">
        <v>158</v>
      </c>
      <c r="G381" s="70" t="s">
        <v>2096</v>
      </c>
      <c r="H381" s="70" t="s">
        <v>2097</v>
      </c>
      <c r="I381" s="148"/>
      <c r="J381" s="71">
        <v>97.807253399836995</v>
      </c>
      <c r="K381" s="71">
        <v>3.1286632790760276</v>
      </c>
      <c r="L381" s="71">
        <v>21.797788472519173</v>
      </c>
      <c r="M381" s="71">
        <v>53.929967277093269</v>
      </c>
      <c r="N381" s="71">
        <v>61.61942103014951</v>
      </c>
      <c r="O381" s="71">
        <v>52.361806715241876</v>
      </c>
      <c r="P381" s="71">
        <v>66.508031452166506</v>
      </c>
      <c r="Q381" s="71">
        <v>2.87890516216549</v>
      </c>
      <c r="R381" s="71">
        <v>0</v>
      </c>
      <c r="S381" s="71">
        <v>4.6692294248281092</v>
      </c>
      <c r="T381" s="72"/>
      <c r="U381" s="71">
        <v>22959188</v>
      </c>
      <c r="V381" s="71">
        <v>1350</v>
      </c>
      <c r="W381" s="71">
        <v>781</v>
      </c>
      <c r="X381" s="71">
        <v>14189</v>
      </c>
      <c r="Y381" s="71">
        <v>21378</v>
      </c>
      <c r="Z381" s="71">
        <v>32782</v>
      </c>
      <c r="AA381" s="71">
        <v>13810</v>
      </c>
      <c r="AB381" s="71">
        <v>46652</v>
      </c>
      <c r="AC381" s="71">
        <v>0</v>
      </c>
      <c r="AD381" s="71">
        <v>4.6692294248281092</v>
      </c>
      <c r="AE381" s="72"/>
      <c r="AF381" s="71">
        <v>153570749.14172691</v>
      </c>
      <c r="AG381" s="71">
        <v>2337301.4423462739</v>
      </c>
      <c r="AH381" s="71">
        <v>5345585.0307857944</v>
      </c>
      <c r="AI381" s="71">
        <v>86752279.409233198</v>
      </c>
      <c r="AJ381" s="71">
        <v>88874240.814251438</v>
      </c>
      <c r="AK381" s="71">
        <v>0</v>
      </c>
      <c r="AL381" s="71">
        <v>0</v>
      </c>
      <c r="AM381" s="71">
        <v>6353651.2039320292</v>
      </c>
      <c r="AN381" s="71">
        <v>0</v>
      </c>
      <c r="AO381" s="71">
        <v>0</v>
      </c>
      <c r="AP381" s="71">
        <v>343233807.04227567</v>
      </c>
      <c r="AQ381" s="72"/>
      <c r="AR381" s="71">
        <v>2174</v>
      </c>
      <c r="AS381" s="71">
        <v>1994</v>
      </c>
      <c r="AT381" s="71">
        <v>1</v>
      </c>
      <c r="AU381" s="71">
        <v>5</v>
      </c>
      <c r="AV381" s="71">
        <v>0</v>
      </c>
      <c r="AW381" s="71">
        <v>0</v>
      </c>
      <c r="AX381" s="71"/>
      <c r="AY381" s="72"/>
      <c r="AZ381" s="71">
        <v>9865.4000000000015</v>
      </c>
      <c r="BA381" s="71">
        <v>133510.39999999979</v>
      </c>
      <c r="BB381" s="71">
        <v>12.8</v>
      </c>
      <c r="BC381" s="71">
        <v>744</v>
      </c>
      <c r="BD381" s="71">
        <v>0</v>
      </c>
      <c r="BE381" s="71">
        <v>0</v>
      </c>
      <c r="BF381" s="71"/>
      <c r="BG381" s="72"/>
      <c r="BH381" s="71">
        <v>0</v>
      </c>
      <c r="BI381" s="71">
        <v>0</v>
      </c>
      <c r="BJ381" s="71">
        <v>144.09399999999999</v>
      </c>
      <c r="BK381" s="71">
        <v>0</v>
      </c>
      <c r="BL381" s="71">
        <v>5.6609999999999996</v>
      </c>
      <c r="BM381" s="71">
        <v>0</v>
      </c>
      <c r="BN381" s="72"/>
      <c r="BO381" s="71">
        <v>0</v>
      </c>
      <c r="BP381" s="71">
        <v>0</v>
      </c>
      <c r="BQ381" s="71">
        <v>13</v>
      </c>
      <c r="BR381" s="71">
        <v>0</v>
      </c>
      <c r="BS381" s="71">
        <v>1</v>
      </c>
      <c r="BT381" s="71">
        <v>0</v>
      </c>
      <c r="BU381"/>
      <c r="BV381" s="70">
        <v>149.755</v>
      </c>
      <c r="BW381" s="70">
        <v>0</v>
      </c>
      <c r="BX381" s="70">
        <v>0</v>
      </c>
      <c r="BY381" s="70">
        <v>0</v>
      </c>
      <c r="BZ381" s="70">
        <v>0</v>
      </c>
      <c r="CA381" s="70">
        <v>0</v>
      </c>
      <c r="CB381" s="70">
        <v>0</v>
      </c>
      <c r="CC381" s="70">
        <v>0</v>
      </c>
      <c r="CD381" s="70">
        <v>0</v>
      </c>
    </row>
    <row r="382" spans="1:82">
      <c r="A382" s="70" t="s">
        <v>2113</v>
      </c>
      <c r="B382" s="70">
        <v>476</v>
      </c>
      <c r="C382" s="70">
        <v>17</v>
      </c>
      <c r="D382" s="70">
        <v>28</v>
      </c>
      <c r="E382" s="70">
        <v>2020</v>
      </c>
      <c r="F382" s="70" t="s">
        <v>159</v>
      </c>
      <c r="G382" s="70" t="s">
        <v>2096</v>
      </c>
      <c r="H382" s="70" t="s">
        <v>2097</v>
      </c>
      <c r="I382" s="148"/>
      <c r="J382" s="71">
        <v>97.240825539846057</v>
      </c>
      <c r="K382" s="71">
        <v>3.0357826734874416</v>
      </c>
      <c r="L382" s="71">
        <v>30.415612526648108</v>
      </c>
      <c r="M382" s="71">
        <v>53.015876625070788</v>
      </c>
      <c r="N382" s="71">
        <v>61.369113984656728</v>
      </c>
      <c r="O382" s="71">
        <v>46.296176869610385</v>
      </c>
      <c r="P382" s="71">
        <v>63.075488040788215</v>
      </c>
      <c r="Q382" s="71">
        <v>2.7435014204751398</v>
      </c>
      <c r="R382" s="71">
        <v>0</v>
      </c>
      <c r="S382" s="71">
        <v>2.9541469884112899</v>
      </c>
      <c r="T382" s="72"/>
      <c r="U382" s="71">
        <v>24282376</v>
      </c>
      <c r="V382" s="71">
        <v>1134</v>
      </c>
      <c r="W382" s="71">
        <v>1208</v>
      </c>
      <c r="X382" s="71">
        <v>14252</v>
      </c>
      <c r="Y382" s="71">
        <v>21642</v>
      </c>
      <c r="Z382" s="71">
        <v>33082</v>
      </c>
      <c r="AA382" s="71">
        <v>13921</v>
      </c>
      <c r="AB382" s="71">
        <v>46531</v>
      </c>
      <c r="AC382" s="71">
        <v>0</v>
      </c>
      <c r="AD382" s="71">
        <v>2.9541469884112899</v>
      </c>
      <c r="AE382" s="72"/>
      <c r="AF382" s="71">
        <v>157158912.66503751</v>
      </c>
      <c r="AG382" s="71">
        <v>2323739.8070186903</v>
      </c>
      <c r="AH382" s="71">
        <v>7902512.5369485244</v>
      </c>
      <c r="AI382" s="71">
        <v>86903119.609563947</v>
      </c>
      <c r="AJ382" s="71">
        <v>96313228.722302467</v>
      </c>
      <c r="AK382" s="71"/>
      <c r="AL382" s="71"/>
      <c r="AM382" s="71">
        <v>6072812.4701924715</v>
      </c>
      <c r="AN382" s="71"/>
      <c r="AO382" s="71"/>
      <c r="AP382" s="71">
        <v>356674325.81106359</v>
      </c>
      <c r="AQ382" s="72"/>
      <c r="AR382" s="71">
        <v>2251</v>
      </c>
      <c r="AS382" s="71">
        <v>2130</v>
      </c>
      <c r="AT382" s="71">
        <v>1</v>
      </c>
      <c r="AU382" s="71">
        <v>7</v>
      </c>
      <c r="AV382" s="71">
        <v>0</v>
      </c>
      <c r="AW382" s="71">
        <v>0</v>
      </c>
      <c r="AX382" s="71"/>
      <c r="AY382" s="72"/>
      <c r="AZ382" s="71">
        <v>10348.19999999999</v>
      </c>
      <c r="BA382" s="71">
        <v>143048.89999999959</v>
      </c>
      <c r="BB382" s="71">
        <v>12.8</v>
      </c>
      <c r="BC382" s="71">
        <v>1533.9</v>
      </c>
      <c r="BD382" s="71">
        <v>0</v>
      </c>
      <c r="BE382" s="71">
        <v>0</v>
      </c>
      <c r="BF382" s="71"/>
      <c r="BG382" s="72"/>
      <c r="BH382" s="71">
        <v>0</v>
      </c>
      <c r="BI382" s="71">
        <v>0</v>
      </c>
      <c r="BJ382" s="71">
        <v>134.74100000000001</v>
      </c>
      <c r="BK382" s="71">
        <v>0</v>
      </c>
      <c r="BL382" s="71">
        <v>4.9379999999999997</v>
      </c>
      <c r="BM382" s="71">
        <v>0</v>
      </c>
      <c r="BN382" s="72"/>
      <c r="BO382" s="71">
        <v>0</v>
      </c>
      <c r="BP382" s="71">
        <v>0</v>
      </c>
      <c r="BQ382" s="71">
        <v>13</v>
      </c>
      <c r="BR382" s="71">
        <v>0</v>
      </c>
      <c r="BS382" s="71">
        <v>1</v>
      </c>
      <c r="BT382" s="71">
        <v>0</v>
      </c>
      <c r="BU382"/>
      <c r="BV382" s="70">
        <v>139.679</v>
      </c>
      <c r="BW382" s="70">
        <v>0</v>
      </c>
      <c r="BX382" s="70">
        <v>0</v>
      </c>
      <c r="BY382" s="70">
        <v>0</v>
      </c>
      <c r="BZ382" s="70">
        <v>0</v>
      </c>
      <c r="CA382" s="70">
        <v>0</v>
      </c>
      <c r="CB382" s="70">
        <v>0</v>
      </c>
      <c r="CC382" s="70">
        <v>0</v>
      </c>
      <c r="CD382" s="70">
        <v>0</v>
      </c>
    </row>
    <row r="383" spans="1:82">
      <c r="A383" s="70" t="s">
        <v>2114</v>
      </c>
      <c r="B383" s="70">
        <v>476</v>
      </c>
      <c r="C383" s="70">
        <v>18</v>
      </c>
      <c r="D383" s="70">
        <v>28</v>
      </c>
      <c r="E383" s="70">
        <v>2021</v>
      </c>
      <c r="F383" s="70" t="s">
        <v>160</v>
      </c>
      <c r="G383" s="70" t="s">
        <v>2096</v>
      </c>
      <c r="H383" s="70" t="s">
        <v>2097</v>
      </c>
      <c r="I383" s="148"/>
      <c r="J383" s="71">
        <v>104.71538894290489</v>
      </c>
      <c r="K383" s="71">
        <v>3.1761043328154699</v>
      </c>
      <c r="L383" s="71">
        <v>27.594830577214285</v>
      </c>
      <c r="M383" s="71">
        <v>59.365741096505936</v>
      </c>
      <c r="N383" s="71">
        <v>61.509709775372677</v>
      </c>
      <c r="O383" s="71">
        <v>45.029523791581823</v>
      </c>
      <c r="P383" s="71">
        <v>65.020012353479856</v>
      </c>
      <c r="Q383" s="71">
        <v>2.70787726687829</v>
      </c>
      <c r="R383" s="71">
        <v>0</v>
      </c>
      <c r="S383" s="71">
        <v>3.9911929518399649</v>
      </c>
      <c r="T383" s="72"/>
      <c r="U383" s="71">
        <v>27877223</v>
      </c>
      <c r="V383" s="71">
        <v>1134</v>
      </c>
      <c r="W383" s="71">
        <v>1208</v>
      </c>
      <c r="X383" s="71">
        <v>14252</v>
      </c>
      <c r="Y383" s="71">
        <v>21809</v>
      </c>
      <c r="Z383" s="71">
        <v>33131</v>
      </c>
      <c r="AA383" s="71">
        <v>13993</v>
      </c>
      <c r="AB383" s="71">
        <v>46378</v>
      </c>
      <c r="AC383" s="71">
        <v>0</v>
      </c>
      <c r="AD383" s="71">
        <v>3.9911929518399649</v>
      </c>
      <c r="AE383" s="72"/>
      <c r="AF383" s="71">
        <v>168468067.37526247</v>
      </c>
      <c r="AG383" s="71">
        <v>2247730.3121886207</v>
      </c>
      <c r="AH383" s="71">
        <v>6934837.3097771052</v>
      </c>
      <c r="AI383" s="71">
        <v>96247949.522635579</v>
      </c>
      <c r="AJ383" s="71">
        <v>85712343.712793216</v>
      </c>
      <c r="AK383" s="71">
        <v>0</v>
      </c>
      <c r="AL383" s="71">
        <v>0</v>
      </c>
      <c r="AM383" s="71">
        <v>6087756.5887502842</v>
      </c>
      <c r="AN383" s="71">
        <v>0</v>
      </c>
      <c r="AO383" s="71">
        <v>0</v>
      </c>
      <c r="AP383" s="71">
        <v>365698684.82140732</v>
      </c>
      <c r="AQ383" s="72"/>
      <c r="AR383" s="71">
        <v>2336</v>
      </c>
      <c r="AS383" s="71">
        <v>2205</v>
      </c>
      <c r="AT383" s="71">
        <v>1</v>
      </c>
      <c r="AU383" s="71">
        <v>8</v>
      </c>
      <c r="AV383" s="71">
        <v>0</v>
      </c>
      <c r="AW383" s="71">
        <v>0</v>
      </c>
      <c r="AX383" s="71"/>
      <c r="AY383" s="72"/>
      <c r="AZ383" s="71">
        <v>10881.199999999981</v>
      </c>
      <c r="BA383" s="71">
        <v>150876.19999999969</v>
      </c>
      <c r="BB383" s="71">
        <v>12.8</v>
      </c>
      <c r="BC383" s="71">
        <v>1763.9</v>
      </c>
      <c r="BD383" s="71">
        <v>0</v>
      </c>
      <c r="BE383" s="71">
        <v>0</v>
      </c>
      <c r="BF383" s="71"/>
      <c r="BG383" s="72"/>
      <c r="BH383" s="71">
        <v>0</v>
      </c>
      <c r="BI383" s="71">
        <v>0</v>
      </c>
      <c r="BJ383" s="71">
        <v>140.74100000000001</v>
      </c>
      <c r="BK383" s="71">
        <v>0</v>
      </c>
      <c r="BL383" s="71">
        <v>5.5309999999999997</v>
      </c>
      <c r="BM383" s="71">
        <v>0</v>
      </c>
      <c r="BN383" s="72"/>
      <c r="BO383" s="71">
        <v>0</v>
      </c>
      <c r="BP383" s="71">
        <v>0</v>
      </c>
      <c r="BQ383" s="71">
        <v>14</v>
      </c>
      <c r="BR383" s="71">
        <v>0</v>
      </c>
      <c r="BS383" s="71">
        <v>1</v>
      </c>
      <c r="BT383" s="71">
        <v>0</v>
      </c>
      <c r="BU383"/>
      <c r="BV383" s="70">
        <v>146.27199999999999</v>
      </c>
      <c r="BW383" s="70">
        <v>0</v>
      </c>
      <c r="BX383" s="70">
        <v>0</v>
      </c>
      <c r="BY383" s="70">
        <v>0</v>
      </c>
      <c r="BZ383" s="70">
        <v>0</v>
      </c>
      <c r="CA383" s="70">
        <v>0</v>
      </c>
      <c r="CB383" s="70">
        <v>0</v>
      </c>
      <c r="CC383" s="70">
        <v>0</v>
      </c>
      <c r="CD383" s="70">
        <v>0</v>
      </c>
    </row>
    <row r="384" spans="1:82">
      <c r="A384" s="70" t="s">
        <v>2115</v>
      </c>
      <c r="B384" s="70">
        <v>476</v>
      </c>
      <c r="C384" s="70">
        <v>19</v>
      </c>
      <c r="D384" s="70">
        <v>28</v>
      </c>
      <c r="E384" s="70">
        <v>2022</v>
      </c>
      <c r="F384" s="70" t="s">
        <v>161</v>
      </c>
      <c r="G384" s="70" t="s">
        <v>2096</v>
      </c>
      <c r="H384" s="70" t="s">
        <v>2097</v>
      </c>
      <c r="I384" s="148"/>
      <c r="J384" s="71">
        <v>100.00125494957895</v>
      </c>
      <c r="K384" s="71">
        <v>3.0197152592929286</v>
      </c>
      <c r="L384" s="71">
        <v>22.46359027933865</v>
      </c>
      <c r="M384" s="71">
        <v>54.059333810615072</v>
      </c>
      <c r="N384" s="71">
        <v>66.856471485466358</v>
      </c>
      <c r="O384" s="71">
        <v>47.525724284597707</v>
      </c>
      <c r="P384" s="71">
        <v>64.542578577246928</v>
      </c>
      <c r="Q384" s="71">
        <v>2.7070708378457629</v>
      </c>
      <c r="R384" s="71">
        <v>0</v>
      </c>
      <c r="S384" s="71">
        <v>3.8626229185386931</v>
      </c>
      <c r="T384" s="72"/>
      <c r="U384" s="71">
        <v>27462265</v>
      </c>
      <c r="V384" s="71">
        <v>1134</v>
      </c>
      <c r="W384" s="71">
        <v>1208</v>
      </c>
      <c r="X384" s="71">
        <v>14252</v>
      </c>
      <c r="Y384" s="71">
        <v>21950</v>
      </c>
      <c r="Z384" s="71">
        <v>33223</v>
      </c>
      <c r="AA384" s="71">
        <v>14102</v>
      </c>
      <c r="AB384" s="71">
        <v>45984</v>
      </c>
      <c r="AC384" s="71">
        <v>0</v>
      </c>
      <c r="AD384" s="71">
        <v>3.8626229185386931</v>
      </c>
      <c r="AE384" s="72"/>
      <c r="AF384" s="71">
        <v>150973715.87483388</v>
      </c>
      <c r="AG384" s="71">
        <v>2236293.652428708</v>
      </c>
      <c r="AH384" s="71">
        <v>6773199.3309722319</v>
      </c>
      <c r="AI384" s="71">
        <v>85685195.425884739</v>
      </c>
      <c r="AJ384" s="71">
        <v>95900749.068613082</v>
      </c>
      <c r="AK384" s="71">
        <v>0</v>
      </c>
      <c r="AL384" s="71">
        <v>0</v>
      </c>
      <c r="AM384" s="71">
        <v>5937789.506016802</v>
      </c>
      <c r="AN384" s="71">
        <v>0</v>
      </c>
      <c r="AO384" s="71">
        <v>0</v>
      </c>
      <c r="AP384" s="71">
        <v>347506942.85874945</v>
      </c>
      <c r="AQ384" s="72"/>
      <c r="AR384" s="71">
        <v>2429</v>
      </c>
      <c r="AS384" s="71">
        <v>2242</v>
      </c>
      <c r="AT384" s="71">
        <v>1</v>
      </c>
      <c r="AU384" s="71">
        <v>8</v>
      </c>
      <c r="AV384" s="71">
        <v>0</v>
      </c>
      <c r="AW384" s="71">
        <v>0</v>
      </c>
      <c r="AX384" s="71"/>
      <c r="AY384" s="72"/>
      <c r="AZ384" s="71">
        <v>11469.599999999977</v>
      </c>
      <c r="BA384" s="71">
        <v>154124.69999999975</v>
      </c>
      <c r="BB384" s="71">
        <v>12.8</v>
      </c>
      <c r="BC384" s="71">
        <v>1763.9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2116</v>
      </c>
      <c r="B385" s="70">
        <v>476</v>
      </c>
      <c r="C385" s="70">
        <v>20</v>
      </c>
      <c r="D385" s="70">
        <v>28</v>
      </c>
      <c r="E385" s="70">
        <v>2023</v>
      </c>
      <c r="F385" s="70" t="s">
        <v>1539</v>
      </c>
      <c r="G385" s="70" t="s">
        <v>2096</v>
      </c>
      <c r="H385" s="70" t="s">
        <v>2097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2527</v>
      </c>
      <c r="AS385" s="71">
        <v>2250</v>
      </c>
      <c r="AT385" s="71">
        <v>1</v>
      </c>
      <c r="AU385" s="71">
        <v>9</v>
      </c>
      <c r="AV385" s="71">
        <v>0</v>
      </c>
      <c r="AW385" s="71">
        <v>0</v>
      </c>
      <c r="AX385" s="71"/>
      <c r="AY385" s="72"/>
      <c r="AZ385" s="71">
        <v>12056.999999999971</v>
      </c>
      <c r="BA385" s="71">
        <v>154798.3999999997</v>
      </c>
      <c r="BB385" s="71">
        <v>12.8</v>
      </c>
      <c r="BC385" s="71">
        <v>4863.8999999999996</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2117</v>
      </c>
      <c r="B386" s="70">
        <v>476</v>
      </c>
      <c r="C386" s="70">
        <v>21</v>
      </c>
      <c r="D386" s="70">
        <v>28</v>
      </c>
      <c r="E386" s="70">
        <v>2024</v>
      </c>
      <c r="F386" s="70" t="s">
        <v>1554</v>
      </c>
      <c r="G386" s="1064" t="s">
        <v>2096</v>
      </c>
      <c r="H386" s="70" t="s">
        <v>2097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2118</v>
      </c>
      <c r="B387" s="70">
        <v>290</v>
      </c>
      <c r="C387" s="70">
        <v>1</v>
      </c>
      <c r="D387" s="70">
        <v>18</v>
      </c>
      <c r="E387" s="70">
        <v>1990</v>
      </c>
      <c r="F387" s="70" t="s">
        <v>787</v>
      </c>
      <c r="G387" s="1064" t="s">
        <v>2119</v>
      </c>
      <c r="H387" s="70" t="s">
        <v>2120</v>
      </c>
      <c r="I387" s="148"/>
      <c r="J387" s="71">
        <v>392.61360943424842</v>
      </c>
      <c r="K387" s="71">
        <v>13.24520997985301</v>
      </c>
      <c r="L387" s="71">
        <v>9.509925262941481</v>
      </c>
      <c r="M387" s="71">
        <v>57.013390996931442</v>
      </c>
      <c r="N387" s="71">
        <v>46.429739987260561</v>
      </c>
      <c r="O387" s="71">
        <v>47.161314144817567</v>
      </c>
      <c r="P387" s="71">
        <v>54.960421339295507</v>
      </c>
      <c r="Q387" s="71">
        <v>3.5536979109923399</v>
      </c>
      <c r="R387" s="71">
        <v>0</v>
      </c>
      <c r="S387" s="71">
        <v>3.6555887440371642</v>
      </c>
      <c r="T387" s="72"/>
      <c r="U387" s="71">
        <v>10376595</v>
      </c>
      <c r="V387" s="71">
        <v>3218</v>
      </c>
      <c r="W387" s="71">
        <v>88</v>
      </c>
      <c r="X387" s="71">
        <v>20459</v>
      </c>
      <c r="Y387" s="71">
        <v>20357</v>
      </c>
      <c r="Z387" s="71">
        <v>19398</v>
      </c>
      <c r="AA387" s="71">
        <v>13345</v>
      </c>
      <c r="AB387" s="71">
        <v>57700</v>
      </c>
      <c r="AC387" s="71">
        <v>0</v>
      </c>
      <c r="AD387" s="71">
        <v>3.6555887440371642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2121</v>
      </c>
      <c r="B388" s="70">
        <v>291</v>
      </c>
      <c r="C388" s="70">
        <v>2</v>
      </c>
      <c r="D388" s="70">
        <v>18</v>
      </c>
      <c r="E388" s="70">
        <v>2005</v>
      </c>
      <c r="F388" s="70" t="s">
        <v>789</v>
      </c>
      <c r="G388" s="70" t="s">
        <v>2119</v>
      </c>
      <c r="H388" s="70" t="s">
        <v>2120</v>
      </c>
      <c r="I388" s="148"/>
      <c r="J388" s="71">
        <v>141.81232772762081</v>
      </c>
      <c r="K388" s="71">
        <v>3.982935815425527</v>
      </c>
      <c r="L388" s="71">
        <v>6.8082912159975768</v>
      </c>
      <c r="M388" s="71">
        <v>73.293519186299122</v>
      </c>
      <c r="N388" s="71">
        <v>65.564678099036939</v>
      </c>
      <c r="O388" s="71">
        <v>63.399479252684799</v>
      </c>
      <c r="P388" s="71">
        <v>57.180932749857128</v>
      </c>
      <c r="Q388" s="71">
        <v>3.10684650385604</v>
      </c>
      <c r="R388" s="71">
        <v>0</v>
      </c>
      <c r="S388" s="71">
        <v>8.7545722031245425</v>
      </c>
      <c r="T388" s="72"/>
      <c r="U388" s="71">
        <v>5470228</v>
      </c>
      <c r="V388" s="71">
        <v>1917</v>
      </c>
      <c r="W388" s="71">
        <v>95</v>
      </c>
      <c r="X388" s="71">
        <v>16259</v>
      </c>
      <c r="Y388" s="71">
        <v>23837</v>
      </c>
      <c r="Z388" s="71">
        <v>30176</v>
      </c>
      <c r="AA388" s="71">
        <v>11371</v>
      </c>
      <c r="AB388" s="71">
        <v>52735</v>
      </c>
      <c r="AC388" s="71">
        <v>0</v>
      </c>
      <c r="AD388" s="71">
        <v>8.7545722031245425</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2122</v>
      </c>
      <c r="B389" s="70">
        <v>292</v>
      </c>
      <c r="C389" s="70">
        <v>3</v>
      </c>
      <c r="D389" s="70">
        <v>18</v>
      </c>
      <c r="E389" s="70">
        <v>2006</v>
      </c>
      <c r="F389" s="70" t="s">
        <v>790</v>
      </c>
      <c r="G389" s="70" t="s">
        <v>2119</v>
      </c>
      <c r="H389" s="70" t="s">
        <v>2120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2123</v>
      </c>
      <c r="B390" s="70">
        <v>293</v>
      </c>
      <c r="C390" s="70">
        <v>4</v>
      </c>
      <c r="D390" s="70">
        <v>18</v>
      </c>
      <c r="E390" s="70">
        <v>2007</v>
      </c>
      <c r="F390" s="70" t="s">
        <v>791</v>
      </c>
      <c r="G390" s="70" t="s">
        <v>2119</v>
      </c>
      <c r="H390" s="70" t="s">
        <v>2120</v>
      </c>
      <c r="I390" s="148"/>
      <c r="J390" s="71">
        <v>130.45327865088601</v>
      </c>
      <c r="K390" s="71">
        <v>3.8276093309154491</v>
      </c>
      <c r="L390" s="71">
        <v>7.5375379397806359</v>
      </c>
      <c r="M390" s="71">
        <v>71.538084049241505</v>
      </c>
      <c r="N390" s="71">
        <v>64.77938502670311</v>
      </c>
      <c r="O390" s="71">
        <v>60.831710705593352</v>
      </c>
      <c r="P390" s="71">
        <v>55.517883333735988</v>
      </c>
      <c r="Q390" s="71">
        <v>3.2145589656465599</v>
      </c>
      <c r="R390" s="71">
        <v>0</v>
      </c>
      <c r="S390" s="71">
        <v>6.3948206980314799</v>
      </c>
      <c r="T390" s="72"/>
      <c r="U390" s="71">
        <v>5573350</v>
      </c>
      <c r="V390" s="71">
        <v>1713</v>
      </c>
      <c r="W390" s="71">
        <v>106</v>
      </c>
      <c r="X390" s="71">
        <v>18904</v>
      </c>
      <c r="Y390" s="71">
        <v>23856</v>
      </c>
      <c r="Z390" s="71">
        <v>30099</v>
      </c>
      <c r="AA390" s="71">
        <v>10872</v>
      </c>
      <c r="AB390" s="71">
        <v>51678</v>
      </c>
      <c r="AC390" s="71">
        <v>0</v>
      </c>
      <c r="AD390" s="71">
        <v>6.3948206980314799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2124</v>
      </c>
      <c r="B391" s="70">
        <v>294</v>
      </c>
      <c r="C391" s="70">
        <v>5</v>
      </c>
      <c r="D391" s="70">
        <v>18</v>
      </c>
      <c r="E391" s="70">
        <v>2008</v>
      </c>
      <c r="F391" s="70" t="s">
        <v>792</v>
      </c>
      <c r="G391" s="70" t="s">
        <v>2119</v>
      </c>
      <c r="H391" s="70" t="s">
        <v>2120</v>
      </c>
      <c r="I391" s="148"/>
      <c r="J391" s="71">
        <v>141.2562675342341</v>
      </c>
      <c r="K391" s="71">
        <v>2.9894386962435902</v>
      </c>
      <c r="L391" s="71">
        <v>6.5447830960407636</v>
      </c>
      <c r="M391" s="71">
        <v>74.86400985323931</v>
      </c>
      <c r="N391" s="71">
        <v>60.579228592689532</v>
      </c>
      <c r="O391" s="71">
        <v>59.145858197714212</v>
      </c>
      <c r="P391" s="71">
        <v>54.296757720140192</v>
      </c>
      <c r="Q391" s="71">
        <v>3.1332896989377401</v>
      </c>
      <c r="R391" s="71">
        <v>0</v>
      </c>
      <c r="S391" s="71">
        <v>4.7734207481394781</v>
      </c>
      <c r="T391" s="72"/>
      <c r="U391" s="71">
        <v>6233683</v>
      </c>
      <c r="V391" s="71">
        <v>1713</v>
      </c>
      <c r="W391" s="71">
        <v>106</v>
      </c>
      <c r="X391" s="71">
        <v>18904</v>
      </c>
      <c r="Y391" s="71">
        <v>23834</v>
      </c>
      <c r="Z391" s="71">
        <v>30292</v>
      </c>
      <c r="AA391" s="71">
        <v>10645</v>
      </c>
      <c r="AB391" s="71">
        <v>51200</v>
      </c>
      <c r="AC391" s="71">
        <v>0</v>
      </c>
      <c r="AD391" s="71">
        <v>4.7734207481394781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2125</v>
      </c>
      <c r="B392" s="70">
        <v>295</v>
      </c>
      <c r="C392" s="70">
        <v>6</v>
      </c>
      <c r="D392" s="70">
        <v>18</v>
      </c>
      <c r="E392" s="70">
        <v>2009</v>
      </c>
      <c r="F392" s="70" t="s">
        <v>176</v>
      </c>
      <c r="G392" s="70" t="s">
        <v>2119</v>
      </c>
      <c r="H392" s="70" t="s">
        <v>2120</v>
      </c>
      <c r="I392" s="148"/>
      <c r="J392" s="71">
        <v>128.81202135365359</v>
      </c>
      <c r="K392" s="71">
        <v>2.207333711037649</v>
      </c>
      <c r="L392" s="71">
        <v>3.096785991099019</v>
      </c>
      <c r="M392" s="71">
        <v>74.649031058756904</v>
      </c>
      <c r="N392" s="71">
        <v>59.171098863271098</v>
      </c>
      <c r="O392" s="71">
        <v>60.198871805069167</v>
      </c>
      <c r="P392" s="71">
        <v>51.632203880114282</v>
      </c>
      <c r="Q392" s="71">
        <v>2.9747393048619402</v>
      </c>
      <c r="R392" s="71">
        <v>0</v>
      </c>
      <c r="S392" s="71">
        <v>4.8657086106422378</v>
      </c>
      <c r="T392" s="72"/>
      <c r="U392" s="71">
        <v>5817329</v>
      </c>
      <c r="V392" s="71">
        <v>1591</v>
      </c>
      <c r="W392" s="71">
        <v>73</v>
      </c>
      <c r="X392" s="71">
        <v>19877</v>
      </c>
      <c r="Y392" s="71">
        <v>23933</v>
      </c>
      <c r="Z392" s="71">
        <v>30432</v>
      </c>
      <c r="AA392" s="71">
        <v>10392</v>
      </c>
      <c r="AB392" s="71">
        <v>51027</v>
      </c>
      <c r="AC392" s="71">
        <v>0</v>
      </c>
      <c r="AD392" s="71">
        <v>4.8657086106422378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6.9260000000000002</v>
      </c>
      <c r="BJ392" s="71">
        <v>1118.6369999999999</v>
      </c>
      <c r="BK392" s="71">
        <v>0</v>
      </c>
      <c r="BL392" s="71">
        <v>5.72</v>
      </c>
      <c r="BM392" s="71">
        <v>0</v>
      </c>
      <c r="BN392" s="72"/>
      <c r="BO392" s="71">
        <v>0</v>
      </c>
      <c r="BP392" s="71">
        <v>1</v>
      </c>
      <c r="BQ392" s="71">
        <v>6</v>
      </c>
      <c r="BR392" s="71">
        <v>0</v>
      </c>
      <c r="BS392" s="71">
        <v>1</v>
      </c>
      <c r="BT392" s="71">
        <v>0</v>
      </c>
      <c r="BU392"/>
      <c r="BV392" s="70">
        <v>389.65600000000001</v>
      </c>
      <c r="BW392" s="70">
        <v>91.117000000000004</v>
      </c>
      <c r="BX392" s="70">
        <v>650.51</v>
      </c>
      <c r="BY392" s="70">
        <v>0</v>
      </c>
      <c r="BZ392" s="70">
        <v>0</v>
      </c>
      <c r="CA392" s="70">
        <v>0</v>
      </c>
      <c r="CB392" s="70">
        <v>0</v>
      </c>
      <c r="CC392" s="70">
        <v>0</v>
      </c>
      <c r="CD392" s="70">
        <v>0</v>
      </c>
    </row>
    <row r="393" spans="1:82">
      <c r="A393" s="70" t="s">
        <v>2126</v>
      </c>
      <c r="B393" s="70">
        <v>296</v>
      </c>
      <c r="C393" s="70">
        <v>7</v>
      </c>
      <c r="D393" s="70">
        <v>18</v>
      </c>
      <c r="E393" s="70">
        <v>2010</v>
      </c>
      <c r="F393" s="70" t="s">
        <v>177</v>
      </c>
      <c r="G393" s="70" t="s">
        <v>2119</v>
      </c>
      <c r="H393" s="70" t="s">
        <v>2120</v>
      </c>
      <c r="I393" s="148"/>
      <c r="J393" s="71">
        <v>140.95688809753449</v>
      </c>
      <c r="K393" s="71">
        <v>2.473328001701586</v>
      </c>
      <c r="L393" s="71">
        <v>2.9261637814622001</v>
      </c>
      <c r="M393" s="71">
        <v>78.518135323873636</v>
      </c>
      <c r="N393" s="71">
        <v>60.456521344963591</v>
      </c>
      <c r="O393" s="71">
        <v>60.359519284130862</v>
      </c>
      <c r="P393" s="71">
        <v>52.047640160644299</v>
      </c>
      <c r="Q393" s="71">
        <v>3.0927488468298101</v>
      </c>
      <c r="R393" s="71">
        <v>0</v>
      </c>
      <c r="S393" s="71">
        <v>5.3573351502788578</v>
      </c>
      <c r="T393" s="72"/>
      <c r="U393" s="71">
        <v>5876522</v>
      </c>
      <c r="V393" s="71">
        <v>1591</v>
      </c>
      <c r="W393" s="71">
        <v>73</v>
      </c>
      <c r="X393" s="71">
        <v>19877</v>
      </c>
      <c r="Y393" s="71">
        <v>24118</v>
      </c>
      <c r="Z393" s="71">
        <v>30655</v>
      </c>
      <c r="AA393" s="71">
        <v>10214</v>
      </c>
      <c r="AB393" s="71">
        <v>50835</v>
      </c>
      <c r="AC393" s="71">
        <v>0</v>
      </c>
      <c r="AD393" s="71">
        <v>5.3573351502788578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7.13</v>
      </c>
      <c r="BJ393" s="71">
        <v>1116.348</v>
      </c>
      <c r="BK393" s="71">
        <v>0</v>
      </c>
      <c r="BL393" s="71">
        <v>17.602</v>
      </c>
      <c r="BM393" s="71">
        <v>0</v>
      </c>
      <c r="BN393" s="72"/>
      <c r="BO393" s="71">
        <v>0</v>
      </c>
      <c r="BP393" s="71">
        <v>1</v>
      </c>
      <c r="BQ393" s="71">
        <v>7</v>
      </c>
      <c r="BR393" s="71">
        <v>0</v>
      </c>
      <c r="BS393" s="71">
        <v>2</v>
      </c>
      <c r="BT393" s="71">
        <v>0</v>
      </c>
      <c r="BU393"/>
      <c r="BV393" s="70">
        <v>403.11599999999999</v>
      </c>
      <c r="BW393" s="70">
        <v>89.671999999999997</v>
      </c>
      <c r="BX393" s="70">
        <v>648.29200000000003</v>
      </c>
      <c r="BY393" s="70">
        <v>0</v>
      </c>
      <c r="BZ393" s="70">
        <v>0</v>
      </c>
      <c r="CA393" s="70">
        <v>0</v>
      </c>
      <c r="CB393" s="70">
        <v>0</v>
      </c>
      <c r="CC393" s="70">
        <v>0</v>
      </c>
      <c r="CD393" s="70">
        <v>0</v>
      </c>
    </row>
    <row r="394" spans="1:82">
      <c r="A394" s="70" t="s">
        <v>2127</v>
      </c>
      <c r="B394" s="70">
        <v>297</v>
      </c>
      <c r="C394" s="70">
        <v>8</v>
      </c>
      <c r="D394" s="70">
        <v>18</v>
      </c>
      <c r="E394" s="70">
        <v>2011</v>
      </c>
      <c r="F394" s="70" t="s">
        <v>178</v>
      </c>
      <c r="G394" s="70" t="s">
        <v>2119</v>
      </c>
      <c r="H394" s="70" t="s">
        <v>2120</v>
      </c>
      <c r="I394" s="148"/>
      <c r="J394" s="71">
        <v>129.94035366799059</v>
      </c>
      <c r="K394" s="71">
        <v>4.0093209159805836</v>
      </c>
      <c r="L394" s="71">
        <v>3.290654944157489</v>
      </c>
      <c r="M394" s="71">
        <v>95.015701401219232</v>
      </c>
      <c r="N394" s="71">
        <v>73.839922541517865</v>
      </c>
      <c r="O394" s="71">
        <v>59.650375265051153</v>
      </c>
      <c r="P394" s="71">
        <v>49.69736106467419</v>
      </c>
      <c r="Q394" s="71">
        <v>3.53937910336685</v>
      </c>
      <c r="R394" s="71">
        <v>0</v>
      </c>
      <c r="S394" s="71">
        <v>6.0483180824636271</v>
      </c>
      <c r="T394" s="72"/>
      <c r="U394" s="71">
        <v>5115344</v>
      </c>
      <c r="V394" s="71">
        <v>1591</v>
      </c>
      <c r="W394" s="71">
        <v>73</v>
      </c>
      <c r="X394" s="71">
        <v>19877</v>
      </c>
      <c r="Y394" s="71">
        <v>24142</v>
      </c>
      <c r="Z394" s="71">
        <v>30953</v>
      </c>
      <c r="AA394" s="71">
        <v>10043</v>
      </c>
      <c r="AB394" s="71">
        <v>50435</v>
      </c>
      <c r="AC394" s="71">
        <v>0</v>
      </c>
      <c r="AD394" s="71">
        <v>6.0483180824636271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7.32</v>
      </c>
      <c r="BJ394" s="71">
        <v>1056.7159999999999</v>
      </c>
      <c r="BK394" s="71">
        <v>0</v>
      </c>
      <c r="BL394" s="71">
        <v>6.6020000000000003</v>
      </c>
      <c r="BM394" s="71">
        <v>0</v>
      </c>
      <c r="BN394" s="72"/>
      <c r="BO394" s="71">
        <v>0</v>
      </c>
      <c r="BP394" s="71">
        <v>1</v>
      </c>
      <c r="BQ394" s="71">
        <v>7</v>
      </c>
      <c r="BR394" s="71">
        <v>0</v>
      </c>
      <c r="BS394" s="71">
        <v>2</v>
      </c>
      <c r="BT394" s="71">
        <v>0</v>
      </c>
      <c r="BU394"/>
      <c r="BV394" s="70">
        <v>362.11399999999998</v>
      </c>
      <c r="BW394" s="70">
        <v>103.672</v>
      </c>
      <c r="BX394" s="70">
        <v>604.85199999999998</v>
      </c>
      <c r="BY394" s="70">
        <v>0</v>
      </c>
      <c r="BZ394" s="70">
        <v>0</v>
      </c>
      <c r="CA394" s="70">
        <v>0</v>
      </c>
      <c r="CB394" s="70">
        <v>0</v>
      </c>
      <c r="CC394" s="70">
        <v>0</v>
      </c>
      <c r="CD394" s="70">
        <v>0</v>
      </c>
    </row>
    <row r="395" spans="1:82">
      <c r="A395" s="70" t="s">
        <v>2128</v>
      </c>
      <c r="B395" s="70">
        <v>298</v>
      </c>
      <c r="C395" s="70">
        <v>9</v>
      </c>
      <c r="D395" s="70">
        <v>18</v>
      </c>
      <c r="E395" s="70">
        <v>2012</v>
      </c>
      <c r="F395" s="70" t="s">
        <v>179</v>
      </c>
      <c r="G395" s="70" t="s">
        <v>2119</v>
      </c>
      <c r="H395" s="70" t="s">
        <v>2120</v>
      </c>
      <c r="I395" s="148"/>
      <c r="J395" s="71">
        <v>167.13137721361551</v>
      </c>
      <c r="K395" s="71">
        <v>3.7453094576605741</v>
      </c>
      <c r="L395" s="71">
        <v>3.368163659747224</v>
      </c>
      <c r="M395" s="71">
        <v>105.4094958120847</v>
      </c>
      <c r="N395" s="71">
        <v>85.877863060152649</v>
      </c>
      <c r="O395" s="71">
        <v>59.676175628777429</v>
      </c>
      <c r="P395" s="71">
        <v>49.283388732497556</v>
      </c>
      <c r="Q395" s="71">
        <v>3.8364670562178702</v>
      </c>
      <c r="R395" s="71">
        <v>0</v>
      </c>
      <c r="S395" s="71">
        <v>5.6119718635951914</v>
      </c>
      <c r="T395" s="72"/>
      <c r="U395" s="71">
        <v>6329420</v>
      </c>
      <c r="V395" s="71">
        <v>1591</v>
      </c>
      <c r="W395" s="71">
        <v>73</v>
      </c>
      <c r="X395" s="71">
        <v>19877</v>
      </c>
      <c r="Y395" s="71">
        <v>24292</v>
      </c>
      <c r="Z395" s="71">
        <v>31212</v>
      </c>
      <c r="AA395" s="71">
        <v>9903</v>
      </c>
      <c r="AB395" s="71">
        <v>50317</v>
      </c>
      <c r="AC395" s="71">
        <v>0</v>
      </c>
      <c r="AD395" s="71">
        <v>5.6119718635951914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9.14</v>
      </c>
      <c r="BJ395" s="71">
        <v>1127.172</v>
      </c>
      <c r="BK395" s="71">
        <v>0</v>
      </c>
      <c r="BL395" s="71">
        <v>20.399999999999999</v>
      </c>
      <c r="BM395" s="71">
        <v>0</v>
      </c>
      <c r="BN395" s="72"/>
      <c r="BO395" s="71">
        <v>0</v>
      </c>
      <c r="BP395" s="71">
        <v>1</v>
      </c>
      <c r="BQ395" s="71">
        <v>7</v>
      </c>
      <c r="BR395" s="71">
        <v>0</v>
      </c>
      <c r="BS395" s="71">
        <v>3</v>
      </c>
      <c r="BT395" s="71">
        <v>0</v>
      </c>
      <c r="BU395"/>
      <c r="BV395" s="70">
        <v>404.714</v>
      </c>
      <c r="BW395" s="70">
        <v>111.9</v>
      </c>
      <c r="BX395" s="70">
        <v>640.09799999999996</v>
      </c>
      <c r="BY395" s="70">
        <v>0</v>
      </c>
      <c r="BZ395" s="70">
        <v>0</v>
      </c>
      <c r="CA395" s="70">
        <v>0</v>
      </c>
      <c r="CB395" s="70">
        <v>0</v>
      </c>
      <c r="CC395" s="70">
        <v>0</v>
      </c>
      <c r="CD395" s="70">
        <v>0</v>
      </c>
    </row>
    <row r="396" spans="1:82">
      <c r="A396" s="70" t="s">
        <v>2129</v>
      </c>
      <c r="B396" s="70">
        <v>299</v>
      </c>
      <c r="C396" s="70">
        <v>10</v>
      </c>
      <c r="D396" s="70">
        <v>18</v>
      </c>
      <c r="E396" s="70">
        <v>2013</v>
      </c>
      <c r="F396" s="70" t="s">
        <v>180</v>
      </c>
      <c r="G396" s="70" t="s">
        <v>2119</v>
      </c>
      <c r="H396" s="70" t="s">
        <v>2120</v>
      </c>
      <c r="I396" s="148"/>
      <c r="J396" s="71">
        <v>154.9654338489527</v>
      </c>
      <c r="K396" s="71">
        <v>3.1191894077604272</v>
      </c>
      <c r="L396" s="71">
        <v>3.2367782913569192</v>
      </c>
      <c r="M396" s="71">
        <v>104.43408243130401</v>
      </c>
      <c r="N396" s="71">
        <v>81.988690189396308</v>
      </c>
      <c r="O396" s="71">
        <v>58.048065616714638</v>
      </c>
      <c r="P396" s="71">
        <v>48.859654500417975</v>
      </c>
      <c r="Q396" s="71">
        <v>3.8764857928992398</v>
      </c>
      <c r="R396" s="71">
        <v>0</v>
      </c>
      <c r="S396" s="71">
        <v>5.6864750533112067</v>
      </c>
      <c r="T396" s="72"/>
      <c r="U396" s="71">
        <v>5894759</v>
      </c>
      <c r="V396" s="71">
        <v>1591</v>
      </c>
      <c r="W396" s="71">
        <v>73</v>
      </c>
      <c r="X396" s="71">
        <v>19877</v>
      </c>
      <c r="Y396" s="71">
        <v>24337</v>
      </c>
      <c r="Z396" s="71">
        <v>31716</v>
      </c>
      <c r="AA396" s="71">
        <v>9781</v>
      </c>
      <c r="AB396" s="71">
        <v>50113</v>
      </c>
      <c r="AC396" s="71">
        <v>0</v>
      </c>
      <c r="AD396" s="71">
        <v>5.6864750533112067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10.3</v>
      </c>
      <c r="BJ396" s="71">
        <v>1203.8399999999999</v>
      </c>
      <c r="BK396" s="71">
        <v>0</v>
      </c>
      <c r="BL396" s="71">
        <v>19.887</v>
      </c>
      <c r="BM396" s="71">
        <v>0</v>
      </c>
      <c r="BN396" s="72"/>
      <c r="BO396" s="71">
        <v>0</v>
      </c>
      <c r="BP396" s="71">
        <v>1</v>
      </c>
      <c r="BQ396" s="71">
        <v>7</v>
      </c>
      <c r="BR396" s="71">
        <v>0</v>
      </c>
      <c r="BS396" s="71">
        <v>3</v>
      </c>
      <c r="BT396" s="71">
        <v>0</v>
      </c>
      <c r="BU396"/>
      <c r="BV396" s="70">
        <v>424.07</v>
      </c>
      <c r="BW396" s="70">
        <v>133.69</v>
      </c>
      <c r="BX396" s="70">
        <v>676.26700000000005</v>
      </c>
      <c r="BY396" s="70">
        <v>0</v>
      </c>
      <c r="BZ396" s="70">
        <v>0</v>
      </c>
      <c r="CA396" s="70">
        <v>0</v>
      </c>
      <c r="CB396" s="70">
        <v>0</v>
      </c>
      <c r="CC396" s="70">
        <v>0</v>
      </c>
      <c r="CD396" s="70">
        <v>0</v>
      </c>
    </row>
    <row r="397" spans="1:82">
      <c r="A397" s="70" t="s">
        <v>2130</v>
      </c>
      <c r="B397" s="70">
        <v>300</v>
      </c>
      <c r="C397" s="70">
        <v>11</v>
      </c>
      <c r="D397" s="70">
        <v>18</v>
      </c>
      <c r="E397" s="70">
        <v>2014</v>
      </c>
      <c r="F397" s="70" t="s">
        <v>181</v>
      </c>
      <c r="G397" s="70" t="s">
        <v>2119</v>
      </c>
      <c r="H397" s="70" t="s">
        <v>2120</v>
      </c>
      <c r="I397" s="148"/>
      <c r="J397" s="71">
        <v>167.0292618205556</v>
      </c>
      <c r="K397" s="71">
        <v>3.604456378246327</v>
      </c>
      <c r="L397" s="71">
        <v>3.2250547482444771</v>
      </c>
      <c r="M397" s="71">
        <v>106.90530089290149</v>
      </c>
      <c r="N397" s="71">
        <v>71.845228836075108</v>
      </c>
      <c r="O397" s="71">
        <v>55.552634731658763</v>
      </c>
      <c r="P397" s="71">
        <v>48.671742565065159</v>
      </c>
      <c r="Q397" s="71">
        <v>3.6982536940797801</v>
      </c>
      <c r="R397" s="71">
        <v>0</v>
      </c>
      <c r="S397" s="71">
        <v>6.834972783765819</v>
      </c>
      <c r="T397" s="72"/>
      <c r="U397" s="71">
        <v>6481662</v>
      </c>
      <c r="V397" s="71">
        <v>1410</v>
      </c>
      <c r="W397" s="71">
        <v>74</v>
      </c>
      <c r="X397" s="71">
        <v>20801</v>
      </c>
      <c r="Y397" s="71">
        <v>24390</v>
      </c>
      <c r="Z397" s="71">
        <v>31968</v>
      </c>
      <c r="AA397" s="71">
        <v>9693</v>
      </c>
      <c r="AB397" s="71">
        <v>49830</v>
      </c>
      <c r="AC397" s="71">
        <v>0</v>
      </c>
      <c r="AD397" s="71">
        <v>6.834972783765819</v>
      </c>
      <c r="AE397" s="72"/>
      <c r="AF397" s="71"/>
      <c r="AG397" s="71"/>
      <c r="AH397" s="71"/>
      <c r="AI397" s="71"/>
      <c r="AJ397" s="71"/>
      <c r="AK397" s="71"/>
      <c r="AL397" s="71"/>
      <c r="AM397" s="71"/>
      <c r="AN397" s="71"/>
      <c r="AO397" s="71"/>
      <c r="AP397" s="71"/>
      <c r="AQ397" s="72"/>
      <c r="AR397" s="71">
        <v>892</v>
      </c>
      <c r="AS397" s="71">
        <v>243</v>
      </c>
      <c r="AT397" s="71">
        <v>0</v>
      </c>
      <c r="AU397" s="71">
        <v>0</v>
      </c>
      <c r="AV397" s="71">
        <v>0</v>
      </c>
      <c r="AW397" s="71">
        <v>0</v>
      </c>
      <c r="AX397" s="71"/>
      <c r="AY397" s="72"/>
      <c r="AZ397" s="71">
        <v>4009.2080000000001</v>
      </c>
      <c r="BA397" s="71">
        <v>20681</v>
      </c>
      <c r="BB397" s="71">
        <v>0</v>
      </c>
      <c r="BC397" s="71">
        <v>0</v>
      </c>
      <c r="BD397" s="71">
        <v>0</v>
      </c>
      <c r="BE397" s="71">
        <v>0</v>
      </c>
      <c r="BF397" s="71"/>
      <c r="BG397" s="72"/>
      <c r="BH397" s="71">
        <v>0</v>
      </c>
      <c r="BI397" s="71">
        <v>9.8350000000000009</v>
      </c>
      <c r="BJ397" s="71">
        <v>1207.0229999999999</v>
      </c>
      <c r="BK397" s="71">
        <v>0</v>
      </c>
      <c r="BL397" s="71">
        <v>19.593999999999998</v>
      </c>
      <c r="BM397" s="71">
        <v>0</v>
      </c>
      <c r="BN397" s="72"/>
      <c r="BO397" s="71">
        <v>0</v>
      </c>
      <c r="BP397" s="71">
        <v>1</v>
      </c>
      <c r="BQ397" s="71">
        <v>7</v>
      </c>
      <c r="BR397" s="71">
        <v>0</v>
      </c>
      <c r="BS397" s="71">
        <v>3</v>
      </c>
      <c r="BT397" s="71">
        <v>0</v>
      </c>
      <c r="BU397"/>
      <c r="BV397" s="70">
        <v>435.78800000000001</v>
      </c>
      <c r="BW397" s="70">
        <v>125.755</v>
      </c>
      <c r="BX397" s="70">
        <v>674.90899999999999</v>
      </c>
      <c r="BY397" s="70">
        <v>0</v>
      </c>
      <c r="BZ397" s="70">
        <v>0</v>
      </c>
      <c r="CA397" s="70">
        <v>0</v>
      </c>
      <c r="CB397" s="70">
        <v>0</v>
      </c>
      <c r="CC397" s="70">
        <v>0</v>
      </c>
      <c r="CD397" s="70">
        <v>0</v>
      </c>
    </row>
    <row r="398" spans="1:82">
      <c r="A398" s="70" t="s">
        <v>2131</v>
      </c>
      <c r="B398" s="70">
        <v>301</v>
      </c>
      <c r="C398" s="70">
        <v>12</v>
      </c>
      <c r="D398" s="70">
        <v>18</v>
      </c>
      <c r="E398" s="70">
        <v>2015</v>
      </c>
      <c r="F398" s="70" t="s">
        <v>182</v>
      </c>
      <c r="G398" s="70" t="s">
        <v>2119</v>
      </c>
      <c r="H398" s="70" t="s">
        <v>2120</v>
      </c>
      <c r="I398" s="148"/>
      <c r="J398" s="71">
        <v>137.93691374678309</v>
      </c>
      <c r="K398" s="71">
        <v>3.236381006107973</v>
      </c>
      <c r="L398" s="71">
        <v>3.2257888754223849</v>
      </c>
      <c r="M398" s="71">
        <v>102.3101360199895</v>
      </c>
      <c r="N398" s="71">
        <v>63.733827838425753</v>
      </c>
      <c r="O398" s="71">
        <v>55.191773954450646</v>
      </c>
      <c r="P398" s="71">
        <v>48.313197685925068</v>
      </c>
      <c r="Q398" s="71">
        <v>3.59281612807108</v>
      </c>
      <c r="R398" s="71">
        <v>0</v>
      </c>
      <c r="S398" s="71">
        <v>7.5106263385074907</v>
      </c>
      <c r="T398" s="72"/>
      <c r="U398" s="71">
        <v>6110168</v>
      </c>
      <c r="V398" s="71">
        <v>1410</v>
      </c>
      <c r="W398" s="71">
        <v>74</v>
      </c>
      <c r="X398" s="71">
        <v>20801</v>
      </c>
      <c r="Y398" s="71">
        <v>24410</v>
      </c>
      <c r="Z398" s="71">
        <v>32066</v>
      </c>
      <c r="AA398" s="71">
        <v>9614</v>
      </c>
      <c r="AB398" s="71">
        <v>49451</v>
      </c>
      <c r="AC398" s="71">
        <v>0</v>
      </c>
      <c r="AD398" s="71">
        <v>7.5106263385074907</v>
      </c>
      <c r="AE398" s="72"/>
      <c r="AF398" s="71">
        <v>70109926.182290062</v>
      </c>
      <c r="AG398" s="71">
        <v>2595547.9260261119</v>
      </c>
      <c r="AH398" s="71">
        <v>605887.31892450887</v>
      </c>
      <c r="AI398" s="71">
        <v>128581739.1586608</v>
      </c>
      <c r="AJ398" s="71">
        <v>101737360.49231531</v>
      </c>
      <c r="AK398" s="71">
        <v>0</v>
      </c>
      <c r="AL398" s="71">
        <v>0</v>
      </c>
      <c r="AM398" s="71">
        <v>6777052.1108569354</v>
      </c>
      <c r="AN398" s="71">
        <v>0</v>
      </c>
      <c r="AO398" s="71">
        <v>0</v>
      </c>
      <c r="AP398" s="71">
        <v>310407513.18907374</v>
      </c>
      <c r="AQ398" s="72"/>
      <c r="AR398" s="71">
        <v>971</v>
      </c>
      <c r="AS398" s="71">
        <v>320</v>
      </c>
      <c r="AT398" s="71">
        <v>0</v>
      </c>
      <c r="AU398" s="71">
        <v>0</v>
      </c>
      <c r="AV398" s="71">
        <v>0</v>
      </c>
      <c r="AW398" s="71">
        <v>0</v>
      </c>
      <c r="AX398" s="71"/>
      <c r="AY398" s="72"/>
      <c r="AZ398" s="71">
        <v>4441.0479999999998</v>
      </c>
      <c r="BA398" s="71">
        <v>30980.5</v>
      </c>
      <c r="BB398" s="71">
        <v>0</v>
      </c>
      <c r="BC398" s="71">
        <v>0</v>
      </c>
      <c r="BD398" s="71">
        <v>0</v>
      </c>
      <c r="BE398" s="71">
        <v>0</v>
      </c>
      <c r="BF398" s="71"/>
      <c r="BG398" s="72"/>
      <c r="BH398" s="71">
        <v>0</v>
      </c>
      <c r="BI398" s="71">
        <v>9.1479999999999997</v>
      </c>
      <c r="BJ398" s="71">
        <v>1183.4000000000001</v>
      </c>
      <c r="BK398" s="71">
        <v>0</v>
      </c>
      <c r="BL398" s="71">
        <v>19.789000000000001</v>
      </c>
      <c r="BM398" s="71">
        <v>0</v>
      </c>
      <c r="BN398" s="72"/>
      <c r="BO398" s="71">
        <v>0</v>
      </c>
      <c r="BP398" s="71">
        <v>1</v>
      </c>
      <c r="BQ398" s="71">
        <v>7</v>
      </c>
      <c r="BR398" s="71">
        <v>0</v>
      </c>
      <c r="BS398" s="71">
        <v>3</v>
      </c>
      <c r="BT398" s="71">
        <v>0</v>
      </c>
      <c r="BU398"/>
      <c r="BV398" s="70">
        <v>413.46800000000002</v>
      </c>
      <c r="BW398" s="70">
        <v>126.265</v>
      </c>
      <c r="BX398" s="70">
        <v>672.60400000000004</v>
      </c>
      <c r="BY398" s="70">
        <v>0</v>
      </c>
      <c r="BZ398" s="70">
        <v>0</v>
      </c>
      <c r="CA398" s="70">
        <v>0</v>
      </c>
      <c r="CB398" s="70">
        <v>0</v>
      </c>
      <c r="CC398" s="70">
        <v>0</v>
      </c>
      <c r="CD398" s="70">
        <v>0</v>
      </c>
    </row>
    <row r="399" spans="1:82">
      <c r="A399" s="70" t="s">
        <v>2132</v>
      </c>
      <c r="B399" s="70">
        <v>302</v>
      </c>
      <c r="C399" s="70">
        <v>13</v>
      </c>
      <c r="D399" s="70">
        <v>18</v>
      </c>
      <c r="E399" s="70">
        <v>2016</v>
      </c>
      <c r="F399" s="70" t="s">
        <v>155</v>
      </c>
      <c r="G399" s="70" t="s">
        <v>2119</v>
      </c>
      <c r="H399" s="70" t="s">
        <v>2120</v>
      </c>
      <c r="I399" s="148"/>
      <c r="J399" s="71">
        <v>154.97883785335318</v>
      </c>
      <c r="K399" s="71">
        <v>3.1480879222152218</v>
      </c>
      <c r="L399" s="71">
        <v>3.0452891131929012</v>
      </c>
      <c r="M399" s="71">
        <v>83.201202585496205</v>
      </c>
      <c r="N399" s="71">
        <v>63.79068912244859</v>
      </c>
      <c r="O399" s="71">
        <v>54.785098901725881</v>
      </c>
      <c r="P399" s="71">
        <v>47.110167872652724</v>
      </c>
      <c r="Q399" s="71">
        <v>3.4744600820335974</v>
      </c>
      <c r="R399" s="71">
        <v>0</v>
      </c>
      <c r="S399" s="71">
        <v>7.6452721558307255</v>
      </c>
      <c r="T399" s="72"/>
      <c r="U399" s="71">
        <v>7261300</v>
      </c>
      <c r="V399" s="71">
        <v>1410</v>
      </c>
      <c r="W399" s="71">
        <v>74</v>
      </c>
      <c r="X399" s="71">
        <v>20801</v>
      </c>
      <c r="Y399" s="71">
        <v>24570</v>
      </c>
      <c r="Z399" s="71">
        <v>32221</v>
      </c>
      <c r="AA399" s="71">
        <v>9696</v>
      </c>
      <c r="AB399" s="71">
        <v>49191</v>
      </c>
      <c r="AC399" s="71">
        <v>0</v>
      </c>
      <c r="AD399" s="71">
        <v>7.6452721558307264</v>
      </c>
      <c r="AE399" s="72"/>
      <c r="AF399" s="71">
        <v>81174348.545156062</v>
      </c>
      <c r="AG399" s="71">
        <v>2615388.8914998961</v>
      </c>
      <c r="AH399" s="71">
        <v>449378.33441023482</v>
      </c>
      <c r="AI399" s="71">
        <v>133690659.2116314</v>
      </c>
      <c r="AJ399" s="71">
        <v>106752716.7549139</v>
      </c>
      <c r="AK399" s="71">
        <v>0</v>
      </c>
      <c r="AL399" s="71">
        <v>0</v>
      </c>
      <c r="AM399" s="71">
        <v>6746657.6235502725</v>
      </c>
      <c r="AN399" s="71">
        <v>0</v>
      </c>
      <c r="AO399" s="71">
        <v>0</v>
      </c>
      <c r="AP399" s="71">
        <v>331429149.36116183</v>
      </c>
      <c r="AQ399" s="72"/>
      <c r="AR399" s="71">
        <v>1040</v>
      </c>
      <c r="AS399" s="71">
        <v>388</v>
      </c>
      <c r="AT399" s="71">
        <v>0</v>
      </c>
      <c r="AU399" s="71">
        <v>0</v>
      </c>
      <c r="AV399" s="71">
        <v>0</v>
      </c>
      <c r="AW399" s="71">
        <v>0</v>
      </c>
      <c r="AX399" s="71"/>
      <c r="AY399" s="72"/>
      <c r="AZ399" s="71">
        <v>4829.518</v>
      </c>
      <c r="BA399" s="71">
        <v>37081.300000000003</v>
      </c>
      <c r="BB399" s="71">
        <v>0</v>
      </c>
      <c r="BC399" s="71">
        <v>0</v>
      </c>
      <c r="BD399" s="71">
        <v>0</v>
      </c>
      <c r="BE399" s="71">
        <v>0</v>
      </c>
      <c r="BF399" s="71"/>
      <c r="BG399" s="72"/>
      <c r="BH399" s="71">
        <v>0</v>
      </c>
      <c r="BI399" s="71">
        <v>8.3510000000000009</v>
      </c>
      <c r="BJ399" s="71">
        <v>1162.836</v>
      </c>
      <c r="BK399" s="71">
        <v>0</v>
      </c>
      <c r="BL399" s="71">
        <v>7.7940000000000005</v>
      </c>
      <c r="BM399" s="71">
        <v>0</v>
      </c>
      <c r="BN399" s="72"/>
      <c r="BO399" s="71">
        <v>0</v>
      </c>
      <c r="BP399" s="71">
        <v>1</v>
      </c>
      <c r="BQ399" s="71">
        <v>7</v>
      </c>
      <c r="BR399" s="71">
        <v>0</v>
      </c>
      <c r="BS399" s="71">
        <v>2</v>
      </c>
      <c r="BT399" s="71">
        <v>0</v>
      </c>
      <c r="BU399"/>
      <c r="BV399" s="70">
        <v>384.42200000000003</v>
      </c>
      <c r="BW399" s="70">
        <v>134.05799999999999</v>
      </c>
      <c r="BX399" s="70">
        <v>660.50099999999998</v>
      </c>
      <c r="BY399" s="70">
        <v>0</v>
      </c>
      <c r="BZ399" s="70">
        <v>0</v>
      </c>
      <c r="CA399" s="70">
        <v>0</v>
      </c>
      <c r="CB399" s="70">
        <v>0</v>
      </c>
      <c r="CC399" s="70">
        <v>0</v>
      </c>
      <c r="CD399" s="70">
        <v>0</v>
      </c>
    </row>
    <row r="400" spans="1:82">
      <c r="A400" s="70" t="s">
        <v>2133</v>
      </c>
      <c r="B400" s="70">
        <v>303</v>
      </c>
      <c r="C400" s="70">
        <v>14</v>
      </c>
      <c r="D400" s="70">
        <v>18</v>
      </c>
      <c r="E400" s="70">
        <v>2017</v>
      </c>
      <c r="F400" s="70" t="s">
        <v>156</v>
      </c>
      <c r="G400" s="70" t="s">
        <v>2119</v>
      </c>
      <c r="H400" s="70" t="s">
        <v>2120</v>
      </c>
      <c r="I400" s="148"/>
      <c r="J400" s="71">
        <v>146.21198922787192</v>
      </c>
      <c r="K400" s="71">
        <v>3.2344223718811476</v>
      </c>
      <c r="L400" s="71">
        <v>3.0206964009970307</v>
      </c>
      <c r="M400" s="71">
        <v>77.465719387010509</v>
      </c>
      <c r="N400" s="71">
        <v>58.865140822298585</v>
      </c>
      <c r="O400" s="71">
        <v>54.170451974155569</v>
      </c>
      <c r="P400" s="71">
        <v>46.483441612351996</v>
      </c>
      <c r="Q400" s="71">
        <v>3.3224503340834701</v>
      </c>
      <c r="R400" s="71">
        <v>0</v>
      </c>
      <c r="S400" s="71">
        <v>7.0812511878444253</v>
      </c>
      <c r="T400" s="72"/>
      <c r="U400" s="71">
        <v>7367813</v>
      </c>
      <c r="V400" s="71">
        <v>1410</v>
      </c>
      <c r="W400" s="71">
        <v>74</v>
      </c>
      <c r="X400" s="71">
        <v>20801</v>
      </c>
      <c r="Y400" s="71">
        <v>24497</v>
      </c>
      <c r="Z400" s="71">
        <v>32388</v>
      </c>
      <c r="AA400" s="71">
        <v>9628</v>
      </c>
      <c r="AB400" s="71">
        <v>48643</v>
      </c>
      <c r="AC400" s="71">
        <v>0</v>
      </c>
      <c r="AD400" s="71">
        <v>7.0812511878444253</v>
      </c>
      <c r="AE400" s="72"/>
      <c r="AF400" s="71">
        <v>78437551.645301402</v>
      </c>
      <c r="AG400" s="71">
        <v>2647669.335662174</v>
      </c>
      <c r="AH400" s="71">
        <v>603026.23802502116</v>
      </c>
      <c r="AI400" s="71">
        <v>127025603.7266655</v>
      </c>
      <c r="AJ400" s="71">
        <v>108543199.0802675</v>
      </c>
      <c r="AK400" s="71">
        <v>0</v>
      </c>
      <c r="AL400" s="71">
        <v>0</v>
      </c>
      <c r="AM400" s="71">
        <v>6681937.2496593976</v>
      </c>
      <c r="AN400" s="71">
        <v>0</v>
      </c>
      <c r="AO400" s="71">
        <v>0</v>
      </c>
      <c r="AP400" s="71">
        <v>323938987.275581</v>
      </c>
      <c r="AQ400" s="72"/>
      <c r="AR400" s="71">
        <v>1074</v>
      </c>
      <c r="AS400" s="71">
        <v>407</v>
      </c>
      <c r="AT400" s="71">
        <v>0</v>
      </c>
      <c r="AU400" s="71">
        <v>0</v>
      </c>
      <c r="AV400" s="71">
        <v>0</v>
      </c>
      <c r="AW400" s="71">
        <v>0</v>
      </c>
      <c r="AX400" s="71"/>
      <c r="AY400" s="72"/>
      <c r="AZ400" s="71">
        <v>5041.4680000000008</v>
      </c>
      <c r="BA400" s="71">
        <v>37951.100000000013</v>
      </c>
      <c r="BB400" s="71">
        <v>0</v>
      </c>
      <c r="BC400" s="71">
        <v>0</v>
      </c>
      <c r="BD400" s="71">
        <v>0</v>
      </c>
      <c r="BE400" s="71">
        <v>0</v>
      </c>
      <c r="BF400" s="71"/>
      <c r="BG400" s="72"/>
      <c r="BH400" s="71">
        <v>0</v>
      </c>
      <c r="BI400" s="71">
        <v>7.4169999999999998</v>
      </c>
      <c r="BJ400" s="71">
        <v>1045.509</v>
      </c>
      <c r="BK400" s="71">
        <v>0</v>
      </c>
      <c r="BL400" s="71">
        <v>6.66</v>
      </c>
      <c r="BM400" s="71">
        <v>0</v>
      </c>
      <c r="BN400" s="72"/>
      <c r="BO400" s="71">
        <v>0</v>
      </c>
      <c r="BP400" s="71">
        <v>1</v>
      </c>
      <c r="BQ400" s="71">
        <v>7</v>
      </c>
      <c r="BR400" s="71">
        <v>0</v>
      </c>
      <c r="BS400" s="71">
        <v>2</v>
      </c>
      <c r="BT400" s="71">
        <v>0</v>
      </c>
      <c r="BU400"/>
      <c r="BV400" s="70">
        <v>334.63099999999997</v>
      </c>
      <c r="BW400" s="70">
        <v>121.495</v>
      </c>
      <c r="BX400" s="70">
        <v>603.46</v>
      </c>
      <c r="BY400" s="70">
        <v>0</v>
      </c>
      <c r="BZ400" s="70">
        <v>0</v>
      </c>
      <c r="CA400" s="70">
        <v>0</v>
      </c>
      <c r="CB400" s="70">
        <v>0</v>
      </c>
      <c r="CC400" s="70">
        <v>0</v>
      </c>
      <c r="CD400" s="70">
        <v>0</v>
      </c>
    </row>
    <row r="401" spans="1:82">
      <c r="A401" s="70" t="s">
        <v>2134</v>
      </c>
      <c r="B401" s="70">
        <v>304</v>
      </c>
      <c r="C401" s="70">
        <v>15</v>
      </c>
      <c r="D401" s="70">
        <v>18</v>
      </c>
      <c r="E401" s="70">
        <v>2018</v>
      </c>
      <c r="F401" s="70" t="s">
        <v>183</v>
      </c>
      <c r="G401" s="70" t="s">
        <v>2119</v>
      </c>
      <c r="H401" s="70" t="s">
        <v>2120</v>
      </c>
      <c r="I401" s="148"/>
      <c r="J401" s="71">
        <v>147.85404035356126</v>
      </c>
      <c r="K401" s="71">
        <v>2.7295273119486385</v>
      </c>
      <c r="L401" s="71">
        <v>2.7280292750893596</v>
      </c>
      <c r="M401" s="71">
        <v>70.678910757448705</v>
      </c>
      <c r="N401" s="71">
        <v>40.638218601926717</v>
      </c>
      <c r="O401" s="71">
        <v>53.25445706152906</v>
      </c>
      <c r="P401" s="71">
        <v>45.604884391726166</v>
      </c>
      <c r="Q401" s="71">
        <v>3.0421532405827998</v>
      </c>
      <c r="R401" s="71">
        <v>0</v>
      </c>
      <c r="S401" s="71">
        <v>8.2096972076867321</v>
      </c>
      <c r="T401" s="72"/>
      <c r="U401" s="71">
        <v>8222117</v>
      </c>
      <c r="V401" s="71">
        <v>1410</v>
      </c>
      <c r="W401" s="71">
        <v>74</v>
      </c>
      <c r="X401" s="71">
        <v>20801</v>
      </c>
      <c r="Y401" s="71">
        <v>24465</v>
      </c>
      <c r="Z401" s="71">
        <v>32450</v>
      </c>
      <c r="AA401" s="71">
        <v>9541</v>
      </c>
      <c r="AB401" s="71">
        <v>47998</v>
      </c>
      <c r="AC401" s="71">
        <v>0</v>
      </c>
      <c r="AD401" s="71">
        <v>8.2096972076867321</v>
      </c>
      <c r="AE401" s="72"/>
      <c r="AF401" s="71">
        <v>80324631.316860214</v>
      </c>
      <c r="AG401" s="71">
        <v>2395135.2084528292</v>
      </c>
      <c r="AH401" s="71">
        <v>572718.39072847122</v>
      </c>
      <c r="AI401" s="71">
        <v>122004307.4247397</v>
      </c>
      <c r="AJ401" s="71">
        <v>91075691.946484596</v>
      </c>
      <c r="AK401" s="71">
        <v>0</v>
      </c>
      <c r="AL401" s="71">
        <v>0</v>
      </c>
      <c r="AM401" s="71">
        <v>6606978.0119377216</v>
      </c>
      <c r="AN401" s="71">
        <v>0</v>
      </c>
      <c r="AO401" s="71">
        <v>0</v>
      </c>
      <c r="AP401" s="71">
        <v>302979462.29920352</v>
      </c>
      <c r="AQ401" s="72"/>
      <c r="AR401" s="71">
        <v>1125</v>
      </c>
      <c r="AS401" s="71">
        <v>417</v>
      </c>
      <c r="AT401" s="71">
        <v>0</v>
      </c>
      <c r="AU401" s="71">
        <v>0</v>
      </c>
      <c r="AV401" s="71">
        <v>0</v>
      </c>
      <c r="AW401" s="71">
        <v>0</v>
      </c>
      <c r="AX401" s="71"/>
      <c r="AY401" s="72"/>
      <c r="AZ401" s="71">
        <v>5310.9379999999992</v>
      </c>
      <c r="BA401" s="71">
        <v>42256</v>
      </c>
      <c r="BB401" s="71">
        <v>0</v>
      </c>
      <c r="BC401" s="71">
        <v>0</v>
      </c>
      <c r="BD401" s="71">
        <v>0</v>
      </c>
      <c r="BE401" s="71">
        <v>0</v>
      </c>
      <c r="BF401" s="71"/>
      <c r="BG401" s="72"/>
      <c r="BH401" s="71">
        <v>0</v>
      </c>
      <c r="BI401" s="71">
        <v>7.4989999999999997</v>
      </c>
      <c r="BJ401" s="71">
        <v>1134.8130000000001</v>
      </c>
      <c r="BK401" s="71">
        <v>0</v>
      </c>
      <c r="BL401" s="71">
        <v>6.3120000000000003</v>
      </c>
      <c r="BM401" s="71">
        <v>0</v>
      </c>
      <c r="BN401" s="72"/>
      <c r="BO401" s="71">
        <v>0</v>
      </c>
      <c r="BP401" s="71">
        <v>1</v>
      </c>
      <c r="BQ401" s="71">
        <v>7</v>
      </c>
      <c r="BR401" s="71">
        <v>0</v>
      </c>
      <c r="BS401" s="71">
        <v>2</v>
      </c>
      <c r="BT401" s="71">
        <v>0</v>
      </c>
      <c r="BU401"/>
      <c r="BV401" s="70">
        <v>338.37700000000001</v>
      </c>
      <c r="BW401" s="70">
        <v>146.19</v>
      </c>
      <c r="BX401" s="70">
        <v>664.05700000000002</v>
      </c>
      <c r="BY401" s="70">
        <v>0</v>
      </c>
      <c r="BZ401" s="70">
        <v>0</v>
      </c>
      <c r="CA401" s="70">
        <v>0</v>
      </c>
      <c r="CB401" s="70">
        <v>0</v>
      </c>
      <c r="CC401" s="70">
        <v>0</v>
      </c>
      <c r="CD401" s="70">
        <v>0</v>
      </c>
    </row>
    <row r="402" spans="1:82">
      <c r="A402" s="70" t="s">
        <v>2135</v>
      </c>
      <c r="B402" s="70">
        <v>305</v>
      </c>
      <c r="C402" s="70">
        <v>16</v>
      </c>
      <c r="D402" s="70">
        <v>18</v>
      </c>
      <c r="E402" s="70">
        <v>2019</v>
      </c>
      <c r="F402" s="70" t="s">
        <v>158</v>
      </c>
      <c r="G402" s="70" t="s">
        <v>2119</v>
      </c>
      <c r="H402" s="70" t="s">
        <v>2120</v>
      </c>
      <c r="I402" s="148"/>
      <c r="J402" s="71">
        <v>146.42259329978179</v>
      </c>
      <c r="K402" s="71">
        <v>2.5935435383190022</v>
      </c>
      <c r="L402" s="71">
        <v>2.774194454481393</v>
      </c>
      <c r="M402" s="71">
        <v>74.223743089366991</v>
      </c>
      <c r="N402" s="71">
        <v>39.821238776891846</v>
      </c>
      <c r="O402" s="71">
        <v>51.796372038370549</v>
      </c>
      <c r="P402" s="71">
        <v>44.797806558150086</v>
      </c>
      <c r="Q402" s="71">
        <v>2.9330867349251002</v>
      </c>
      <c r="R402" s="71">
        <v>0</v>
      </c>
      <c r="S402" s="71">
        <v>10.058024146614081</v>
      </c>
      <c r="T402" s="72"/>
      <c r="U402" s="71">
        <v>8125466</v>
      </c>
      <c r="V402" s="71">
        <v>1410</v>
      </c>
      <c r="W402" s="71">
        <v>74</v>
      </c>
      <c r="X402" s="71">
        <v>20801</v>
      </c>
      <c r="Y402" s="71">
        <v>24426</v>
      </c>
      <c r="Z402" s="71">
        <v>32428</v>
      </c>
      <c r="AA402" s="71">
        <v>9302</v>
      </c>
      <c r="AB402" s="71">
        <v>47530</v>
      </c>
      <c r="AC402" s="71">
        <v>0</v>
      </c>
      <c r="AD402" s="71">
        <v>10.058024146614081</v>
      </c>
      <c r="AE402" s="72"/>
      <c r="AF402" s="71">
        <v>81251171.634065464</v>
      </c>
      <c r="AG402" s="71">
        <v>2321173.9186745188</v>
      </c>
      <c r="AH402" s="71">
        <v>608623.49318344716</v>
      </c>
      <c r="AI402" s="71">
        <v>124739419.49009439</v>
      </c>
      <c r="AJ402" s="71">
        <v>82030403.542879298</v>
      </c>
      <c r="AK402" s="71">
        <v>0</v>
      </c>
      <c r="AL402" s="71">
        <v>0</v>
      </c>
      <c r="AM402" s="71">
        <v>6473228.1943515688</v>
      </c>
      <c r="AN402" s="71">
        <v>0</v>
      </c>
      <c r="AO402" s="71">
        <v>0</v>
      </c>
      <c r="AP402" s="71">
        <v>297424020.27324867</v>
      </c>
      <c r="AQ402" s="72"/>
      <c r="AR402" s="71">
        <v>1174</v>
      </c>
      <c r="AS402" s="71">
        <v>424</v>
      </c>
      <c r="AT402" s="71">
        <v>0</v>
      </c>
      <c r="AU402" s="71">
        <v>0</v>
      </c>
      <c r="AV402" s="71">
        <v>0</v>
      </c>
      <c r="AW402" s="71">
        <v>0</v>
      </c>
      <c r="AX402" s="71"/>
      <c r="AY402" s="72"/>
      <c r="AZ402" s="71">
        <v>5608.7680000000018</v>
      </c>
      <c r="BA402" s="71">
        <v>42481.7</v>
      </c>
      <c r="BB402" s="71">
        <v>0</v>
      </c>
      <c r="BC402" s="71">
        <v>0</v>
      </c>
      <c r="BD402" s="71">
        <v>0</v>
      </c>
      <c r="BE402" s="71">
        <v>0</v>
      </c>
      <c r="BF402" s="71"/>
      <c r="BG402" s="72"/>
      <c r="BH402" s="71">
        <v>0</v>
      </c>
      <c r="BI402" s="71">
        <v>6.7939999999999996</v>
      </c>
      <c r="BJ402" s="71">
        <v>1074.6289999999999</v>
      </c>
      <c r="BK402" s="71">
        <v>0</v>
      </c>
      <c r="BL402" s="71">
        <v>4.8</v>
      </c>
      <c r="BM402" s="71">
        <v>0</v>
      </c>
      <c r="BN402" s="72"/>
      <c r="BO402" s="71">
        <v>0</v>
      </c>
      <c r="BP402" s="71">
        <v>1</v>
      </c>
      <c r="BQ402" s="71">
        <v>7</v>
      </c>
      <c r="BR402" s="71">
        <v>0</v>
      </c>
      <c r="BS402" s="71">
        <v>2</v>
      </c>
      <c r="BT402" s="71">
        <v>0</v>
      </c>
      <c r="BU402"/>
      <c r="BV402" s="70">
        <v>318.61399999999998</v>
      </c>
      <c r="BW402" s="70">
        <v>144.23400000000001</v>
      </c>
      <c r="BX402" s="70">
        <v>623.375</v>
      </c>
      <c r="BY402" s="70">
        <v>0</v>
      </c>
      <c r="BZ402" s="70">
        <v>0</v>
      </c>
      <c r="CA402" s="70">
        <v>0</v>
      </c>
      <c r="CB402" s="70">
        <v>0</v>
      </c>
      <c r="CC402" s="70">
        <v>0</v>
      </c>
      <c r="CD402" s="70">
        <v>0</v>
      </c>
    </row>
    <row r="403" spans="1:82">
      <c r="A403" s="70" t="s">
        <v>2136</v>
      </c>
      <c r="B403" s="70">
        <v>306</v>
      </c>
      <c r="C403" s="70">
        <v>17</v>
      </c>
      <c r="D403" s="70">
        <v>18</v>
      </c>
      <c r="E403" s="70">
        <v>2020</v>
      </c>
      <c r="F403" s="70" t="s">
        <v>159</v>
      </c>
      <c r="G403" s="70" t="s">
        <v>2119</v>
      </c>
      <c r="H403" s="70" t="s">
        <v>2120</v>
      </c>
      <c r="I403" s="148"/>
      <c r="J403" s="71">
        <v>112.9026777008673</v>
      </c>
      <c r="K403" s="71">
        <v>2.5888188705753006</v>
      </c>
      <c r="L403" s="71">
        <v>2.8634204544419224</v>
      </c>
      <c r="M403" s="71">
        <v>76.680950250702494</v>
      </c>
      <c r="N403" s="71">
        <v>45.71604362839863</v>
      </c>
      <c r="O403" s="71">
        <v>45.399137713168201</v>
      </c>
      <c r="P403" s="71">
        <v>42.001995125214194</v>
      </c>
      <c r="Q403" s="71">
        <v>2.7582416013248698</v>
      </c>
      <c r="R403" s="71">
        <v>0</v>
      </c>
      <c r="S403" s="71">
        <v>8.9682880975453134</v>
      </c>
      <c r="T403" s="72"/>
      <c r="U403" s="71">
        <v>6373530</v>
      </c>
      <c r="V403" s="71">
        <v>1391</v>
      </c>
      <c r="W403" s="71">
        <v>101</v>
      </c>
      <c r="X403" s="71">
        <v>22629</v>
      </c>
      <c r="Y403" s="71">
        <v>24175</v>
      </c>
      <c r="Z403" s="71">
        <v>32441</v>
      </c>
      <c r="AA403" s="71">
        <v>9270</v>
      </c>
      <c r="AB403" s="71">
        <v>46781</v>
      </c>
      <c r="AC403" s="71">
        <v>0</v>
      </c>
      <c r="AD403" s="71">
        <v>8.9682880975453134</v>
      </c>
      <c r="AE403" s="72"/>
      <c r="AF403" s="71">
        <v>64806934.529271789</v>
      </c>
      <c r="AG403" s="71">
        <v>2090465.2741604145</v>
      </c>
      <c r="AH403" s="71">
        <v>651578.36444752046</v>
      </c>
      <c r="AI403" s="71">
        <v>127698848.03716139</v>
      </c>
      <c r="AJ403" s="71">
        <v>95418895.375108317</v>
      </c>
      <c r="AK403" s="71"/>
      <c r="AL403" s="71"/>
      <c r="AM403" s="71">
        <v>6105440.2477504034</v>
      </c>
      <c r="AN403" s="71"/>
      <c r="AO403" s="71"/>
      <c r="AP403" s="71">
        <v>296772161.82789981</v>
      </c>
      <c r="AQ403" s="72"/>
      <c r="AR403" s="71">
        <v>1209</v>
      </c>
      <c r="AS403" s="71">
        <v>427</v>
      </c>
      <c r="AT403" s="71">
        <v>0</v>
      </c>
      <c r="AU403" s="71">
        <v>0</v>
      </c>
      <c r="AV403" s="71">
        <v>0</v>
      </c>
      <c r="AW403" s="71">
        <v>0</v>
      </c>
      <c r="AX403" s="71"/>
      <c r="AY403" s="72"/>
      <c r="AZ403" s="71">
        <v>5851.2680000000018</v>
      </c>
      <c r="BA403" s="71">
        <v>42841.899999999987</v>
      </c>
      <c r="BB403" s="71">
        <v>0</v>
      </c>
      <c r="BC403" s="71">
        <v>0</v>
      </c>
      <c r="BD403" s="71">
        <v>0</v>
      </c>
      <c r="BE403" s="71">
        <v>0</v>
      </c>
      <c r="BF403" s="71"/>
      <c r="BG403" s="72"/>
      <c r="BH403" s="71">
        <v>0</v>
      </c>
      <c r="BI403" s="71">
        <v>6.968</v>
      </c>
      <c r="BJ403" s="71">
        <v>1080.7180000000001</v>
      </c>
      <c r="BK403" s="71">
        <v>0</v>
      </c>
      <c r="BL403" s="71">
        <v>5.3019999999999996</v>
      </c>
      <c r="BM403" s="71">
        <v>0</v>
      </c>
      <c r="BN403" s="72"/>
      <c r="BO403" s="71">
        <v>0</v>
      </c>
      <c r="BP403" s="71">
        <v>1</v>
      </c>
      <c r="BQ403" s="71">
        <v>7</v>
      </c>
      <c r="BR403" s="71">
        <v>0</v>
      </c>
      <c r="BS403" s="71">
        <v>2</v>
      </c>
      <c r="BT403" s="71">
        <v>0</v>
      </c>
      <c r="BU403"/>
      <c r="BV403" s="70">
        <v>309.72399999999999</v>
      </c>
      <c r="BW403" s="70">
        <v>172.25800000000001</v>
      </c>
      <c r="BX403" s="70">
        <v>611.00599999999997</v>
      </c>
      <c r="BY403" s="70">
        <v>0</v>
      </c>
      <c r="BZ403" s="70">
        <v>0</v>
      </c>
      <c r="CA403" s="70">
        <v>0</v>
      </c>
      <c r="CB403" s="70">
        <v>0</v>
      </c>
      <c r="CC403" s="70">
        <v>0</v>
      </c>
      <c r="CD403" s="70">
        <v>0</v>
      </c>
    </row>
    <row r="404" spans="1:82">
      <c r="A404" s="70" t="s">
        <v>2137</v>
      </c>
      <c r="B404" s="70">
        <v>306</v>
      </c>
      <c r="C404" s="70">
        <v>18</v>
      </c>
      <c r="D404" s="70">
        <v>18</v>
      </c>
      <c r="E404" s="70">
        <v>2021</v>
      </c>
      <c r="F404" s="70" t="s">
        <v>160</v>
      </c>
      <c r="G404" s="70" t="s">
        <v>2119</v>
      </c>
      <c r="H404" s="70" t="s">
        <v>2120</v>
      </c>
      <c r="I404" s="148"/>
      <c r="J404" s="71">
        <v>97.97697478141842</v>
      </c>
      <c r="K404" s="71">
        <v>2.7981206135441257</v>
      </c>
      <c r="L404" s="71">
        <v>2.6018785213230062</v>
      </c>
      <c r="M404" s="71">
        <v>70.560679828361344</v>
      </c>
      <c r="N404" s="71">
        <v>43.627216129447604</v>
      </c>
      <c r="O404" s="71">
        <v>43.817174776396918</v>
      </c>
      <c r="P404" s="71">
        <v>42.976494980156879</v>
      </c>
      <c r="Q404" s="71">
        <v>2.6976011359763401</v>
      </c>
      <c r="R404" s="71">
        <v>0</v>
      </c>
      <c r="S404" s="71">
        <v>6.6781918588348379</v>
      </c>
      <c r="T404" s="72"/>
      <c r="U404" s="71">
        <v>6029940</v>
      </c>
      <c r="V404" s="71">
        <v>1391</v>
      </c>
      <c r="W404" s="71">
        <v>101</v>
      </c>
      <c r="X404" s="71">
        <v>22629</v>
      </c>
      <c r="Y404" s="71">
        <v>24093</v>
      </c>
      <c r="Z404" s="71">
        <v>32239</v>
      </c>
      <c r="AA404" s="71">
        <v>9249</v>
      </c>
      <c r="AB404" s="71">
        <v>46202</v>
      </c>
      <c r="AC404" s="71">
        <v>0</v>
      </c>
      <c r="AD404" s="71">
        <v>6.6781918588348379</v>
      </c>
      <c r="AE404" s="72"/>
      <c r="AF404" s="71">
        <v>58481492.544691719</v>
      </c>
      <c r="AG404" s="71">
        <v>2330938.1785969948</v>
      </c>
      <c r="AH404" s="71">
        <v>583165.50081931159</v>
      </c>
      <c r="AI404" s="71">
        <v>135820095.36540109</v>
      </c>
      <c r="AJ404" s="71">
        <v>100170740.5094579</v>
      </c>
      <c r="AK404" s="71">
        <v>0</v>
      </c>
      <c r="AL404" s="71">
        <v>0</v>
      </c>
      <c r="AM404" s="71">
        <v>6064654.1444961103</v>
      </c>
      <c r="AN404" s="71">
        <v>0</v>
      </c>
      <c r="AO404" s="71">
        <v>0</v>
      </c>
      <c r="AP404" s="71">
        <v>303451086.2434631</v>
      </c>
      <c r="AQ404" s="72"/>
      <c r="AR404" s="71">
        <v>1262</v>
      </c>
      <c r="AS404" s="71">
        <v>432</v>
      </c>
      <c r="AT404" s="71">
        <v>0</v>
      </c>
      <c r="AU404" s="71">
        <v>0</v>
      </c>
      <c r="AV404" s="71">
        <v>0</v>
      </c>
      <c r="AW404" s="71">
        <v>0</v>
      </c>
      <c r="AX404" s="71"/>
      <c r="AY404" s="72"/>
      <c r="AZ404" s="71">
        <v>6175.6680000000033</v>
      </c>
      <c r="BA404" s="71">
        <v>43270.899999999987</v>
      </c>
      <c r="BB404" s="71">
        <v>0</v>
      </c>
      <c r="BC404" s="71">
        <v>0</v>
      </c>
      <c r="BD404" s="71">
        <v>0</v>
      </c>
      <c r="BE404" s="71">
        <v>0</v>
      </c>
      <c r="BF404" s="71"/>
      <c r="BG404" s="72"/>
      <c r="BH404" s="71">
        <v>0</v>
      </c>
      <c r="BI404" s="71">
        <v>7.1580000000000004</v>
      </c>
      <c r="BJ404" s="71">
        <v>1129.6959999999999</v>
      </c>
      <c r="BK404" s="71">
        <v>0</v>
      </c>
      <c r="BL404" s="71">
        <v>5.4429999999999996</v>
      </c>
      <c r="BM404" s="71">
        <v>0</v>
      </c>
      <c r="BN404" s="72"/>
      <c r="BO404" s="71">
        <v>0</v>
      </c>
      <c r="BP404" s="71">
        <v>1</v>
      </c>
      <c r="BQ404" s="71">
        <v>10</v>
      </c>
      <c r="BR404" s="71">
        <v>0</v>
      </c>
      <c r="BS404" s="71">
        <v>2</v>
      </c>
      <c r="BT404" s="71">
        <v>0</v>
      </c>
      <c r="BU404"/>
      <c r="BV404" s="70">
        <v>341.63499999999999</v>
      </c>
      <c r="BW404" s="70">
        <v>180.28</v>
      </c>
      <c r="BX404" s="70">
        <v>620.38199999999995</v>
      </c>
      <c r="BY404" s="70">
        <v>0</v>
      </c>
      <c r="BZ404" s="70">
        <v>0</v>
      </c>
      <c r="CA404" s="70">
        <v>0</v>
      </c>
      <c r="CB404" s="70">
        <v>0</v>
      </c>
      <c r="CC404" s="70">
        <v>0</v>
      </c>
      <c r="CD404" s="70">
        <v>0</v>
      </c>
    </row>
    <row r="405" spans="1:82">
      <c r="A405" s="70" t="s">
        <v>2138</v>
      </c>
      <c r="B405" s="70">
        <v>306</v>
      </c>
      <c r="C405" s="70">
        <v>19</v>
      </c>
      <c r="D405" s="70">
        <v>18</v>
      </c>
      <c r="E405" s="70">
        <v>2022</v>
      </c>
      <c r="F405" s="70" t="s">
        <v>161</v>
      </c>
      <c r="G405" s="70" t="s">
        <v>2119</v>
      </c>
      <c r="H405" s="70" t="s">
        <v>2120</v>
      </c>
      <c r="I405" s="148"/>
      <c r="J405" s="71">
        <v>82.602751161973174</v>
      </c>
      <c r="K405" s="71">
        <v>2.7839466363286718</v>
      </c>
      <c r="L405" s="71">
        <v>2.2082121616509034</v>
      </c>
      <c r="M405" s="71">
        <v>79.859482705662302</v>
      </c>
      <c r="N405" s="71">
        <v>55.249391135668169</v>
      </c>
      <c r="O405" s="71">
        <v>46.339834225544301</v>
      </c>
      <c r="P405" s="71">
        <v>42.386102694928653</v>
      </c>
      <c r="Q405" s="71">
        <v>2.6905872819437793</v>
      </c>
      <c r="R405" s="71">
        <v>0</v>
      </c>
      <c r="S405" s="71">
        <v>6.6228712740817191</v>
      </c>
      <c r="T405" s="72"/>
      <c r="U405" s="71">
        <v>5462566</v>
      </c>
      <c r="V405" s="71">
        <v>1391</v>
      </c>
      <c r="W405" s="71">
        <v>101</v>
      </c>
      <c r="X405" s="71">
        <v>22629</v>
      </c>
      <c r="Y405" s="71">
        <v>24095</v>
      </c>
      <c r="Z405" s="71">
        <v>32394</v>
      </c>
      <c r="AA405" s="71">
        <v>9261</v>
      </c>
      <c r="AB405" s="71">
        <v>45704</v>
      </c>
      <c r="AC405" s="71">
        <v>0</v>
      </c>
      <c r="AD405" s="71">
        <v>6.6228712740817191</v>
      </c>
      <c r="AE405" s="72"/>
      <c r="AF405" s="71">
        <v>49223184.390712634</v>
      </c>
      <c r="AG405" s="71">
        <v>2328847.5135854417</v>
      </c>
      <c r="AH405" s="71">
        <v>577161.77777746471</v>
      </c>
      <c r="AI405" s="71">
        <v>136020042.6645714</v>
      </c>
      <c r="AJ405" s="71">
        <v>105715996.31933218</v>
      </c>
      <c r="AK405" s="71">
        <v>0</v>
      </c>
      <c r="AL405" s="71">
        <v>0</v>
      </c>
      <c r="AM405" s="71">
        <v>5901633.8635828095</v>
      </c>
      <c r="AN405" s="71">
        <v>0</v>
      </c>
      <c r="AO405" s="71">
        <v>0</v>
      </c>
      <c r="AP405" s="71">
        <v>299766866.52956194</v>
      </c>
      <c r="AQ405" s="72"/>
      <c r="AR405" s="71">
        <v>1314</v>
      </c>
      <c r="AS405" s="71">
        <v>435</v>
      </c>
      <c r="AT405" s="71">
        <v>0</v>
      </c>
      <c r="AU405" s="71">
        <v>0</v>
      </c>
      <c r="AV405" s="71">
        <v>0</v>
      </c>
      <c r="AW405" s="71">
        <v>0</v>
      </c>
      <c r="AX405" s="71"/>
      <c r="AY405" s="72"/>
      <c r="AZ405" s="71">
        <v>6512.9080000000049</v>
      </c>
      <c r="BA405" s="71">
        <v>43999.899999999987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2139</v>
      </c>
      <c r="B406" s="70">
        <v>306</v>
      </c>
      <c r="C406" s="70">
        <v>20</v>
      </c>
      <c r="D406" s="70">
        <v>18</v>
      </c>
      <c r="E406" s="70">
        <v>2023</v>
      </c>
      <c r="F406" s="70" t="s">
        <v>1539</v>
      </c>
      <c r="G406" s="1064" t="s">
        <v>2119</v>
      </c>
      <c r="H406" s="70" t="s">
        <v>2120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1383</v>
      </c>
      <c r="AS406" s="71">
        <v>437</v>
      </c>
      <c r="AT406" s="71">
        <v>0</v>
      </c>
      <c r="AU406" s="71">
        <v>0</v>
      </c>
      <c r="AV406" s="71">
        <v>0</v>
      </c>
      <c r="AW406" s="71">
        <v>0</v>
      </c>
      <c r="AX406" s="71"/>
      <c r="AY406" s="72"/>
      <c r="AZ406" s="71">
        <v>6937.8979999999992</v>
      </c>
      <c r="BA406" s="71">
        <v>44050.899999999987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2140</v>
      </c>
      <c r="B407" s="70">
        <v>306</v>
      </c>
      <c r="C407" s="70">
        <v>21</v>
      </c>
      <c r="D407" s="70">
        <v>18</v>
      </c>
      <c r="E407" s="70">
        <v>2024</v>
      </c>
      <c r="F407" s="70" t="s">
        <v>1554</v>
      </c>
      <c r="G407" s="1064" t="s">
        <v>2119</v>
      </c>
      <c r="H407" s="70" t="s">
        <v>2120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2141</v>
      </c>
      <c r="B408" s="70">
        <v>307</v>
      </c>
      <c r="C408" s="70">
        <v>1</v>
      </c>
      <c r="D408" s="70">
        <v>19</v>
      </c>
      <c r="E408" s="70">
        <v>1990</v>
      </c>
      <c r="F408" s="70" t="s">
        <v>787</v>
      </c>
      <c r="G408" s="70" t="s">
        <v>2142</v>
      </c>
      <c r="H408" s="70" t="s">
        <v>2143</v>
      </c>
      <c r="I408" s="148"/>
      <c r="J408" s="71">
        <v>134.65185334846009</v>
      </c>
      <c r="K408" s="71">
        <v>10.329142160906409</v>
      </c>
      <c r="L408" s="71">
        <v>43.530381409726431</v>
      </c>
      <c r="M408" s="71">
        <v>58.396006820246917</v>
      </c>
      <c r="N408" s="71">
        <v>63.533823062667487</v>
      </c>
      <c r="O408" s="71">
        <v>44.696030479344593</v>
      </c>
      <c r="P408" s="71">
        <v>64.268068564983622</v>
      </c>
      <c r="Q408" s="71">
        <v>3.8725452954846702</v>
      </c>
      <c r="R408" s="71">
        <v>12.92502734573776</v>
      </c>
      <c r="S408" s="71">
        <v>4.1408774525275671</v>
      </c>
      <c r="T408" s="72"/>
      <c r="U408" s="71">
        <v>8099084</v>
      </c>
      <c r="V408" s="71">
        <v>2767</v>
      </c>
      <c r="W408" s="71">
        <v>426</v>
      </c>
      <c r="X408" s="71">
        <v>17845</v>
      </c>
      <c r="Y408" s="71">
        <v>18684</v>
      </c>
      <c r="Z408" s="71">
        <v>18384</v>
      </c>
      <c r="AA408" s="71">
        <v>15605</v>
      </c>
      <c r="AB408" s="71">
        <v>62877</v>
      </c>
      <c r="AC408" s="71">
        <v>2238638</v>
      </c>
      <c r="AD408" s="71">
        <v>4.1408774525275671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2144</v>
      </c>
      <c r="B409" s="70">
        <v>308</v>
      </c>
      <c r="C409" s="70">
        <v>2</v>
      </c>
      <c r="D409" s="70">
        <v>19</v>
      </c>
      <c r="E409" s="70">
        <v>2005</v>
      </c>
      <c r="F409" s="70" t="s">
        <v>789</v>
      </c>
      <c r="G409" s="70" t="s">
        <v>2142</v>
      </c>
      <c r="H409" s="70" t="s">
        <v>2143</v>
      </c>
      <c r="I409" s="148"/>
      <c r="J409" s="71">
        <v>37.722402356791243</v>
      </c>
      <c r="K409" s="71">
        <v>5.5064872589063061</v>
      </c>
      <c r="L409" s="71">
        <v>20.686304245905959</v>
      </c>
      <c r="M409" s="71">
        <v>85.225292785639013</v>
      </c>
      <c r="N409" s="71">
        <v>91.591771710008373</v>
      </c>
      <c r="O409" s="71">
        <v>65.910162501192175</v>
      </c>
      <c r="P409" s="71">
        <v>65.971036561900945</v>
      </c>
      <c r="Q409" s="71">
        <v>3.5766881814563498</v>
      </c>
      <c r="R409" s="71">
        <v>3.322469859657859</v>
      </c>
      <c r="S409" s="71">
        <v>3.8515456160000001</v>
      </c>
      <c r="T409" s="72"/>
      <c r="U409" s="71">
        <v>2858754</v>
      </c>
      <c r="V409" s="71">
        <v>1896</v>
      </c>
      <c r="W409" s="71">
        <v>229</v>
      </c>
      <c r="X409" s="71">
        <v>14439</v>
      </c>
      <c r="Y409" s="71">
        <v>22080</v>
      </c>
      <c r="Z409" s="71">
        <v>31371</v>
      </c>
      <c r="AA409" s="71">
        <v>13119</v>
      </c>
      <c r="AB409" s="71">
        <v>60710</v>
      </c>
      <c r="AC409" s="71">
        <v>587510</v>
      </c>
      <c r="AD409" s="71">
        <v>3.8515456160000001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2145</v>
      </c>
      <c r="B410" s="70">
        <v>309</v>
      </c>
      <c r="C410" s="70">
        <v>3</v>
      </c>
      <c r="D410" s="70">
        <v>19</v>
      </c>
      <c r="E410" s="70">
        <v>2006</v>
      </c>
      <c r="F410" s="70" t="s">
        <v>790</v>
      </c>
      <c r="G410" s="70" t="s">
        <v>2142</v>
      </c>
      <c r="H410" s="70" t="s">
        <v>2143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2146</v>
      </c>
      <c r="B411" s="70">
        <v>310</v>
      </c>
      <c r="C411" s="70">
        <v>4</v>
      </c>
      <c r="D411" s="70">
        <v>19</v>
      </c>
      <c r="E411" s="70">
        <v>2007</v>
      </c>
      <c r="F411" s="70" t="s">
        <v>791</v>
      </c>
      <c r="G411" s="70" t="s">
        <v>2142</v>
      </c>
      <c r="H411" s="70" t="s">
        <v>2143</v>
      </c>
      <c r="I411" s="148"/>
      <c r="J411" s="71">
        <v>27.568409962834181</v>
      </c>
      <c r="K411" s="71">
        <v>4.9749445830493411</v>
      </c>
      <c r="L411" s="71">
        <v>19.357812435200341</v>
      </c>
      <c r="M411" s="71">
        <v>85.957806690284059</v>
      </c>
      <c r="N411" s="71">
        <v>91.818466109541063</v>
      </c>
      <c r="O411" s="71">
        <v>63.263038921774253</v>
      </c>
      <c r="P411" s="71">
        <v>64.54107132589121</v>
      </c>
      <c r="Q411" s="71">
        <v>3.6928426431661299</v>
      </c>
      <c r="R411" s="71">
        <v>3.0625556303829882</v>
      </c>
      <c r="S411" s="71">
        <v>4.2648197756199986</v>
      </c>
      <c r="T411" s="72"/>
      <c r="U411" s="71">
        <v>2465144</v>
      </c>
      <c r="V411" s="71">
        <v>1858</v>
      </c>
      <c r="W411" s="71">
        <v>250</v>
      </c>
      <c r="X411" s="71">
        <v>17939</v>
      </c>
      <c r="Y411" s="71">
        <v>22355</v>
      </c>
      <c r="Z411" s="71">
        <v>31302</v>
      </c>
      <c r="AA411" s="71">
        <v>12639</v>
      </c>
      <c r="AB411" s="71">
        <v>59367</v>
      </c>
      <c r="AC411" s="71">
        <v>557088</v>
      </c>
      <c r="AD411" s="71">
        <v>4.2648197756199986</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2147</v>
      </c>
      <c r="B412" s="70">
        <v>311</v>
      </c>
      <c r="C412" s="70">
        <v>5</v>
      </c>
      <c r="D412" s="70">
        <v>19</v>
      </c>
      <c r="E412" s="70">
        <v>2008</v>
      </c>
      <c r="F412" s="70" t="s">
        <v>792</v>
      </c>
      <c r="G412" s="70" t="s">
        <v>2142</v>
      </c>
      <c r="H412" s="70" t="s">
        <v>2143</v>
      </c>
      <c r="I412" s="148"/>
      <c r="J412" s="71">
        <v>23.05640875565442</v>
      </c>
      <c r="K412" s="71">
        <v>3.751627051010491</v>
      </c>
      <c r="L412" s="71">
        <v>16.5545963144911</v>
      </c>
      <c r="M412" s="71">
        <v>90.743508331311901</v>
      </c>
      <c r="N412" s="71">
        <v>80.328060786652529</v>
      </c>
      <c r="O412" s="71">
        <v>61.479124424647672</v>
      </c>
      <c r="P412" s="71">
        <v>62.983218819003383</v>
      </c>
      <c r="Q412" s="71">
        <v>3.5887182524435</v>
      </c>
      <c r="R412" s="71">
        <v>3.0766878365272028</v>
      </c>
      <c r="S412" s="71">
        <v>4.8102217410600003</v>
      </c>
      <c r="T412" s="72"/>
      <c r="U412" s="71">
        <v>2194358</v>
      </c>
      <c r="V412" s="71">
        <v>1858</v>
      </c>
      <c r="W412" s="71">
        <v>250</v>
      </c>
      <c r="X412" s="71">
        <v>17939</v>
      </c>
      <c r="Y412" s="71">
        <v>22536</v>
      </c>
      <c r="Z412" s="71">
        <v>31487</v>
      </c>
      <c r="AA412" s="71">
        <v>12348</v>
      </c>
      <c r="AB412" s="71">
        <v>58642</v>
      </c>
      <c r="AC412" s="71">
        <v>581144</v>
      </c>
      <c r="AD412" s="71">
        <v>4.8102217410600003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2148</v>
      </c>
      <c r="B413" s="70">
        <v>312</v>
      </c>
      <c r="C413" s="70">
        <v>6</v>
      </c>
      <c r="D413" s="70">
        <v>19</v>
      </c>
      <c r="E413" s="70">
        <v>2009</v>
      </c>
      <c r="F413" s="70" t="s">
        <v>176</v>
      </c>
      <c r="G413" s="70" t="s">
        <v>2142</v>
      </c>
      <c r="H413" s="70" t="s">
        <v>2143</v>
      </c>
      <c r="I413" s="148"/>
      <c r="J413" s="71">
        <v>21.738250765173301</v>
      </c>
      <c r="K413" s="71">
        <v>3.5205206679655641</v>
      </c>
      <c r="L413" s="71">
        <v>19.783565280082598</v>
      </c>
      <c r="M413" s="71">
        <v>91.221230076032612</v>
      </c>
      <c r="N413" s="71">
        <v>83.484914948391477</v>
      </c>
      <c r="O413" s="71">
        <v>62.55681920227088</v>
      </c>
      <c r="P413" s="71">
        <v>59.800346988169323</v>
      </c>
      <c r="Q413" s="71">
        <v>3.3737264254544699</v>
      </c>
      <c r="R413" s="71">
        <v>3.0697549221682721</v>
      </c>
      <c r="S413" s="71">
        <v>7.6375665259000014</v>
      </c>
      <c r="T413" s="72"/>
      <c r="U413" s="71">
        <v>1766172</v>
      </c>
      <c r="V413" s="71">
        <v>1691</v>
      </c>
      <c r="W413" s="71">
        <v>372</v>
      </c>
      <c r="X413" s="71">
        <v>18894</v>
      </c>
      <c r="Y413" s="71">
        <v>22676</v>
      </c>
      <c r="Z413" s="71">
        <v>31624</v>
      </c>
      <c r="AA413" s="71">
        <v>12036</v>
      </c>
      <c r="AB413" s="71">
        <v>57871</v>
      </c>
      <c r="AC413" s="71">
        <v>565675</v>
      </c>
      <c r="AD413" s="71">
        <v>7.6375665259000014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9.48</v>
      </c>
      <c r="BK413" s="71">
        <v>0</v>
      </c>
      <c r="BL413" s="71">
        <v>35.802</v>
      </c>
      <c r="BM413" s="71">
        <v>0</v>
      </c>
      <c r="BN413" s="72"/>
      <c r="BO413" s="71">
        <v>0</v>
      </c>
      <c r="BP413" s="71">
        <v>0</v>
      </c>
      <c r="BQ413" s="71">
        <v>2</v>
      </c>
      <c r="BR413" s="71">
        <v>0</v>
      </c>
      <c r="BS413" s="71">
        <v>7</v>
      </c>
      <c r="BT413" s="71">
        <v>0</v>
      </c>
      <c r="BU413"/>
      <c r="BV413" s="70">
        <v>45.281999999999996</v>
      </c>
      <c r="BW413" s="70">
        <v>0</v>
      </c>
      <c r="BX413" s="70">
        <v>0</v>
      </c>
      <c r="BY413" s="70">
        <v>0</v>
      </c>
      <c r="BZ413" s="70">
        <v>0</v>
      </c>
      <c r="CA413" s="70">
        <v>0</v>
      </c>
      <c r="CB413" s="70">
        <v>0</v>
      </c>
      <c r="CC413" s="70">
        <v>0</v>
      </c>
      <c r="CD413" s="70">
        <v>0</v>
      </c>
    </row>
    <row r="414" spans="1:82">
      <c r="A414" s="70" t="s">
        <v>2149</v>
      </c>
      <c r="B414" s="70">
        <v>313</v>
      </c>
      <c r="C414" s="70">
        <v>7</v>
      </c>
      <c r="D414" s="70">
        <v>19</v>
      </c>
      <c r="E414" s="70">
        <v>2010</v>
      </c>
      <c r="F414" s="70" t="s">
        <v>177</v>
      </c>
      <c r="G414" s="70" t="s">
        <v>2142</v>
      </c>
      <c r="H414" s="70" t="s">
        <v>2143</v>
      </c>
      <c r="I414" s="148"/>
      <c r="J414" s="71">
        <v>21.226986173018769</v>
      </c>
      <c r="K414" s="71">
        <v>3.6808610075498178</v>
      </c>
      <c r="L414" s="71">
        <v>18.364682561029749</v>
      </c>
      <c r="M414" s="71">
        <v>94.162517750396901</v>
      </c>
      <c r="N414" s="71">
        <v>95.012416197605162</v>
      </c>
      <c r="O414" s="71">
        <v>62.637645652153672</v>
      </c>
      <c r="P414" s="71">
        <v>60.002052368473329</v>
      </c>
      <c r="Q414" s="71">
        <v>3.46903785278323</v>
      </c>
      <c r="R414" s="71">
        <v>3.2841018711317398</v>
      </c>
      <c r="S414" s="71">
        <v>7.8051323429300012</v>
      </c>
      <c r="T414" s="72"/>
      <c r="U414" s="71">
        <v>1730237</v>
      </c>
      <c r="V414" s="71">
        <v>1691</v>
      </c>
      <c r="W414" s="71">
        <v>372</v>
      </c>
      <c r="X414" s="71">
        <v>18894</v>
      </c>
      <c r="Y414" s="71">
        <v>22718</v>
      </c>
      <c r="Z414" s="71">
        <v>31812</v>
      </c>
      <c r="AA414" s="71">
        <v>11775</v>
      </c>
      <c r="AB414" s="71">
        <v>57020</v>
      </c>
      <c r="AC414" s="71">
        <v>573498</v>
      </c>
      <c r="AD414" s="71">
        <v>7.8051323429300012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10.34</v>
      </c>
      <c r="BK414" s="71">
        <v>0</v>
      </c>
      <c r="BL414" s="71">
        <v>38.503</v>
      </c>
      <c r="BM414" s="71">
        <v>0</v>
      </c>
      <c r="BN414" s="72"/>
      <c r="BO414" s="71">
        <v>0</v>
      </c>
      <c r="BP414" s="71">
        <v>0</v>
      </c>
      <c r="BQ414" s="71">
        <v>2</v>
      </c>
      <c r="BR414" s="71">
        <v>0</v>
      </c>
      <c r="BS414" s="71">
        <v>7</v>
      </c>
      <c r="BT414" s="71">
        <v>0</v>
      </c>
      <c r="BU414"/>
      <c r="BV414" s="70">
        <v>48.843000000000004</v>
      </c>
      <c r="BW414" s="70">
        <v>0</v>
      </c>
      <c r="BX414" s="70">
        <v>0</v>
      </c>
      <c r="BY414" s="70">
        <v>0</v>
      </c>
      <c r="BZ414" s="70">
        <v>0</v>
      </c>
      <c r="CA414" s="70">
        <v>0</v>
      </c>
      <c r="CB414" s="70">
        <v>0</v>
      </c>
      <c r="CC414" s="70">
        <v>0</v>
      </c>
      <c r="CD414" s="70">
        <v>0</v>
      </c>
    </row>
    <row r="415" spans="1:82">
      <c r="A415" s="70" t="s">
        <v>2150</v>
      </c>
      <c r="B415" s="70">
        <v>314</v>
      </c>
      <c r="C415" s="70">
        <v>8</v>
      </c>
      <c r="D415" s="70">
        <v>19</v>
      </c>
      <c r="E415" s="70">
        <v>2011</v>
      </c>
      <c r="F415" s="70" t="s">
        <v>178</v>
      </c>
      <c r="G415" s="70" t="s">
        <v>2142</v>
      </c>
      <c r="H415" s="70" t="s">
        <v>2143</v>
      </c>
      <c r="I415" s="148"/>
      <c r="J415" s="71">
        <v>25.258967263780701</v>
      </c>
      <c r="K415" s="71">
        <v>5.0812307596815511</v>
      </c>
      <c r="L415" s="71">
        <v>18.265045861286371</v>
      </c>
      <c r="M415" s="71">
        <v>109.66594027652251</v>
      </c>
      <c r="N415" s="71">
        <v>98.265452201417858</v>
      </c>
      <c r="O415" s="71">
        <v>61.311559107601923</v>
      </c>
      <c r="P415" s="71">
        <v>57.431800509470143</v>
      </c>
      <c r="Q415" s="71">
        <v>3.9456339983681499</v>
      </c>
      <c r="R415" s="71">
        <v>3.3372710098942302</v>
      </c>
      <c r="S415" s="71">
        <v>5.6055274388639997</v>
      </c>
      <c r="T415" s="72"/>
      <c r="U415" s="71">
        <v>1909470</v>
      </c>
      <c r="V415" s="71">
        <v>1691</v>
      </c>
      <c r="W415" s="71">
        <v>372</v>
      </c>
      <c r="X415" s="71">
        <v>18894</v>
      </c>
      <c r="Y415" s="71">
        <v>22787</v>
      </c>
      <c r="Z415" s="71">
        <v>31815</v>
      </c>
      <c r="AA415" s="71">
        <v>11606</v>
      </c>
      <c r="AB415" s="71">
        <v>56224</v>
      </c>
      <c r="AC415" s="71">
        <v>581819</v>
      </c>
      <c r="AD415" s="71">
        <v>5.6055274388639997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8.9510000000000005</v>
      </c>
      <c r="BK415" s="71">
        <v>0</v>
      </c>
      <c r="BL415" s="71">
        <v>35.250999999999998</v>
      </c>
      <c r="BM415" s="71">
        <v>0</v>
      </c>
      <c r="BN415" s="72"/>
      <c r="BO415" s="71">
        <v>0</v>
      </c>
      <c r="BP415" s="71">
        <v>0</v>
      </c>
      <c r="BQ415" s="71">
        <v>2</v>
      </c>
      <c r="BR415" s="71">
        <v>0</v>
      </c>
      <c r="BS415" s="71">
        <v>7</v>
      </c>
      <c r="BT415" s="71">
        <v>0</v>
      </c>
      <c r="BU415"/>
      <c r="BV415" s="70">
        <v>44.201999999999998</v>
      </c>
      <c r="BW415" s="70">
        <v>0</v>
      </c>
      <c r="BX415" s="70">
        <v>0</v>
      </c>
      <c r="BY415" s="70">
        <v>0</v>
      </c>
      <c r="BZ415" s="70">
        <v>0</v>
      </c>
      <c r="CA415" s="70">
        <v>0</v>
      </c>
      <c r="CB415" s="70">
        <v>0</v>
      </c>
      <c r="CC415" s="70">
        <v>0</v>
      </c>
      <c r="CD415" s="70">
        <v>0</v>
      </c>
    </row>
    <row r="416" spans="1:82">
      <c r="A416" s="70" t="s">
        <v>2151</v>
      </c>
      <c r="B416" s="70">
        <v>315</v>
      </c>
      <c r="C416" s="70">
        <v>9</v>
      </c>
      <c r="D416" s="70">
        <v>19</v>
      </c>
      <c r="E416" s="70">
        <v>2012</v>
      </c>
      <c r="F416" s="70" t="s">
        <v>179</v>
      </c>
      <c r="G416" s="70" t="s">
        <v>2142</v>
      </c>
      <c r="H416" s="70" t="s">
        <v>2143</v>
      </c>
      <c r="I416" s="148"/>
      <c r="J416" s="71">
        <v>16.924579901782131</v>
      </c>
      <c r="K416" s="71">
        <v>4.744664341540676</v>
      </c>
      <c r="L416" s="71">
        <v>18.534129417845321</v>
      </c>
      <c r="M416" s="71">
        <v>103.55953064943201</v>
      </c>
      <c r="N416" s="71">
        <v>92.995372247805648</v>
      </c>
      <c r="O416" s="71">
        <v>61.272664371889988</v>
      </c>
      <c r="P416" s="71">
        <v>56.355154398344169</v>
      </c>
      <c r="Q416" s="71">
        <v>4.2336321673302004</v>
      </c>
      <c r="R416" s="71">
        <v>3.2512384169654811</v>
      </c>
      <c r="S416" s="71">
        <v>9.0005516307200022</v>
      </c>
      <c r="T416" s="72"/>
      <c r="U416" s="71">
        <v>1345606</v>
      </c>
      <c r="V416" s="71">
        <v>1691</v>
      </c>
      <c r="W416" s="71">
        <v>372</v>
      </c>
      <c r="X416" s="71">
        <v>18894</v>
      </c>
      <c r="Y416" s="71">
        <v>22968</v>
      </c>
      <c r="Z416" s="71">
        <v>32047</v>
      </c>
      <c r="AA416" s="71">
        <v>11324</v>
      </c>
      <c r="AB416" s="71">
        <v>55526</v>
      </c>
      <c r="AC416" s="71">
        <v>552139</v>
      </c>
      <c r="AD416" s="71">
        <v>9.0005516307200022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8.6310000000000002</v>
      </c>
      <c r="BK416" s="71">
        <v>0</v>
      </c>
      <c r="BL416" s="71">
        <v>30.119</v>
      </c>
      <c r="BM416" s="71">
        <v>0</v>
      </c>
      <c r="BN416" s="72"/>
      <c r="BO416" s="71">
        <v>0</v>
      </c>
      <c r="BP416" s="71">
        <v>0</v>
      </c>
      <c r="BQ416" s="71">
        <v>2</v>
      </c>
      <c r="BR416" s="71">
        <v>0</v>
      </c>
      <c r="BS416" s="71">
        <v>6</v>
      </c>
      <c r="BT416" s="71">
        <v>0</v>
      </c>
      <c r="BU416"/>
      <c r="BV416" s="70">
        <v>38.75</v>
      </c>
      <c r="BW416" s="70">
        <v>0</v>
      </c>
      <c r="BX416" s="70">
        <v>0</v>
      </c>
      <c r="BY416" s="70">
        <v>0</v>
      </c>
      <c r="BZ416" s="70">
        <v>0</v>
      </c>
      <c r="CA416" s="70">
        <v>0</v>
      </c>
      <c r="CB416" s="70">
        <v>0</v>
      </c>
      <c r="CC416" s="70">
        <v>0</v>
      </c>
      <c r="CD416" s="70">
        <v>0</v>
      </c>
    </row>
    <row r="417" spans="1:82">
      <c r="A417" s="70" t="s">
        <v>2152</v>
      </c>
      <c r="B417" s="70">
        <v>316</v>
      </c>
      <c r="C417" s="70">
        <v>10</v>
      </c>
      <c r="D417" s="70">
        <v>19</v>
      </c>
      <c r="E417" s="70">
        <v>2013</v>
      </c>
      <c r="F417" s="70" t="s">
        <v>180</v>
      </c>
      <c r="G417" s="70" t="s">
        <v>2142</v>
      </c>
      <c r="H417" s="70" t="s">
        <v>2143</v>
      </c>
      <c r="I417" s="148"/>
      <c r="J417" s="71">
        <v>22.283361748161411</v>
      </c>
      <c r="K417" s="71">
        <v>4.1517479274993319</v>
      </c>
      <c r="L417" s="71">
        <v>17.581554453199001</v>
      </c>
      <c r="M417" s="71">
        <v>104.2752878881554</v>
      </c>
      <c r="N417" s="71">
        <v>95.154342740976077</v>
      </c>
      <c r="O417" s="71">
        <v>59.126080203933853</v>
      </c>
      <c r="P417" s="71">
        <v>55.643358703624976</v>
      </c>
      <c r="Q417" s="71">
        <v>4.2474025086606604</v>
      </c>
      <c r="R417" s="71">
        <v>3.2079217864242411</v>
      </c>
      <c r="S417" s="71">
        <v>6.6184969402119576</v>
      </c>
      <c r="T417" s="72"/>
      <c r="U417" s="71">
        <v>1777898</v>
      </c>
      <c r="V417" s="71">
        <v>1691</v>
      </c>
      <c r="W417" s="71">
        <v>372</v>
      </c>
      <c r="X417" s="71">
        <v>18894</v>
      </c>
      <c r="Y417" s="71">
        <v>22952</v>
      </c>
      <c r="Z417" s="71">
        <v>32305</v>
      </c>
      <c r="AA417" s="71">
        <v>11139</v>
      </c>
      <c r="AB417" s="71">
        <v>54908</v>
      </c>
      <c r="AC417" s="71">
        <v>531783</v>
      </c>
      <c r="AD417" s="71">
        <v>6.6184969402119576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8.6769999999999996</v>
      </c>
      <c r="BK417" s="71">
        <v>0</v>
      </c>
      <c r="BL417" s="71">
        <v>30.631</v>
      </c>
      <c r="BM417" s="71">
        <v>0</v>
      </c>
      <c r="BN417" s="72"/>
      <c r="BO417" s="71">
        <v>0</v>
      </c>
      <c r="BP417" s="71">
        <v>0</v>
      </c>
      <c r="BQ417" s="71">
        <v>2</v>
      </c>
      <c r="BR417" s="71">
        <v>0</v>
      </c>
      <c r="BS417" s="71">
        <v>6</v>
      </c>
      <c r="BT417" s="71">
        <v>0</v>
      </c>
      <c r="BU417"/>
      <c r="BV417" s="70">
        <v>39.308</v>
      </c>
      <c r="BW417" s="70">
        <v>0</v>
      </c>
      <c r="BX417" s="70">
        <v>0</v>
      </c>
      <c r="BY417" s="70">
        <v>0</v>
      </c>
      <c r="BZ417" s="70">
        <v>0</v>
      </c>
      <c r="CA417" s="70">
        <v>0</v>
      </c>
      <c r="CB417" s="70">
        <v>0</v>
      </c>
      <c r="CC417" s="70">
        <v>0</v>
      </c>
      <c r="CD417" s="70">
        <v>0</v>
      </c>
    </row>
    <row r="418" spans="1:82">
      <c r="A418" s="70" t="s">
        <v>2153</v>
      </c>
      <c r="B418" s="70">
        <v>317</v>
      </c>
      <c r="C418" s="70">
        <v>11</v>
      </c>
      <c r="D418" s="70">
        <v>19</v>
      </c>
      <c r="E418" s="70">
        <v>2014</v>
      </c>
      <c r="F418" s="70" t="s">
        <v>181</v>
      </c>
      <c r="G418" s="70" t="s">
        <v>2142</v>
      </c>
      <c r="H418" s="70" t="s">
        <v>2143</v>
      </c>
      <c r="I418" s="148"/>
      <c r="J418" s="71">
        <v>22.58094348628795</v>
      </c>
      <c r="K418" s="71">
        <v>3.8515770605753969</v>
      </c>
      <c r="L418" s="71">
        <v>11.92196959998731</v>
      </c>
      <c r="M418" s="71">
        <v>96.87764840655403</v>
      </c>
      <c r="N418" s="71">
        <v>84.960096943633602</v>
      </c>
      <c r="O418" s="71">
        <v>55.976647584340348</v>
      </c>
      <c r="P418" s="71">
        <v>54.25546047823471</v>
      </c>
      <c r="Q418" s="71">
        <v>4.0054395668431102</v>
      </c>
      <c r="R418" s="71">
        <v>3.3043922888501722</v>
      </c>
      <c r="S418" s="71">
        <v>6.552352377969024</v>
      </c>
      <c r="T418" s="72"/>
      <c r="U418" s="71">
        <v>1885195</v>
      </c>
      <c r="V418" s="71">
        <v>1325</v>
      </c>
      <c r="W418" s="71">
        <v>261</v>
      </c>
      <c r="X418" s="71">
        <v>17197</v>
      </c>
      <c r="Y418" s="71">
        <v>22906</v>
      </c>
      <c r="Z418" s="71">
        <v>32212</v>
      </c>
      <c r="AA418" s="71">
        <v>10805</v>
      </c>
      <c r="AB418" s="71">
        <v>53969</v>
      </c>
      <c r="AC418" s="71">
        <v>549497.5</v>
      </c>
      <c r="AD418" s="71">
        <v>6.552352377969024</v>
      </c>
      <c r="AE418" s="72"/>
      <c r="AF418" s="71"/>
      <c r="AG418" s="71"/>
      <c r="AH418" s="71"/>
      <c r="AI418" s="71"/>
      <c r="AJ418" s="71"/>
      <c r="AK418" s="71"/>
      <c r="AL418" s="71"/>
      <c r="AM418" s="71"/>
      <c r="AN418" s="71"/>
      <c r="AO418" s="71"/>
      <c r="AP418" s="71"/>
      <c r="AQ418" s="72"/>
      <c r="AR418" s="71">
        <v>822</v>
      </c>
      <c r="AS418" s="71">
        <v>262</v>
      </c>
      <c r="AT418" s="71">
        <v>0</v>
      </c>
      <c r="AU418" s="71">
        <v>0</v>
      </c>
      <c r="AV418" s="71">
        <v>0</v>
      </c>
      <c r="AW418" s="71">
        <v>1</v>
      </c>
      <c r="AX418" s="71"/>
      <c r="AY418" s="72"/>
      <c r="AZ418" s="71">
        <v>3469.8</v>
      </c>
      <c r="BA418" s="71">
        <v>20955.3</v>
      </c>
      <c r="BB418" s="71">
        <v>0</v>
      </c>
      <c r="BC418" s="71">
        <v>0</v>
      </c>
      <c r="BD418" s="71">
        <v>0</v>
      </c>
      <c r="BE418" s="71">
        <v>447.7</v>
      </c>
      <c r="BF418" s="71"/>
      <c r="BG418" s="72"/>
      <c r="BH418" s="71">
        <v>0</v>
      </c>
      <c r="BI418" s="71">
        <v>0</v>
      </c>
      <c r="BJ418" s="71">
        <v>8.3190000000000008</v>
      </c>
      <c r="BK418" s="71">
        <v>0</v>
      </c>
      <c r="BL418" s="71">
        <v>11.557</v>
      </c>
      <c r="BM418" s="71">
        <v>0</v>
      </c>
      <c r="BN418" s="72"/>
      <c r="BO418" s="71">
        <v>0</v>
      </c>
      <c r="BP418" s="71">
        <v>0</v>
      </c>
      <c r="BQ418" s="71">
        <v>2</v>
      </c>
      <c r="BR418" s="71">
        <v>0</v>
      </c>
      <c r="BS418" s="71">
        <v>3</v>
      </c>
      <c r="BT418" s="71">
        <v>0</v>
      </c>
      <c r="BU418"/>
      <c r="BV418" s="70">
        <v>19.876000000000001</v>
      </c>
      <c r="BW418" s="70">
        <v>0</v>
      </c>
      <c r="BX418" s="70">
        <v>0</v>
      </c>
      <c r="BY418" s="70">
        <v>0</v>
      </c>
      <c r="BZ418" s="70">
        <v>0</v>
      </c>
      <c r="CA418" s="70">
        <v>0</v>
      </c>
      <c r="CB418" s="70">
        <v>0</v>
      </c>
      <c r="CC418" s="70">
        <v>0</v>
      </c>
      <c r="CD418" s="70">
        <v>0</v>
      </c>
    </row>
    <row r="419" spans="1:82">
      <c r="A419" s="70" t="s">
        <v>2154</v>
      </c>
      <c r="B419" s="70">
        <v>318</v>
      </c>
      <c r="C419" s="70">
        <v>12</v>
      </c>
      <c r="D419" s="70">
        <v>19</v>
      </c>
      <c r="E419" s="70">
        <v>2015</v>
      </c>
      <c r="F419" s="70" t="s">
        <v>182</v>
      </c>
      <c r="G419" s="70" t="s">
        <v>2142</v>
      </c>
      <c r="H419" s="70" t="s">
        <v>2143</v>
      </c>
      <c r="I419" s="148"/>
      <c r="J419" s="71">
        <v>19.30635093595231</v>
      </c>
      <c r="K419" s="71">
        <v>3.644459043202851</v>
      </c>
      <c r="L419" s="71">
        <v>22.072689000818631</v>
      </c>
      <c r="M419" s="71">
        <v>79.185902659872752</v>
      </c>
      <c r="N419" s="71">
        <v>79.39383718357189</v>
      </c>
      <c r="O419" s="71">
        <v>55.338075357373619</v>
      </c>
      <c r="P419" s="71">
        <v>53.529455143589956</v>
      </c>
      <c r="Q419" s="71">
        <v>3.8465241202092399</v>
      </c>
      <c r="R419" s="71">
        <v>3.1782296502546434</v>
      </c>
      <c r="S419" s="71">
        <v>6.2138542690906897</v>
      </c>
      <c r="T419" s="72"/>
      <c r="U419" s="71">
        <v>1679950</v>
      </c>
      <c r="V419" s="71">
        <v>1325</v>
      </c>
      <c r="W419" s="71">
        <v>261</v>
      </c>
      <c r="X419" s="71">
        <v>17197</v>
      </c>
      <c r="Y419" s="71">
        <v>22846</v>
      </c>
      <c r="Z419" s="71">
        <v>32151</v>
      </c>
      <c r="AA419" s="71">
        <v>10652</v>
      </c>
      <c r="AB419" s="71">
        <v>52943</v>
      </c>
      <c r="AC419" s="71">
        <v>543266.5</v>
      </c>
      <c r="AD419" s="71">
        <v>6.2138542690906897</v>
      </c>
      <c r="AE419" s="72"/>
      <c r="AF419" s="71">
        <v>13156312.84886992</v>
      </c>
      <c r="AG419" s="71">
        <v>2715415.7219677968</v>
      </c>
      <c r="AH419" s="71">
        <v>3555697.235707581</v>
      </c>
      <c r="AI419" s="71">
        <v>113660044.35991959</v>
      </c>
      <c r="AJ419" s="71">
        <v>117288185.7990645</v>
      </c>
      <c r="AK419" s="71">
        <v>0</v>
      </c>
      <c r="AL419" s="71">
        <v>0</v>
      </c>
      <c r="AM419" s="71">
        <v>7255616.0624678722</v>
      </c>
      <c r="AN419" s="71">
        <v>0</v>
      </c>
      <c r="AO419" s="71">
        <v>0</v>
      </c>
      <c r="AP419" s="71">
        <v>257631272.02799726</v>
      </c>
      <c r="AQ419" s="72"/>
      <c r="AR419" s="71">
        <v>873</v>
      </c>
      <c r="AS419" s="71">
        <v>410</v>
      </c>
      <c r="AT419" s="71">
        <v>0</v>
      </c>
      <c r="AU419" s="71">
        <v>0</v>
      </c>
      <c r="AV419" s="71">
        <v>0</v>
      </c>
      <c r="AW419" s="71">
        <v>1</v>
      </c>
      <c r="AX419" s="71"/>
      <c r="AY419" s="72"/>
      <c r="AZ419" s="71">
        <v>3720.1</v>
      </c>
      <c r="BA419" s="71">
        <v>30724.7</v>
      </c>
      <c r="BB419" s="71">
        <v>0</v>
      </c>
      <c r="BC419" s="71">
        <v>0</v>
      </c>
      <c r="BD419" s="71">
        <v>0</v>
      </c>
      <c r="BE419" s="71">
        <v>447.7</v>
      </c>
      <c r="BF419" s="71"/>
      <c r="BG419" s="72"/>
      <c r="BH419" s="71">
        <v>0</v>
      </c>
      <c r="BI419" s="71">
        <v>0</v>
      </c>
      <c r="BJ419" s="71">
        <v>8.1669999999999998</v>
      </c>
      <c r="BK419" s="71">
        <v>0</v>
      </c>
      <c r="BL419" s="71">
        <v>28.101999999999997</v>
      </c>
      <c r="BM419" s="71">
        <v>0</v>
      </c>
      <c r="BN419" s="72"/>
      <c r="BO419" s="71">
        <v>0</v>
      </c>
      <c r="BP419" s="71">
        <v>0</v>
      </c>
      <c r="BQ419" s="71">
        <v>2</v>
      </c>
      <c r="BR419" s="71">
        <v>0</v>
      </c>
      <c r="BS419" s="71">
        <v>6</v>
      </c>
      <c r="BT419" s="71">
        <v>0</v>
      </c>
      <c r="BU419"/>
      <c r="BV419" s="70">
        <v>36.268999999999998</v>
      </c>
      <c r="BW419" s="70">
        <v>0</v>
      </c>
      <c r="BX419" s="70">
        <v>0</v>
      </c>
      <c r="BY419" s="70">
        <v>0</v>
      </c>
      <c r="BZ419" s="70">
        <v>0</v>
      </c>
      <c r="CA419" s="70">
        <v>0</v>
      </c>
      <c r="CB419" s="70">
        <v>0</v>
      </c>
      <c r="CC419" s="70">
        <v>0</v>
      </c>
      <c r="CD419" s="70">
        <v>0</v>
      </c>
    </row>
    <row r="420" spans="1:82">
      <c r="A420" s="70" t="s">
        <v>2155</v>
      </c>
      <c r="B420" s="70">
        <v>319</v>
      </c>
      <c r="C420" s="70">
        <v>13</v>
      </c>
      <c r="D420" s="70">
        <v>19</v>
      </c>
      <c r="E420" s="70">
        <v>2016</v>
      </c>
      <c r="F420" s="70" t="s">
        <v>155</v>
      </c>
      <c r="G420" s="70" t="s">
        <v>2142</v>
      </c>
      <c r="H420" s="70" t="s">
        <v>2143</v>
      </c>
      <c r="I420" s="148"/>
      <c r="J420" s="71">
        <v>20.218429452706129</v>
      </c>
      <c r="K420" s="71">
        <v>3.411259982738907</v>
      </c>
      <c r="L420" s="71">
        <v>12.953405494710589</v>
      </c>
      <c r="M420" s="71">
        <v>76.721896036205948</v>
      </c>
      <c r="N420" s="71">
        <v>80.797252937487457</v>
      </c>
      <c r="O420" s="71">
        <v>54.684781691359909</v>
      </c>
      <c r="P420" s="71">
        <v>51.483017613307368</v>
      </c>
      <c r="Q420" s="71">
        <v>3.682753932167099</v>
      </c>
      <c r="R420" s="71">
        <v>3.3362014831684168</v>
      </c>
      <c r="S420" s="71">
        <v>6.3380449142905073</v>
      </c>
      <c r="T420" s="72"/>
      <c r="U420" s="71">
        <v>1613137</v>
      </c>
      <c r="V420" s="71">
        <v>1325</v>
      </c>
      <c r="W420" s="71">
        <v>261</v>
      </c>
      <c r="X420" s="71">
        <v>17197</v>
      </c>
      <c r="Y420" s="71">
        <v>22892</v>
      </c>
      <c r="Z420" s="71">
        <v>32162</v>
      </c>
      <c r="AA420" s="71">
        <v>10596</v>
      </c>
      <c r="AB420" s="71">
        <v>52140</v>
      </c>
      <c r="AC420" s="71">
        <v>569790.37349243183</v>
      </c>
      <c r="AD420" s="71">
        <v>6.3380449142905073</v>
      </c>
      <c r="AE420" s="72"/>
      <c r="AF420" s="71">
        <v>14069356.685240241</v>
      </c>
      <c r="AG420" s="71">
        <v>2499180.9755281769</v>
      </c>
      <c r="AH420" s="71">
        <v>1681048.8948512331</v>
      </c>
      <c r="AI420" s="71">
        <v>116896733.15065099</v>
      </c>
      <c r="AJ420" s="71">
        <v>119311275.9038242</v>
      </c>
      <c r="AK420" s="71">
        <v>0</v>
      </c>
      <c r="AL420" s="71">
        <v>0</v>
      </c>
      <c r="AM420" s="71">
        <v>7151119.6863635872</v>
      </c>
      <c r="AN420" s="71">
        <v>0</v>
      </c>
      <c r="AO420" s="71">
        <v>0</v>
      </c>
      <c r="AP420" s="71">
        <v>261608715.29645842</v>
      </c>
      <c r="AQ420" s="72"/>
      <c r="AR420" s="71">
        <v>906</v>
      </c>
      <c r="AS420" s="71">
        <v>585</v>
      </c>
      <c r="AT420" s="71">
        <v>0</v>
      </c>
      <c r="AU420" s="71">
        <v>0</v>
      </c>
      <c r="AV420" s="71">
        <v>0</v>
      </c>
      <c r="AW420" s="71">
        <v>1</v>
      </c>
      <c r="AX420" s="71"/>
      <c r="AY420" s="72"/>
      <c r="AZ420" s="71">
        <v>3902.1</v>
      </c>
      <c r="BA420" s="71">
        <v>61550.9</v>
      </c>
      <c r="BB420" s="71">
        <v>0</v>
      </c>
      <c r="BC420" s="71">
        <v>0</v>
      </c>
      <c r="BD420" s="71">
        <v>0</v>
      </c>
      <c r="BE420" s="71">
        <v>447.7</v>
      </c>
      <c r="BF420" s="71"/>
      <c r="BG420" s="72"/>
      <c r="BH420" s="71">
        <v>0</v>
      </c>
      <c r="BI420" s="71">
        <v>0</v>
      </c>
      <c r="BJ420" s="71">
        <v>7.6550000000000002</v>
      </c>
      <c r="BK420" s="71">
        <v>0</v>
      </c>
      <c r="BL420" s="71">
        <v>28.310000000000002</v>
      </c>
      <c r="BM420" s="71">
        <v>0</v>
      </c>
      <c r="BN420" s="72"/>
      <c r="BO420" s="71">
        <v>0</v>
      </c>
      <c r="BP420" s="71">
        <v>0</v>
      </c>
      <c r="BQ420" s="71">
        <v>2</v>
      </c>
      <c r="BR420" s="71">
        <v>0</v>
      </c>
      <c r="BS420" s="71">
        <v>6</v>
      </c>
      <c r="BT420" s="71">
        <v>0</v>
      </c>
      <c r="BU420"/>
      <c r="BV420" s="70">
        <v>35.965000000000003</v>
      </c>
      <c r="BW420" s="70">
        <v>0</v>
      </c>
      <c r="BX420" s="70">
        <v>0</v>
      </c>
      <c r="BY420" s="70">
        <v>0</v>
      </c>
      <c r="BZ420" s="70">
        <v>0</v>
      </c>
      <c r="CA420" s="70">
        <v>0</v>
      </c>
      <c r="CB420" s="70">
        <v>0</v>
      </c>
      <c r="CC420" s="70">
        <v>0</v>
      </c>
      <c r="CD420" s="70">
        <v>0</v>
      </c>
    </row>
    <row r="421" spans="1:82">
      <c r="A421" s="70" t="s">
        <v>2156</v>
      </c>
      <c r="B421" s="70">
        <v>320</v>
      </c>
      <c r="C421" s="70">
        <v>14</v>
      </c>
      <c r="D421" s="70">
        <v>19</v>
      </c>
      <c r="E421" s="70">
        <v>2017</v>
      </c>
      <c r="F421" s="70" t="s">
        <v>156</v>
      </c>
      <c r="G421" s="70" t="s">
        <v>2142</v>
      </c>
      <c r="H421" s="70" t="s">
        <v>2143</v>
      </c>
      <c r="I421" s="148"/>
      <c r="J421" s="71">
        <v>21.209488294504382</v>
      </c>
      <c r="K421" s="71">
        <v>3.4439312693434903</v>
      </c>
      <c r="L421" s="71">
        <v>12.657940784018695</v>
      </c>
      <c r="M421" s="71">
        <v>72.485054006344456</v>
      </c>
      <c r="N421" s="71">
        <v>78.184892940123177</v>
      </c>
      <c r="O421" s="71">
        <v>53.687085893492025</v>
      </c>
      <c r="P421" s="71">
        <v>50.017496375567788</v>
      </c>
      <c r="Q421" s="71">
        <v>3.4971004482674601</v>
      </c>
      <c r="R421" s="71">
        <v>3.2039082539452584</v>
      </c>
      <c r="S421" s="71">
        <v>6.042507815066025</v>
      </c>
      <c r="T421" s="72"/>
      <c r="U421" s="71">
        <v>1808345</v>
      </c>
      <c r="V421" s="71">
        <v>1325</v>
      </c>
      <c r="W421" s="71">
        <v>261</v>
      </c>
      <c r="X421" s="71">
        <v>17197</v>
      </c>
      <c r="Y421" s="71">
        <v>22852</v>
      </c>
      <c r="Z421" s="71">
        <v>32099</v>
      </c>
      <c r="AA421" s="71">
        <v>10360</v>
      </c>
      <c r="AB421" s="71">
        <v>51200</v>
      </c>
      <c r="AC421" s="71">
        <v>558053.49999999977</v>
      </c>
      <c r="AD421" s="71">
        <v>6.042507815066025</v>
      </c>
      <c r="AE421" s="72"/>
      <c r="AF421" s="71">
        <v>16099736.35986162</v>
      </c>
      <c r="AG421" s="71">
        <v>2632549.6919963108</v>
      </c>
      <c r="AH421" s="71">
        <v>2057862.078147749</v>
      </c>
      <c r="AI421" s="71">
        <v>114927432.26074959</v>
      </c>
      <c r="AJ421" s="71">
        <v>112219831.5517488</v>
      </c>
      <c r="AK421" s="71">
        <v>0</v>
      </c>
      <c r="AL421" s="71">
        <v>0</v>
      </c>
      <c r="AM421" s="71">
        <v>7033184.3673819685</v>
      </c>
      <c r="AN421" s="71">
        <v>0</v>
      </c>
      <c r="AO421" s="71">
        <v>0</v>
      </c>
      <c r="AP421" s="71">
        <v>254970596.30988601</v>
      </c>
      <c r="AQ421" s="72"/>
      <c r="AR421" s="71">
        <v>949</v>
      </c>
      <c r="AS421" s="71">
        <v>667</v>
      </c>
      <c r="AT421" s="71">
        <v>0</v>
      </c>
      <c r="AU421" s="71">
        <v>0</v>
      </c>
      <c r="AV421" s="71">
        <v>0</v>
      </c>
      <c r="AW421" s="71">
        <v>1</v>
      </c>
      <c r="AX421" s="71"/>
      <c r="AY421" s="72"/>
      <c r="AZ421" s="71">
        <v>4139.7999999999993</v>
      </c>
      <c r="BA421" s="71">
        <v>79215.10000000002</v>
      </c>
      <c r="BB421" s="71">
        <v>0</v>
      </c>
      <c r="BC421" s="71">
        <v>0</v>
      </c>
      <c r="BD421" s="71">
        <v>0</v>
      </c>
      <c r="BE421" s="71">
        <v>447.7</v>
      </c>
      <c r="BF421" s="71"/>
      <c r="BG421" s="72"/>
      <c r="BH421" s="71">
        <v>0</v>
      </c>
      <c r="BI421" s="71">
        <v>0</v>
      </c>
      <c r="BJ421" s="71">
        <v>6.8639999999999999</v>
      </c>
      <c r="BK421" s="71">
        <v>0</v>
      </c>
      <c r="BL421" s="71">
        <v>27.815000000000001</v>
      </c>
      <c r="BM421" s="71">
        <v>0</v>
      </c>
      <c r="BN421" s="72"/>
      <c r="BO421" s="71">
        <v>0</v>
      </c>
      <c r="BP421" s="71">
        <v>0</v>
      </c>
      <c r="BQ421" s="71">
        <v>2</v>
      </c>
      <c r="BR421" s="71">
        <v>0</v>
      </c>
      <c r="BS421" s="71">
        <v>6</v>
      </c>
      <c r="BT421" s="71">
        <v>0</v>
      </c>
      <c r="BU421"/>
      <c r="BV421" s="70">
        <v>34.679000000000002</v>
      </c>
      <c r="BW421" s="70">
        <v>0</v>
      </c>
      <c r="BX421" s="70">
        <v>0</v>
      </c>
      <c r="BY421" s="70">
        <v>0</v>
      </c>
      <c r="BZ421" s="70">
        <v>0</v>
      </c>
      <c r="CA421" s="70">
        <v>0</v>
      </c>
      <c r="CB421" s="70">
        <v>0</v>
      </c>
      <c r="CC421" s="70">
        <v>0</v>
      </c>
      <c r="CD421" s="70">
        <v>0</v>
      </c>
    </row>
    <row r="422" spans="1:82">
      <c r="A422" s="70" t="s">
        <v>2157</v>
      </c>
      <c r="B422" s="70">
        <v>321</v>
      </c>
      <c r="C422" s="70">
        <v>15</v>
      </c>
      <c r="D422" s="70">
        <v>19</v>
      </c>
      <c r="E422" s="70">
        <v>2018</v>
      </c>
      <c r="F422" s="70" t="s">
        <v>183</v>
      </c>
      <c r="G422" s="70" t="s">
        <v>2142</v>
      </c>
      <c r="H422" s="70" t="s">
        <v>2143</v>
      </c>
      <c r="I422" s="148"/>
      <c r="J422" s="71">
        <v>18.425509792894253</v>
      </c>
      <c r="K422" s="71">
        <v>3.1899148996665851</v>
      </c>
      <c r="L422" s="71">
        <v>11.639748609258719</v>
      </c>
      <c r="M422" s="71">
        <v>75.017253837193309</v>
      </c>
      <c r="N422" s="71">
        <v>70.24870842565818</v>
      </c>
      <c r="O422" s="71">
        <v>52.560261827722371</v>
      </c>
      <c r="P422" s="71">
        <v>48.606652277482802</v>
      </c>
      <c r="Q422" s="71">
        <v>3.18311221402036</v>
      </c>
      <c r="R422" s="71">
        <v>3.1765767814603021</v>
      </c>
      <c r="S422" s="71">
        <v>7.3517352158310967</v>
      </c>
      <c r="T422" s="72"/>
      <c r="U422" s="71">
        <v>1637554</v>
      </c>
      <c r="V422" s="71">
        <v>1325</v>
      </c>
      <c r="W422" s="71">
        <v>261</v>
      </c>
      <c r="X422" s="71">
        <v>17197</v>
      </c>
      <c r="Y422" s="71">
        <v>22766</v>
      </c>
      <c r="Z422" s="71">
        <v>32027</v>
      </c>
      <c r="AA422" s="71">
        <v>10169</v>
      </c>
      <c r="AB422" s="71">
        <v>50222</v>
      </c>
      <c r="AC422" s="71">
        <v>551124.5</v>
      </c>
      <c r="AD422" s="71">
        <v>7.3517352158310967</v>
      </c>
      <c r="AE422" s="72"/>
      <c r="AF422" s="71">
        <v>14824717.962295361</v>
      </c>
      <c r="AG422" s="71">
        <v>2386213.8904677979</v>
      </c>
      <c r="AH422" s="71">
        <v>1904551.1900854411</v>
      </c>
      <c r="AI422" s="71">
        <v>116965700.72948641</v>
      </c>
      <c r="AJ422" s="71">
        <v>104104518.55331109</v>
      </c>
      <c r="AK422" s="71">
        <v>0</v>
      </c>
      <c r="AL422" s="71">
        <v>0</v>
      </c>
      <c r="AM422" s="71">
        <v>6913114.0821604291</v>
      </c>
      <c r="AN422" s="71">
        <v>0</v>
      </c>
      <c r="AO422" s="71">
        <v>0</v>
      </c>
      <c r="AP422" s="71">
        <v>247098816.40780655</v>
      </c>
      <c r="AQ422" s="72"/>
      <c r="AR422" s="71">
        <v>980</v>
      </c>
      <c r="AS422" s="71">
        <v>748</v>
      </c>
      <c r="AT422" s="71">
        <v>0</v>
      </c>
      <c r="AU422" s="71">
        <v>0</v>
      </c>
      <c r="AV422" s="71">
        <v>0</v>
      </c>
      <c r="AW422" s="71">
        <v>1</v>
      </c>
      <c r="AX422" s="71"/>
      <c r="AY422" s="72"/>
      <c r="AZ422" s="71">
        <v>4313.7000000000007</v>
      </c>
      <c r="BA422" s="71">
        <v>83576.100000000006</v>
      </c>
      <c r="BB422" s="71">
        <v>0</v>
      </c>
      <c r="BC422" s="71">
        <v>0</v>
      </c>
      <c r="BD422" s="71">
        <v>0</v>
      </c>
      <c r="BE422" s="71">
        <v>448</v>
      </c>
      <c r="BF422" s="71"/>
      <c r="BG422" s="72"/>
      <c r="BH422" s="71">
        <v>0</v>
      </c>
      <c r="BI422" s="71">
        <v>0</v>
      </c>
      <c r="BJ422" s="71">
        <v>6.2489999999999997</v>
      </c>
      <c r="BK422" s="71">
        <v>0</v>
      </c>
      <c r="BL422" s="71">
        <v>21.213999999999999</v>
      </c>
      <c r="BM422" s="71">
        <v>0</v>
      </c>
      <c r="BN422" s="72"/>
      <c r="BO422" s="71">
        <v>0</v>
      </c>
      <c r="BP422" s="71">
        <v>0</v>
      </c>
      <c r="BQ422" s="71">
        <v>2</v>
      </c>
      <c r="BR422" s="71">
        <v>0</v>
      </c>
      <c r="BS422" s="71">
        <v>4</v>
      </c>
      <c r="BT422" s="71">
        <v>0</v>
      </c>
      <c r="BU422"/>
      <c r="BV422" s="70">
        <v>27.463000000000001</v>
      </c>
      <c r="BW422" s="70">
        <v>0</v>
      </c>
      <c r="BX422" s="70">
        <v>0</v>
      </c>
      <c r="BY422" s="70">
        <v>0</v>
      </c>
      <c r="BZ422" s="70">
        <v>0</v>
      </c>
      <c r="CA422" s="70">
        <v>0</v>
      </c>
      <c r="CB422" s="70">
        <v>0</v>
      </c>
      <c r="CC422" s="70">
        <v>0</v>
      </c>
      <c r="CD422" s="70">
        <v>0</v>
      </c>
    </row>
    <row r="423" spans="1:82">
      <c r="A423" s="70" t="s">
        <v>2158</v>
      </c>
      <c r="B423" s="70">
        <v>322</v>
      </c>
      <c r="C423" s="70">
        <v>16</v>
      </c>
      <c r="D423" s="70">
        <v>19</v>
      </c>
      <c r="E423" s="70">
        <v>2019</v>
      </c>
      <c r="F423" s="70" t="s">
        <v>158</v>
      </c>
      <c r="G423" s="70" t="s">
        <v>2142</v>
      </c>
      <c r="H423" s="70" t="s">
        <v>2143</v>
      </c>
      <c r="I423" s="148"/>
      <c r="J423" s="71">
        <v>17.172812236572433</v>
      </c>
      <c r="K423" s="71">
        <v>2.9740935957909214</v>
      </c>
      <c r="L423" s="71">
        <v>11.722487250542866</v>
      </c>
      <c r="M423" s="71">
        <v>66.886621664152145</v>
      </c>
      <c r="N423" s="71">
        <v>65.322516448932788</v>
      </c>
      <c r="O423" s="71">
        <v>50.764533616735307</v>
      </c>
      <c r="P423" s="71">
        <v>47.465833308656983</v>
      </c>
      <c r="Q423" s="71">
        <v>3.04200527242021</v>
      </c>
      <c r="R423" s="71">
        <v>3.0346178233959722</v>
      </c>
      <c r="S423" s="71">
        <v>6.9303470314497249</v>
      </c>
      <c r="T423" s="72"/>
      <c r="U423" s="71">
        <v>1501931</v>
      </c>
      <c r="V423" s="71">
        <v>1325</v>
      </c>
      <c r="W423" s="71">
        <v>261</v>
      </c>
      <c r="X423" s="71">
        <v>17197</v>
      </c>
      <c r="Y423" s="71">
        <v>22804</v>
      </c>
      <c r="Z423" s="71">
        <v>31782</v>
      </c>
      <c r="AA423" s="71">
        <v>9856</v>
      </c>
      <c r="AB423" s="71">
        <v>49295</v>
      </c>
      <c r="AC423" s="71">
        <v>535118.5</v>
      </c>
      <c r="AD423" s="71">
        <v>6.9303470314497249</v>
      </c>
      <c r="AE423" s="72"/>
      <c r="AF423" s="71">
        <v>14419354.31101549</v>
      </c>
      <c r="AG423" s="71">
        <v>2343933.419500716</v>
      </c>
      <c r="AH423" s="71">
        <v>2094736.1292046451</v>
      </c>
      <c r="AI423" s="71">
        <v>112228411.9042508</v>
      </c>
      <c r="AJ423" s="71">
        <v>101752316.41521829</v>
      </c>
      <c r="AK423" s="71">
        <v>0</v>
      </c>
      <c r="AL423" s="71">
        <v>0</v>
      </c>
      <c r="AM423" s="71">
        <v>6713607.9074386824</v>
      </c>
      <c r="AN423" s="71">
        <v>0</v>
      </c>
      <c r="AO423" s="71">
        <v>0</v>
      </c>
      <c r="AP423" s="71">
        <v>239552360.08662865</v>
      </c>
      <c r="AQ423" s="72"/>
      <c r="AR423" s="71">
        <v>1037</v>
      </c>
      <c r="AS423" s="71">
        <v>809</v>
      </c>
      <c r="AT423" s="71">
        <v>0</v>
      </c>
      <c r="AU423" s="71">
        <v>0</v>
      </c>
      <c r="AV423" s="71">
        <v>0</v>
      </c>
      <c r="AW423" s="71">
        <v>1</v>
      </c>
      <c r="AX423" s="71"/>
      <c r="AY423" s="72"/>
      <c r="AZ423" s="71">
        <v>4627.6000000000004</v>
      </c>
      <c r="BA423" s="71">
        <v>90935.300000000047</v>
      </c>
      <c r="BB423" s="71">
        <v>0</v>
      </c>
      <c r="BC423" s="71">
        <v>0</v>
      </c>
      <c r="BD423" s="71">
        <v>0</v>
      </c>
      <c r="BE423" s="71">
        <v>447.7</v>
      </c>
      <c r="BF423" s="71"/>
      <c r="BG423" s="72"/>
      <c r="BH423" s="71">
        <v>0</v>
      </c>
      <c r="BI423" s="71">
        <v>0</v>
      </c>
      <c r="BJ423" s="71">
        <v>3.258</v>
      </c>
      <c r="BK423" s="71">
        <v>0</v>
      </c>
      <c r="BL423" s="71">
        <v>18.983999999999998</v>
      </c>
      <c r="BM423" s="71">
        <v>0</v>
      </c>
      <c r="BN423" s="72"/>
      <c r="BO423" s="71">
        <v>0</v>
      </c>
      <c r="BP423" s="71">
        <v>0</v>
      </c>
      <c r="BQ423" s="71">
        <v>1</v>
      </c>
      <c r="BR423" s="71">
        <v>0</v>
      </c>
      <c r="BS423" s="71">
        <v>4</v>
      </c>
      <c r="BT423" s="71">
        <v>0</v>
      </c>
      <c r="BU423"/>
      <c r="BV423" s="70">
        <v>22.242000000000001</v>
      </c>
      <c r="BW423" s="70">
        <v>0</v>
      </c>
      <c r="BX423" s="70">
        <v>0</v>
      </c>
      <c r="BY423" s="70">
        <v>0</v>
      </c>
      <c r="BZ423" s="70">
        <v>0</v>
      </c>
      <c r="CA423" s="70">
        <v>0</v>
      </c>
      <c r="CB423" s="70">
        <v>0</v>
      </c>
      <c r="CC423" s="70">
        <v>0</v>
      </c>
      <c r="CD423" s="70">
        <v>0</v>
      </c>
    </row>
    <row r="424" spans="1:82">
      <c r="A424" s="70" t="s">
        <v>2159</v>
      </c>
      <c r="B424" s="70">
        <v>323</v>
      </c>
      <c r="C424" s="70">
        <v>17</v>
      </c>
      <c r="D424" s="70">
        <v>19</v>
      </c>
      <c r="E424" s="70">
        <v>2020</v>
      </c>
      <c r="F424" s="70" t="s">
        <v>159</v>
      </c>
      <c r="G424" s="70" t="s">
        <v>2142</v>
      </c>
      <c r="H424" s="70" t="s">
        <v>2143</v>
      </c>
      <c r="I424" s="148"/>
      <c r="J424" s="71">
        <v>15.170522476862169</v>
      </c>
      <c r="K424" s="71">
        <v>2.9388896804932494</v>
      </c>
      <c r="L424" s="71">
        <v>14.63257282595405</v>
      </c>
      <c r="M424" s="71">
        <v>54.051741170658708</v>
      </c>
      <c r="N424" s="71">
        <v>64.820182756120943</v>
      </c>
      <c r="O424" s="71">
        <v>44.307576805173042</v>
      </c>
      <c r="P424" s="71">
        <v>44.244820107628541</v>
      </c>
      <c r="Q424" s="71">
        <v>2.8519301908057502</v>
      </c>
      <c r="R424" s="71">
        <v>2.4420210410600407</v>
      </c>
      <c r="S424" s="71">
        <v>6.9540286318467857</v>
      </c>
      <c r="T424" s="72"/>
      <c r="U424" s="71">
        <v>1352006</v>
      </c>
      <c r="V424" s="71">
        <v>1246</v>
      </c>
      <c r="W424" s="71">
        <v>347</v>
      </c>
      <c r="X424" s="71">
        <v>15417</v>
      </c>
      <c r="Y424" s="71">
        <v>22777</v>
      </c>
      <c r="Z424" s="71">
        <v>31661</v>
      </c>
      <c r="AA424" s="71">
        <v>9765</v>
      </c>
      <c r="AB424" s="71">
        <v>48370</v>
      </c>
      <c r="AC424" s="71">
        <v>432896.49999999994</v>
      </c>
      <c r="AD424" s="71">
        <v>6.9540286318467857</v>
      </c>
      <c r="AE424" s="72"/>
      <c r="AF424" s="71">
        <v>13207239.5399772</v>
      </c>
      <c r="AG424" s="71">
        <v>2257791.5921976813</v>
      </c>
      <c r="AH424" s="71">
        <v>2727050.4656392336</v>
      </c>
      <c r="AI424" s="71">
        <v>97190805.213522673</v>
      </c>
      <c r="AJ424" s="71">
        <v>116006999.35863709</v>
      </c>
      <c r="AK424" s="71"/>
      <c r="AL424" s="71"/>
      <c r="AM424" s="71">
        <v>6312822.4019086165</v>
      </c>
      <c r="AN424" s="71"/>
      <c r="AO424" s="71"/>
      <c r="AP424" s="71">
        <v>237702708.57188249</v>
      </c>
      <c r="AQ424" s="72"/>
      <c r="AR424" s="71">
        <v>1068</v>
      </c>
      <c r="AS424" s="71">
        <v>878</v>
      </c>
      <c r="AT424" s="71">
        <v>0</v>
      </c>
      <c r="AU424" s="71">
        <v>0</v>
      </c>
      <c r="AV424" s="71">
        <v>0</v>
      </c>
      <c r="AW424" s="71">
        <v>1</v>
      </c>
      <c r="AX424" s="71"/>
      <c r="AY424" s="72"/>
      <c r="AZ424" s="71">
        <v>4808.2000000000007</v>
      </c>
      <c r="BA424" s="71">
        <v>111063.2</v>
      </c>
      <c r="BB424" s="71">
        <v>0</v>
      </c>
      <c r="BC424" s="71">
        <v>0</v>
      </c>
      <c r="BD424" s="71">
        <v>0</v>
      </c>
      <c r="BE424" s="71">
        <v>447.7</v>
      </c>
      <c r="BF424" s="71"/>
      <c r="BG424" s="72"/>
      <c r="BH424" s="71">
        <v>0</v>
      </c>
      <c r="BI424" s="71">
        <v>0</v>
      </c>
      <c r="BJ424" s="71">
        <v>2.7919999999999998</v>
      </c>
      <c r="BK424" s="71">
        <v>0</v>
      </c>
      <c r="BL424" s="71">
        <v>13.172000000000001</v>
      </c>
      <c r="BM424" s="71">
        <v>0</v>
      </c>
      <c r="BN424" s="72"/>
      <c r="BO424" s="71">
        <v>0</v>
      </c>
      <c r="BP424" s="71">
        <v>0</v>
      </c>
      <c r="BQ424" s="71">
        <v>1</v>
      </c>
      <c r="BR424" s="71">
        <v>0</v>
      </c>
      <c r="BS424" s="71">
        <v>3</v>
      </c>
      <c r="BT424" s="71">
        <v>0</v>
      </c>
      <c r="BU424"/>
      <c r="BV424" s="70">
        <v>15.964</v>
      </c>
      <c r="BW424" s="70">
        <v>0</v>
      </c>
      <c r="BX424" s="70">
        <v>0</v>
      </c>
      <c r="BY424" s="70">
        <v>0</v>
      </c>
      <c r="BZ424" s="70">
        <v>0</v>
      </c>
      <c r="CA424" s="70">
        <v>0</v>
      </c>
      <c r="CB424" s="70">
        <v>0</v>
      </c>
      <c r="CC424" s="70">
        <v>0</v>
      </c>
      <c r="CD424" s="70">
        <v>0</v>
      </c>
    </row>
    <row r="425" spans="1:82">
      <c r="A425" s="70" t="s">
        <v>2160</v>
      </c>
      <c r="B425" s="70">
        <v>323</v>
      </c>
      <c r="C425" s="70">
        <v>18</v>
      </c>
      <c r="D425" s="70">
        <v>19</v>
      </c>
      <c r="E425" s="70">
        <v>2021</v>
      </c>
      <c r="F425" s="70" t="s">
        <v>160</v>
      </c>
      <c r="G425" s="1064" t="s">
        <v>2142</v>
      </c>
      <c r="H425" s="70" t="s">
        <v>2143</v>
      </c>
      <c r="I425" s="148"/>
      <c r="J425" s="71">
        <v>18.793852580480312</v>
      </c>
      <c r="K425" s="71">
        <v>3.2211072726952397</v>
      </c>
      <c r="L425" s="71">
        <v>13.996995306124211</v>
      </c>
      <c r="M425" s="71">
        <v>62.026976308546502</v>
      </c>
      <c r="N425" s="71">
        <v>66.727752257368437</v>
      </c>
      <c r="O425" s="71">
        <v>42.432215531471563</v>
      </c>
      <c r="P425" s="71">
        <v>44.997770287365029</v>
      </c>
      <c r="Q425" s="71">
        <v>2.7600753408915901</v>
      </c>
      <c r="R425" s="71">
        <v>2.4907911875644189</v>
      </c>
      <c r="S425" s="71">
        <v>6.7285023759646672</v>
      </c>
      <c r="T425" s="72"/>
      <c r="U425" s="71">
        <v>1652540</v>
      </c>
      <c r="V425" s="71">
        <v>1246</v>
      </c>
      <c r="W425" s="71">
        <v>347</v>
      </c>
      <c r="X425" s="71">
        <v>15417</v>
      </c>
      <c r="Y425" s="71">
        <v>22599</v>
      </c>
      <c r="Z425" s="71">
        <v>31220</v>
      </c>
      <c r="AA425" s="71">
        <v>9684</v>
      </c>
      <c r="AB425" s="71">
        <v>47272</v>
      </c>
      <c r="AC425" s="71">
        <v>428347.5</v>
      </c>
      <c r="AD425" s="71">
        <v>6.7285023759646672</v>
      </c>
      <c r="AE425" s="72"/>
      <c r="AF425" s="71">
        <v>16406091.886374505</v>
      </c>
      <c r="AG425" s="71">
        <v>2392725.3477021158</v>
      </c>
      <c r="AH425" s="71">
        <v>2491456.4065380348</v>
      </c>
      <c r="AI425" s="71">
        <v>104016079.00773148</v>
      </c>
      <c r="AJ425" s="71">
        <v>111010980.9753603</v>
      </c>
      <c r="AK425" s="71">
        <v>0</v>
      </c>
      <c r="AL425" s="71">
        <v>0</v>
      </c>
      <c r="AM425" s="71">
        <v>6205106.50445046</v>
      </c>
      <c r="AN425" s="71">
        <v>0</v>
      </c>
      <c r="AO425" s="71">
        <v>0</v>
      </c>
      <c r="AP425" s="71">
        <v>242522440.12815693</v>
      </c>
      <c r="AQ425" s="72"/>
      <c r="AR425" s="71">
        <v>1098</v>
      </c>
      <c r="AS425" s="71">
        <v>950</v>
      </c>
      <c r="AT425" s="71">
        <v>0</v>
      </c>
      <c r="AU425" s="71">
        <v>0</v>
      </c>
      <c r="AV425" s="71">
        <v>0</v>
      </c>
      <c r="AW425" s="71">
        <v>1</v>
      </c>
      <c r="AX425" s="71"/>
      <c r="AY425" s="72"/>
      <c r="AZ425" s="71">
        <v>4978.300000000002</v>
      </c>
      <c r="BA425" s="71">
        <v>122549.6</v>
      </c>
      <c r="BB425" s="71">
        <v>0</v>
      </c>
      <c r="BC425" s="71">
        <v>0</v>
      </c>
      <c r="BD425" s="71">
        <v>0</v>
      </c>
      <c r="BE425" s="71">
        <v>447.7</v>
      </c>
      <c r="BF425" s="71"/>
      <c r="BG425" s="72"/>
      <c r="BH425" s="71">
        <v>0</v>
      </c>
      <c r="BI425" s="71">
        <v>0</v>
      </c>
      <c r="BJ425" s="71">
        <v>2.9350000000000001</v>
      </c>
      <c r="BK425" s="71">
        <v>0</v>
      </c>
      <c r="BL425" s="71">
        <v>13.212</v>
      </c>
      <c r="BM425" s="71">
        <v>0</v>
      </c>
      <c r="BN425" s="72"/>
      <c r="BO425" s="71">
        <v>0</v>
      </c>
      <c r="BP425" s="71">
        <v>0</v>
      </c>
      <c r="BQ425" s="71">
        <v>1</v>
      </c>
      <c r="BR425" s="71">
        <v>0</v>
      </c>
      <c r="BS425" s="71">
        <v>3</v>
      </c>
      <c r="BT425" s="71">
        <v>0</v>
      </c>
      <c r="BU425"/>
      <c r="BV425" s="70">
        <v>16.146999999999998</v>
      </c>
      <c r="BW425" s="70">
        <v>0</v>
      </c>
      <c r="BX425" s="70">
        <v>0</v>
      </c>
      <c r="BY425" s="70">
        <v>0</v>
      </c>
      <c r="BZ425" s="70">
        <v>0</v>
      </c>
      <c r="CA425" s="70">
        <v>0</v>
      </c>
      <c r="CB425" s="70">
        <v>0</v>
      </c>
      <c r="CC425" s="70">
        <v>0</v>
      </c>
      <c r="CD425" s="70">
        <v>0</v>
      </c>
    </row>
    <row r="426" spans="1:82">
      <c r="A426" s="70" t="s">
        <v>2161</v>
      </c>
      <c r="B426" s="70">
        <v>323</v>
      </c>
      <c r="C426" s="70">
        <v>19</v>
      </c>
      <c r="D426" s="70">
        <v>19</v>
      </c>
      <c r="E426" s="70">
        <v>2022</v>
      </c>
      <c r="F426" s="70" t="s">
        <v>161</v>
      </c>
      <c r="G426" s="1064" t="s">
        <v>2142</v>
      </c>
      <c r="H426" s="70" t="s">
        <v>2143</v>
      </c>
      <c r="I426" s="148"/>
      <c r="J426" s="71">
        <v>17.589228323577668</v>
      </c>
      <c r="K426" s="71">
        <v>3.018555023738501</v>
      </c>
      <c r="L426" s="71">
        <v>12.684201606690834</v>
      </c>
      <c r="M426" s="71">
        <v>57.193917012862087</v>
      </c>
      <c r="N426" s="71">
        <v>61.707130728371958</v>
      </c>
      <c r="O426" s="71">
        <v>44.311375716813608</v>
      </c>
      <c r="P426" s="71">
        <v>43.955958350296378</v>
      </c>
      <c r="Q426" s="71">
        <v>2.7173730602845025</v>
      </c>
      <c r="R426" s="71">
        <v>2.3705245769369632</v>
      </c>
      <c r="S426" s="71">
        <v>7.8373862673711097</v>
      </c>
      <c r="T426" s="72"/>
      <c r="U426" s="71">
        <v>1748951</v>
      </c>
      <c r="V426" s="71">
        <v>1246</v>
      </c>
      <c r="W426" s="71">
        <v>347</v>
      </c>
      <c r="X426" s="71">
        <v>15417</v>
      </c>
      <c r="Y426" s="71">
        <v>22547</v>
      </c>
      <c r="Z426" s="71">
        <v>30976</v>
      </c>
      <c r="AA426" s="71">
        <v>9604</v>
      </c>
      <c r="AB426" s="71">
        <v>46159</v>
      </c>
      <c r="AC426" s="71">
        <v>412784.99999999994</v>
      </c>
      <c r="AD426" s="71">
        <v>7.8373862673711097</v>
      </c>
      <c r="AE426" s="72"/>
      <c r="AF426" s="71">
        <v>15649808.37758169</v>
      </c>
      <c r="AG426" s="71">
        <v>2412297.9564662115</v>
      </c>
      <c r="AH426" s="71">
        <v>2765709.8492109398</v>
      </c>
      <c r="AI426" s="71">
        <v>94928637.875685826</v>
      </c>
      <c r="AJ426" s="71">
        <v>101244763.29353672</v>
      </c>
      <c r="AK426" s="71">
        <v>0</v>
      </c>
      <c r="AL426" s="71">
        <v>0</v>
      </c>
      <c r="AM426" s="71">
        <v>5960386.7825380471</v>
      </c>
      <c r="AN426" s="71">
        <v>0</v>
      </c>
      <c r="AO426" s="71">
        <v>0</v>
      </c>
      <c r="AP426" s="71">
        <v>222961604.13501945</v>
      </c>
      <c r="AQ426" s="72"/>
      <c r="AR426" s="71">
        <v>1136</v>
      </c>
      <c r="AS426" s="71">
        <v>979</v>
      </c>
      <c r="AT426" s="71">
        <v>0</v>
      </c>
      <c r="AU426" s="71">
        <v>0</v>
      </c>
      <c r="AV426" s="71">
        <v>0</v>
      </c>
      <c r="AW426" s="71">
        <v>1</v>
      </c>
      <c r="AX426" s="71"/>
      <c r="AY426" s="72"/>
      <c r="AZ426" s="71">
        <v>5204.0000000000018</v>
      </c>
      <c r="BA426" s="71">
        <v>130625.99999999999</v>
      </c>
      <c r="BB426" s="71">
        <v>0</v>
      </c>
      <c r="BC426" s="71">
        <v>0</v>
      </c>
      <c r="BD426" s="71">
        <v>0</v>
      </c>
      <c r="BE426" s="71">
        <v>447.7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2162</v>
      </c>
      <c r="B427" s="70">
        <v>323</v>
      </c>
      <c r="C427" s="70">
        <v>20</v>
      </c>
      <c r="D427" s="70">
        <v>19</v>
      </c>
      <c r="E427" s="70">
        <v>2023</v>
      </c>
      <c r="F427" s="70" t="s">
        <v>1539</v>
      </c>
      <c r="G427" s="70" t="s">
        <v>2142</v>
      </c>
      <c r="H427" s="70" t="s">
        <v>2143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1181</v>
      </c>
      <c r="AS427" s="71">
        <v>983</v>
      </c>
      <c r="AT427" s="71">
        <v>0</v>
      </c>
      <c r="AU427" s="71">
        <v>0</v>
      </c>
      <c r="AV427" s="71">
        <v>0</v>
      </c>
      <c r="AW427" s="71">
        <v>1</v>
      </c>
      <c r="AX427" s="71"/>
      <c r="AY427" s="72"/>
      <c r="AZ427" s="71">
        <v>5506.1000000000031</v>
      </c>
      <c r="BA427" s="71">
        <v>130817.09999999998</v>
      </c>
      <c r="BB427" s="71">
        <v>0</v>
      </c>
      <c r="BC427" s="71">
        <v>0</v>
      </c>
      <c r="BD427" s="71">
        <v>0</v>
      </c>
      <c r="BE427" s="71">
        <v>447.7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2163</v>
      </c>
      <c r="B428" s="70">
        <v>323</v>
      </c>
      <c r="C428" s="70">
        <v>21</v>
      </c>
      <c r="D428" s="70">
        <v>19</v>
      </c>
      <c r="E428" s="70">
        <v>2024</v>
      </c>
      <c r="F428" s="70" t="s">
        <v>1554</v>
      </c>
      <c r="G428" s="70" t="s">
        <v>2142</v>
      </c>
      <c r="H428" s="70" t="s">
        <v>2143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2164</v>
      </c>
      <c r="B429" s="70">
        <v>69</v>
      </c>
      <c r="C429" s="70">
        <v>1</v>
      </c>
      <c r="D429" s="70">
        <v>5</v>
      </c>
      <c r="E429" s="70">
        <v>1990</v>
      </c>
      <c r="F429" s="70" t="s">
        <v>787</v>
      </c>
      <c r="G429" s="70" t="s">
        <v>2165</v>
      </c>
      <c r="H429" s="70" t="s">
        <v>2166</v>
      </c>
      <c r="I429" s="148"/>
      <c r="J429" s="71">
        <v>253.6752059418622</v>
      </c>
      <c r="K429" s="71">
        <v>6.8990958193737404</v>
      </c>
      <c r="L429" s="71">
        <v>7.8461425262810316</v>
      </c>
      <c r="M429" s="71">
        <v>31.074281181640671</v>
      </c>
      <c r="N429" s="71">
        <v>46.740211998630407</v>
      </c>
      <c r="O429" s="71">
        <v>40.436487104681198</v>
      </c>
      <c r="P429" s="71">
        <v>59.408323553341148</v>
      </c>
      <c r="Q429" s="71">
        <v>3.5477853460104498</v>
      </c>
      <c r="R429" s="71">
        <v>0.25898691599434959</v>
      </c>
      <c r="S429" s="71">
        <v>3.2144428123570949</v>
      </c>
      <c r="T429" s="72"/>
      <c r="U429" s="71">
        <v>14955040</v>
      </c>
      <c r="V429" s="71">
        <v>1995</v>
      </c>
      <c r="W429" s="71">
        <v>87</v>
      </c>
      <c r="X429" s="71">
        <v>11995</v>
      </c>
      <c r="Y429" s="71">
        <v>16887</v>
      </c>
      <c r="Z429" s="71">
        <v>16632</v>
      </c>
      <c r="AA429" s="71">
        <v>14425</v>
      </c>
      <c r="AB429" s="71">
        <v>57604</v>
      </c>
      <c r="AC429" s="71">
        <v>44857</v>
      </c>
      <c r="AD429" s="71">
        <v>3.2144428123570949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2167</v>
      </c>
      <c r="B430" s="70">
        <v>70</v>
      </c>
      <c r="C430" s="70">
        <v>2</v>
      </c>
      <c r="D430" s="70">
        <v>5</v>
      </c>
      <c r="E430" s="70">
        <v>2005</v>
      </c>
      <c r="F430" s="70" t="s">
        <v>789</v>
      </c>
      <c r="G430" s="70" t="s">
        <v>2165</v>
      </c>
      <c r="H430" s="70" t="s">
        <v>2166</v>
      </c>
      <c r="I430" s="148"/>
      <c r="J430" s="71">
        <v>212.4138504731975</v>
      </c>
      <c r="K430" s="71">
        <v>4.1793443569086923</v>
      </c>
      <c r="L430" s="71">
        <v>4.5961920592496446</v>
      </c>
      <c r="M430" s="71">
        <v>49.258487365584443</v>
      </c>
      <c r="N430" s="71">
        <v>65.815698014855059</v>
      </c>
      <c r="O430" s="71">
        <v>63.439398065840983</v>
      </c>
      <c r="P430" s="71">
        <v>56.07965544159763</v>
      </c>
      <c r="Q430" s="71">
        <v>3.2912483158797401</v>
      </c>
      <c r="R430" s="71">
        <v>0.10946715642865169</v>
      </c>
      <c r="S430" s="71">
        <v>5.4572686213398889</v>
      </c>
      <c r="T430" s="72"/>
      <c r="U430" s="71">
        <v>11577094</v>
      </c>
      <c r="V430" s="71">
        <v>1762</v>
      </c>
      <c r="W430" s="71">
        <v>50</v>
      </c>
      <c r="X430" s="71">
        <v>10719</v>
      </c>
      <c r="Y430" s="71">
        <v>20009</v>
      </c>
      <c r="Z430" s="71">
        <v>30195</v>
      </c>
      <c r="AA430" s="71">
        <v>11152</v>
      </c>
      <c r="AB430" s="71">
        <v>55865</v>
      </c>
      <c r="AC430" s="71">
        <v>19357</v>
      </c>
      <c r="AD430" s="71">
        <v>5.4572686213398889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2168</v>
      </c>
      <c r="B431" s="70">
        <v>71</v>
      </c>
      <c r="C431" s="70">
        <v>3</v>
      </c>
      <c r="D431" s="70">
        <v>5</v>
      </c>
      <c r="E431" s="70">
        <v>2006</v>
      </c>
      <c r="F431" s="70" t="s">
        <v>790</v>
      </c>
      <c r="G431" s="70" t="s">
        <v>2165</v>
      </c>
      <c r="H431" s="70" t="s">
        <v>2166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2169</v>
      </c>
      <c r="B432" s="70">
        <v>72</v>
      </c>
      <c r="C432" s="70">
        <v>4</v>
      </c>
      <c r="D432" s="70">
        <v>5</v>
      </c>
      <c r="E432" s="70">
        <v>2007</v>
      </c>
      <c r="F432" s="70" t="s">
        <v>791</v>
      </c>
      <c r="G432" s="70" t="s">
        <v>2165</v>
      </c>
      <c r="H432" s="70" t="s">
        <v>2166</v>
      </c>
      <c r="I432" s="148"/>
      <c r="J432" s="71">
        <v>234.80343141278351</v>
      </c>
      <c r="K432" s="71">
        <v>3.6879544301578702</v>
      </c>
      <c r="L432" s="71">
        <v>3.429745565976511</v>
      </c>
      <c r="M432" s="71">
        <v>53.622195071389527</v>
      </c>
      <c r="N432" s="71">
        <v>64.445867127023263</v>
      </c>
      <c r="O432" s="71">
        <v>61.801816727012167</v>
      </c>
      <c r="P432" s="71">
        <v>55.185960742060793</v>
      </c>
      <c r="Q432" s="71">
        <v>3.4180270251037701</v>
      </c>
      <c r="R432" s="71">
        <v>6.9998852679767992E-2</v>
      </c>
      <c r="S432" s="71">
        <v>6.3954135881275516</v>
      </c>
      <c r="T432" s="72"/>
      <c r="U432" s="71">
        <v>16011933</v>
      </c>
      <c r="V432" s="71">
        <v>1561</v>
      </c>
      <c r="W432" s="71">
        <v>47</v>
      </c>
      <c r="X432" s="71">
        <v>12795</v>
      </c>
      <c r="Y432" s="71">
        <v>20184</v>
      </c>
      <c r="Z432" s="71">
        <v>30579</v>
      </c>
      <c r="AA432" s="71">
        <v>10807</v>
      </c>
      <c r="AB432" s="71">
        <v>54949</v>
      </c>
      <c r="AC432" s="71">
        <v>12733</v>
      </c>
      <c r="AD432" s="71">
        <v>6.3954135881275516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2170</v>
      </c>
      <c r="B433" s="70">
        <v>73</v>
      </c>
      <c r="C433" s="70">
        <v>5</v>
      </c>
      <c r="D433" s="70">
        <v>5</v>
      </c>
      <c r="E433" s="70">
        <v>2008</v>
      </c>
      <c r="F433" s="70" t="s">
        <v>792</v>
      </c>
      <c r="G433" s="70" t="s">
        <v>2165</v>
      </c>
      <c r="H433" s="70" t="s">
        <v>2166</v>
      </c>
      <c r="I433" s="148"/>
      <c r="J433" s="71">
        <v>228.14784434687539</v>
      </c>
      <c r="K433" s="71">
        <v>2.7334686128226862</v>
      </c>
      <c r="L433" s="71">
        <v>3.024859610703984</v>
      </c>
      <c r="M433" s="71">
        <v>56.084803458554802</v>
      </c>
      <c r="N433" s="71">
        <v>63.971303821406607</v>
      </c>
      <c r="O433" s="71">
        <v>59.846814327813902</v>
      </c>
      <c r="P433" s="71">
        <v>53.41944045120038</v>
      </c>
      <c r="Q433" s="71">
        <v>3.3298546698945399</v>
      </c>
      <c r="R433" s="71">
        <v>0.1591328190437046</v>
      </c>
      <c r="S433" s="71">
        <v>5.540692283475245</v>
      </c>
      <c r="T433" s="72"/>
      <c r="U433" s="71">
        <v>16986936</v>
      </c>
      <c r="V433" s="71">
        <v>1561</v>
      </c>
      <c r="W433" s="71">
        <v>47</v>
      </c>
      <c r="X433" s="71">
        <v>12795</v>
      </c>
      <c r="Y433" s="71">
        <v>20246</v>
      </c>
      <c r="Z433" s="71">
        <v>30651</v>
      </c>
      <c r="AA433" s="71">
        <v>10473</v>
      </c>
      <c r="AB433" s="71">
        <v>54412</v>
      </c>
      <c r="AC433" s="71">
        <v>30058</v>
      </c>
      <c r="AD433" s="71">
        <v>5.540692283475245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2171</v>
      </c>
      <c r="B434" s="70">
        <v>74</v>
      </c>
      <c r="C434" s="70">
        <v>6</v>
      </c>
      <c r="D434" s="70">
        <v>5</v>
      </c>
      <c r="E434" s="70">
        <v>2009</v>
      </c>
      <c r="F434" s="70" t="s">
        <v>176</v>
      </c>
      <c r="G434" s="70" t="s">
        <v>2165</v>
      </c>
      <c r="H434" s="70" t="s">
        <v>2166</v>
      </c>
      <c r="I434" s="148"/>
      <c r="J434" s="71">
        <v>165.86444028184471</v>
      </c>
      <c r="K434" s="71">
        <v>2.5241201221233021</v>
      </c>
      <c r="L434" s="71">
        <v>20.964465762004139</v>
      </c>
      <c r="M434" s="71">
        <v>58.2121698022532</v>
      </c>
      <c r="N434" s="71">
        <v>64.288871897013394</v>
      </c>
      <c r="O434" s="71">
        <v>61.08903651038861</v>
      </c>
      <c r="P434" s="71">
        <v>50.708070900735798</v>
      </c>
      <c r="Q434" s="71">
        <v>3.1401872078779598</v>
      </c>
      <c r="R434" s="71">
        <v>0.18165373450242761</v>
      </c>
      <c r="S434" s="71">
        <v>6.4876413585335477</v>
      </c>
      <c r="T434" s="72"/>
      <c r="U434" s="71">
        <v>12255750</v>
      </c>
      <c r="V434" s="71">
        <v>1363</v>
      </c>
      <c r="W434" s="71">
        <v>579</v>
      </c>
      <c r="X434" s="71">
        <v>12492</v>
      </c>
      <c r="Y434" s="71">
        <v>20237</v>
      </c>
      <c r="Z434" s="71">
        <v>30882</v>
      </c>
      <c r="AA434" s="71">
        <v>10206</v>
      </c>
      <c r="AB434" s="71">
        <v>53865</v>
      </c>
      <c r="AC434" s="71">
        <v>33474</v>
      </c>
      <c r="AD434" s="71">
        <v>6.4876413585335477</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27.315000000000001</v>
      </c>
      <c r="BK434" s="71">
        <v>0</v>
      </c>
      <c r="BL434" s="71">
        <v>13.042999999999999</v>
      </c>
      <c r="BM434" s="71">
        <v>0</v>
      </c>
      <c r="BN434" s="72"/>
      <c r="BO434" s="71">
        <v>0</v>
      </c>
      <c r="BP434" s="71">
        <v>0</v>
      </c>
      <c r="BQ434" s="71">
        <v>4</v>
      </c>
      <c r="BR434" s="71">
        <v>0</v>
      </c>
      <c r="BS434" s="71">
        <v>3</v>
      </c>
      <c r="BT434" s="71">
        <v>0</v>
      </c>
      <c r="BU434"/>
      <c r="BV434" s="70">
        <v>40.357999999999997</v>
      </c>
      <c r="BW434" s="70">
        <v>0</v>
      </c>
      <c r="BX434" s="70">
        <v>0</v>
      </c>
      <c r="BY434" s="70">
        <v>0</v>
      </c>
      <c r="BZ434" s="70">
        <v>0</v>
      </c>
      <c r="CA434" s="70">
        <v>0</v>
      </c>
      <c r="CB434" s="70">
        <v>0</v>
      </c>
      <c r="CC434" s="70">
        <v>0</v>
      </c>
      <c r="CD434" s="70">
        <v>0</v>
      </c>
    </row>
    <row r="435" spans="1:82">
      <c r="A435" s="70" t="s">
        <v>2172</v>
      </c>
      <c r="B435" s="70">
        <v>75</v>
      </c>
      <c r="C435" s="70">
        <v>7</v>
      </c>
      <c r="D435" s="70">
        <v>5</v>
      </c>
      <c r="E435" s="70">
        <v>2010</v>
      </c>
      <c r="F435" s="70" t="s">
        <v>177</v>
      </c>
      <c r="G435" s="70" t="s">
        <v>2165</v>
      </c>
      <c r="H435" s="70" t="s">
        <v>2166</v>
      </c>
      <c r="I435" s="148"/>
      <c r="J435" s="71">
        <v>161.3376796978209</v>
      </c>
      <c r="K435" s="71">
        <v>2.433741966542144</v>
      </c>
      <c r="L435" s="71">
        <v>19.877311113156381</v>
      </c>
      <c r="M435" s="71">
        <v>55.661560806155343</v>
      </c>
      <c r="N435" s="71">
        <v>60.434812573429618</v>
      </c>
      <c r="O435" s="71">
        <v>60.881302765138678</v>
      </c>
      <c r="P435" s="71">
        <v>50.748232657123218</v>
      </c>
      <c r="Q435" s="71">
        <v>3.23821481501649</v>
      </c>
      <c r="R435" s="71">
        <v>0.12920566509097761</v>
      </c>
      <c r="S435" s="71">
        <v>5.5144972359201327</v>
      </c>
      <c r="T435" s="72"/>
      <c r="U435" s="71">
        <v>11852364</v>
      </c>
      <c r="V435" s="71">
        <v>1363</v>
      </c>
      <c r="W435" s="71">
        <v>579</v>
      </c>
      <c r="X435" s="71">
        <v>12492</v>
      </c>
      <c r="Y435" s="71">
        <v>20260</v>
      </c>
      <c r="Z435" s="71">
        <v>30920</v>
      </c>
      <c r="AA435" s="71">
        <v>9959</v>
      </c>
      <c r="AB435" s="71">
        <v>53226</v>
      </c>
      <c r="AC435" s="71">
        <v>22563</v>
      </c>
      <c r="AD435" s="71">
        <v>5.5144972359201327</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29.952000000000002</v>
      </c>
      <c r="BK435" s="71">
        <v>0</v>
      </c>
      <c r="BL435" s="71">
        <v>12.875999999999999</v>
      </c>
      <c r="BM435" s="71">
        <v>0</v>
      </c>
      <c r="BN435" s="72"/>
      <c r="BO435" s="71">
        <v>0</v>
      </c>
      <c r="BP435" s="71">
        <v>0</v>
      </c>
      <c r="BQ435" s="71">
        <v>4</v>
      </c>
      <c r="BR435" s="71">
        <v>0</v>
      </c>
      <c r="BS435" s="71">
        <v>3</v>
      </c>
      <c r="BT435" s="71">
        <v>0</v>
      </c>
      <c r="BU435"/>
      <c r="BV435" s="70">
        <v>42.828000000000003</v>
      </c>
      <c r="BW435" s="70">
        <v>0</v>
      </c>
      <c r="BX435" s="70">
        <v>0</v>
      </c>
      <c r="BY435" s="70">
        <v>0</v>
      </c>
      <c r="BZ435" s="70">
        <v>0</v>
      </c>
      <c r="CA435" s="70">
        <v>0</v>
      </c>
      <c r="CB435" s="70">
        <v>0</v>
      </c>
      <c r="CC435" s="70">
        <v>0</v>
      </c>
      <c r="CD435" s="70">
        <v>0</v>
      </c>
    </row>
    <row r="436" spans="1:82">
      <c r="A436" s="70" t="s">
        <v>2173</v>
      </c>
      <c r="B436" s="70">
        <v>76</v>
      </c>
      <c r="C436" s="70">
        <v>8</v>
      </c>
      <c r="D436" s="70">
        <v>5</v>
      </c>
      <c r="E436" s="70">
        <v>2011</v>
      </c>
      <c r="F436" s="70" t="s">
        <v>178</v>
      </c>
      <c r="G436" s="70" t="s">
        <v>2165</v>
      </c>
      <c r="H436" s="70" t="s">
        <v>2166</v>
      </c>
      <c r="I436" s="148"/>
      <c r="J436" s="71">
        <v>205.66573474939321</v>
      </c>
      <c r="K436" s="71">
        <v>3.8785133199728441</v>
      </c>
      <c r="L436" s="71">
        <v>25.849286035461901</v>
      </c>
      <c r="M436" s="71">
        <v>73.662140861301594</v>
      </c>
      <c r="N436" s="71">
        <v>82.787675491854145</v>
      </c>
      <c r="O436" s="71">
        <v>59.854650772371777</v>
      </c>
      <c r="P436" s="71">
        <v>48.504782749769639</v>
      </c>
      <c r="Q436" s="71">
        <v>3.69390894941847</v>
      </c>
      <c r="R436" s="71">
        <v>0.15413581642723551</v>
      </c>
      <c r="S436" s="71">
        <v>9.9687289935073444</v>
      </c>
      <c r="T436" s="72"/>
      <c r="U436" s="71">
        <v>13882930</v>
      </c>
      <c r="V436" s="71">
        <v>1363</v>
      </c>
      <c r="W436" s="71">
        <v>579</v>
      </c>
      <c r="X436" s="71">
        <v>12492</v>
      </c>
      <c r="Y436" s="71">
        <v>20253</v>
      </c>
      <c r="Z436" s="71">
        <v>31059</v>
      </c>
      <c r="AA436" s="71">
        <v>9802</v>
      </c>
      <c r="AB436" s="71">
        <v>52637</v>
      </c>
      <c r="AC436" s="71">
        <v>26872</v>
      </c>
      <c r="AD436" s="71">
        <v>9.9687289935073444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25.613</v>
      </c>
      <c r="BK436" s="71">
        <v>0</v>
      </c>
      <c r="BL436" s="71">
        <v>11.803000000000001</v>
      </c>
      <c r="BM436" s="71">
        <v>0</v>
      </c>
      <c r="BN436" s="72"/>
      <c r="BO436" s="71">
        <v>0</v>
      </c>
      <c r="BP436" s="71">
        <v>0</v>
      </c>
      <c r="BQ436" s="71">
        <v>4</v>
      </c>
      <c r="BR436" s="71">
        <v>0</v>
      </c>
      <c r="BS436" s="71">
        <v>3</v>
      </c>
      <c r="BT436" s="71">
        <v>0</v>
      </c>
      <c r="BU436"/>
      <c r="BV436" s="70">
        <v>37.415999999999997</v>
      </c>
      <c r="BW436" s="70">
        <v>0</v>
      </c>
      <c r="BX436" s="70">
        <v>0</v>
      </c>
      <c r="BY436" s="70">
        <v>0</v>
      </c>
      <c r="BZ436" s="70">
        <v>0</v>
      </c>
      <c r="CA436" s="70">
        <v>0</v>
      </c>
      <c r="CB436" s="70">
        <v>0</v>
      </c>
      <c r="CC436" s="70">
        <v>0</v>
      </c>
      <c r="CD436" s="70">
        <v>0</v>
      </c>
    </row>
    <row r="437" spans="1:82">
      <c r="A437" s="70" t="s">
        <v>2174</v>
      </c>
      <c r="B437" s="70">
        <v>77</v>
      </c>
      <c r="C437" s="70">
        <v>9</v>
      </c>
      <c r="D437" s="70">
        <v>5</v>
      </c>
      <c r="E437" s="70">
        <v>2012</v>
      </c>
      <c r="F437" s="70" t="s">
        <v>179</v>
      </c>
      <c r="G437" s="70" t="s">
        <v>2165</v>
      </c>
      <c r="H437" s="70" t="s">
        <v>2166</v>
      </c>
      <c r="I437" s="148"/>
      <c r="J437" s="71">
        <v>204.7189292456388</v>
      </c>
      <c r="K437" s="71">
        <v>3.8895115249910952</v>
      </c>
      <c r="L437" s="71">
        <v>27.1332639187114</v>
      </c>
      <c r="M437" s="71">
        <v>80.614216883223563</v>
      </c>
      <c r="N437" s="71">
        <v>108.0357581817628</v>
      </c>
      <c r="O437" s="71">
        <v>60.024152815898965</v>
      </c>
      <c r="P437" s="71">
        <v>47.685896277369643</v>
      </c>
      <c r="Q437" s="71">
        <v>3.99330495860952</v>
      </c>
      <c r="R437" s="71">
        <v>0.18606298685525799</v>
      </c>
      <c r="S437" s="71">
        <v>6.8313837334581837</v>
      </c>
      <c r="T437" s="72"/>
      <c r="U437" s="71">
        <v>14064319</v>
      </c>
      <c r="V437" s="71">
        <v>1363</v>
      </c>
      <c r="W437" s="71">
        <v>579</v>
      </c>
      <c r="X437" s="71">
        <v>12492</v>
      </c>
      <c r="Y437" s="71">
        <v>20543</v>
      </c>
      <c r="Z437" s="71">
        <v>31394</v>
      </c>
      <c r="AA437" s="71">
        <v>9582</v>
      </c>
      <c r="AB437" s="71">
        <v>52374</v>
      </c>
      <c r="AC437" s="71">
        <v>31598</v>
      </c>
      <c r="AD437" s="71">
        <v>6.8313837334581837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37.776000000000003</v>
      </c>
      <c r="BK437" s="71">
        <v>0</v>
      </c>
      <c r="BL437" s="71">
        <v>13.614000000000001</v>
      </c>
      <c r="BM437" s="71">
        <v>0</v>
      </c>
      <c r="BN437" s="72"/>
      <c r="BO437" s="71">
        <v>0</v>
      </c>
      <c r="BP437" s="71">
        <v>0</v>
      </c>
      <c r="BQ437" s="71">
        <v>5</v>
      </c>
      <c r="BR437" s="71">
        <v>0</v>
      </c>
      <c r="BS437" s="71">
        <v>3</v>
      </c>
      <c r="BT437" s="71">
        <v>0</v>
      </c>
      <c r="BU437"/>
      <c r="BV437" s="70">
        <v>51.39</v>
      </c>
      <c r="BW437" s="70">
        <v>0</v>
      </c>
      <c r="BX437" s="70">
        <v>0</v>
      </c>
      <c r="BY437" s="70">
        <v>0</v>
      </c>
      <c r="BZ437" s="70">
        <v>0</v>
      </c>
      <c r="CA437" s="70">
        <v>0</v>
      </c>
      <c r="CB437" s="70">
        <v>0</v>
      </c>
      <c r="CC437" s="70">
        <v>0</v>
      </c>
      <c r="CD437" s="70">
        <v>0</v>
      </c>
    </row>
    <row r="438" spans="1:82">
      <c r="A438" s="70" t="s">
        <v>2175</v>
      </c>
      <c r="B438" s="70">
        <v>78</v>
      </c>
      <c r="C438" s="70">
        <v>10</v>
      </c>
      <c r="D438" s="70">
        <v>5</v>
      </c>
      <c r="E438" s="70">
        <v>2013</v>
      </c>
      <c r="F438" s="70" t="s">
        <v>180</v>
      </c>
      <c r="G438" s="70" t="s">
        <v>2165</v>
      </c>
      <c r="H438" s="70" t="s">
        <v>2166</v>
      </c>
      <c r="I438" s="148"/>
      <c r="J438" s="71">
        <v>292.68470581749779</v>
      </c>
      <c r="K438" s="71">
        <v>3.176721068651414</v>
      </c>
      <c r="L438" s="71">
        <v>24.21065351679264</v>
      </c>
      <c r="M438" s="71">
        <v>80.647240156269987</v>
      </c>
      <c r="N438" s="71">
        <v>117.2783199286829</v>
      </c>
      <c r="O438" s="71">
        <v>57.98400702494439</v>
      </c>
      <c r="P438" s="71">
        <v>47.311091685252904</v>
      </c>
      <c r="Q438" s="71">
        <v>4.0243109949472302</v>
      </c>
      <c r="R438" s="71">
        <v>0.2358844972752929</v>
      </c>
      <c r="S438" s="71">
        <v>4.1222854559144251</v>
      </c>
      <c r="T438" s="72"/>
      <c r="U438" s="71">
        <v>15470577</v>
      </c>
      <c r="V438" s="71">
        <v>1363</v>
      </c>
      <c r="W438" s="71">
        <v>579</v>
      </c>
      <c r="X438" s="71">
        <v>12492</v>
      </c>
      <c r="Y438" s="71">
        <v>20615</v>
      </c>
      <c r="Z438" s="71">
        <v>31681</v>
      </c>
      <c r="AA438" s="71">
        <v>9471</v>
      </c>
      <c r="AB438" s="71">
        <v>52024</v>
      </c>
      <c r="AC438" s="71">
        <v>39103</v>
      </c>
      <c r="AD438" s="71">
        <v>4.1222854559144251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45.143000000000001</v>
      </c>
      <c r="BK438" s="71">
        <v>0</v>
      </c>
      <c r="BL438" s="71">
        <v>10.448</v>
      </c>
      <c r="BM438" s="71">
        <v>0</v>
      </c>
      <c r="BN438" s="72"/>
      <c r="BO438" s="71">
        <v>0</v>
      </c>
      <c r="BP438" s="71">
        <v>0</v>
      </c>
      <c r="BQ438" s="71">
        <v>5</v>
      </c>
      <c r="BR438" s="71">
        <v>0</v>
      </c>
      <c r="BS438" s="71">
        <v>2</v>
      </c>
      <c r="BT438" s="71">
        <v>0</v>
      </c>
      <c r="BU438"/>
      <c r="BV438" s="70">
        <v>55.591000000000001</v>
      </c>
      <c r="BW438" s="70">
        <v>0</v>
      </c>
      <c r="BX438" s="70">
        <v>0</v>
      </c>
      <c r="BY438" s="70">
        <v>0</v>
      </c>
      <c r="BZ438" s="70">
        <v>0</v>
      </c>
      <c r="CA438" s="70">
        <v>0</v>
      </c>
      <c r="CB438" s="70">
        <v>0</v>
      </c>
      <c r="CC438" s="70">
        <v>0</v>
      </c>
      <c r="CD438" s="70">
        <v>0</v>
      </c>
    </row>
    <row r="439" spans="1:82">
      <c r="A439" s="70" t="s">
        <v>2176</v>
      </c>
      <c r="B439" s="70">
        <v>79</v>
      </c>
      <c r="C439" s="70">
        <v>11</v>
      </c>
      <c r="D439" s="70">
        <v>5</v>
      </c>
      <c r="E439" s="70">
        <v>2014</v>
      </c>
      <c r="F439" s="70" t="s">
        <v>181</v>
      </c>
      <c r="G439" s="70" t="s">
        <v>2165</v>
      </c>
      <c r="H439" s="70" t="s">
        <v>2166</v>
      </c>
      <c r="I439" s="148"/>
      <c r="J439" s="71">
        <v>273.23713292968682</v>
      </c>
      <c r="K439" s="71">
        <v>2.8658928885471342</v>
      </c>
      <c r="L439" s="71">
        <v>20.037837492282289</v>
      </c>
      <c r="M439" s="71">
        <v>75.114303248279384</v>
      </c>
      <c r="N439" s="71">
        <v>99.9504444209946</v>
      </c>
      <c r="O439" s="71">
        <v>55.017405393027921</v>
      </c>
      <c r="P439" s="71">
        <v>46.678274928798693</v>
      </c>
      <c r="Q439" s="71">
        <v>3.8241264266737902</v>
      </c>
      <c r="R439" s="71">
        <v>0.25700411310493432</v>
      </c>
      <c r="S439" s="71">
        <v>7.0506656729771153</v>
      </c>
      <c r="T439" s="72"/>
      <c r="U439" s="71">
        <v>15967527</v>
      </c>
      <c r="V439" s="71">
        <v>1078</v>
      </c>
      <c r="W439" s="71">
        <v>403</v>
      </c>
      <c r="X439" s="71">
        <v>12761</v>
      </c>
      <c r="Y439" s="71">
        <v>20737</v>
      </c>
      <c r="Z439" s="71">
        <v>31660</v>
      </c>
      <c r="AA439" s="71">
        <v>9296</v>
      </c>
      <c r="AB439" s="71">
        <v>51526</v>
      </c>
      <c r="AC439" s="71">
        <v>42738</v>
      </c>
      <c r="AD439" s="71">
        <v>7.0506656729771153</v>
      </c>
      <c r="AE439" s="72"/>
      <c r="AF439" s="71"/>
      <c r="AG439" s="71"/>
      <c r="AH439" s="71"/>
      <c r="AI439" s="71"/>
      <c r="AJ439" s="71"/>
      <c r="AK439" s="71"/>
      <c r="AL439" s="71"/>
      <c r="AM439" s="71"/>
      <c r="AN439" s="71"/>
      <c r="AO439" s="71"/>
      <c r="AP439" s="71"/>
      <c r="AQ439" s="72"/>
      <c r="AR439" s="71">
        <v>984</v>
      </c>
      <c r="AS439" s="71">
        <v>282</v>
      </c>
      <c r="AT439" s="71">
        <v>0</v>
      </c>
      <c r="AU439" s="71">
        <v>0</v>
      </c>
      <c r="AV439" s="71">
        <v>0</v>
      </c>
      <c r="AW439" s="71">
        <v>0</v>
      </c>
      <c r="AX439" s="71"/>
      <c r="AY439" s="72"/>
      <c r="AZ439" s="71">
        <v>4321.0280000000002</v>
      </c>
      <c r="BA439" s="71">
        <v>15145.12</v>
      </c>
      <c r="BB439" s="71">
        <v>0</v>
      </c>
      <c r="BC439" s="71">
        <v>0</v>
      </c>
      <c r="BD439" s="71">
        <v>0</v>
      </c>
      <c r="BE439" s="71">
        <v>0</v>
      </c>
      <c r="BF439" s="71"/>
      <c r="BG439" s="72"/>
      <c r="BH439" s="71">
        <v>0</v>
      </c>
      <c r="BI439" s="71">
        <v>0</v>
      </c>
      <c r="BJ439" s="71">
        <v>45.094000000000001</v>
      </c>
      <c r="BK439" s="71">
        <v>0</v>
      </c>
      <c r="BL439" s="71">
        <v>28.080000000000002</v>
      </c>
      <c r="BM439" s="71">
        <v>0</v>
      </c>
      <c r="BN439" s="72"/>
      <c r="BO439" s="71">
        <v>0</v>
      </c>
      <c r="BP439" s="71">
        <v>0</v>
      </c>
      <c r="BQ439" s="71">
        <v>5</v>
      </c>
      <c r="BR439" s="71">
        <v>0</v>
      </c>
      <c r="BS439" s="71">
        <v>2</v>
      </c>
      <c r="BT439" s="71">
        <v>0</v>
      </c>
      <c r="BU439"/>
      <c r="BV439" s="70">
        <v>57.695999999999998</v>
      </c>
      <c r="BW439" s="70">
        <v>0</v>
      </c>
      <c r="BX439" s="70">
        <v>15.478</v>
      </c>
      <c r="BY439" s="70">
        <v>0</v>
      </c>
      <c r="BZ439" s="70">
        <v>0</v>
      </c>
      <c r="CA439" s="70">
        <v>0</v>
      </c>
      <c r="CB439" s="70">
        <v>0</v>
      </c>
      <c r="CC439" s="70">
        <v>0</v>
      </c>
      <c r="CD439" s="70">
        <v>0</v>
      </c>
    </row>
    <row r="440" spans="1:82">
      <c r="A440" s="70" t="s">
        <v>2177</v>
      </c>
      <c r="B440" s="70">
        <v>80</v>
      </c>
      <c r="C440" s="70">
        <v>12</v>
      </c>
      <c r="D440" s="70">
        <v>5</v>
      </c>
      <c r="E440" s="70">
        <v>2015</v>
      </c>
      <c r="F440" s="70" t="s">
        <v>182</v>
      </c>
      <c r="G440" s="70" t="s">
        <v>2165</v>
      </c>
      <c r="H440" s="70" t="s">
        <v>2166</v>
      </c>
      <c r="I440" s="148"/>
      <c r="J440" s="71">
        <v>247.31147340156701</v>
      </c>
      <c r="K440" s="71">
        <v>2.743547953862794</v>
      </c>
      <c r="L440" s="71">
        <v>23.644720029884208</v>
      </c>
      <c r="M440" s="71">
        <v>78.41383442869936</v>
      </c>
      <c r="N440" s="71">
        <v>84.833981014257873</v>
      </c>
      <c r="O440" s="71">
        <v>54.503296764224849</v>
      </c>
      <c r="P440" s="71">
        <v>46.252826243109453</v>
      </c>
      <c r="Q440" s="71">
        <v>3.70281438124896</v>
      </c>
      <c r="R440" s="71">
        <v>0.18187755290776556</v>
      </c>
      <c r="S440" s="71">
        <v>9.0121621762735877</v>
      </c>
      <c r="T440" s="72"/>
      <c r="U440" s="71">
        <v>15613618</v>
      </c>
      <c r="V440" s="71">
        <v>1078</v>
      </c>
      <c r="W440" s="71">
        <v>403</v>
      </c>
      <c r="X440" s="71">
        <v>12761</v>
      </c>
      <c r="Y440" s="71">
        <v>20850</v>
      </c>
      <c r="Z440" s="71">
        <v>31666</v>
      </c>
      <c r="AA440" s="71">
        <v>9204</v>
      </c>
      <c r="AB440" s="71">
        <v>50965</v>
      </c>
      <c r="AC440" s="71">
        <v>31089</v>
      </c>
      <c r="AD440" s="71">
        <v>9.0121621762735877</v>
      </c>
      <c r="AE440" s="72"/>
      <c r="AF440" s="71">
        <v>153966606.48410729</v>
      </c>
      <c r="AG440" s="71">
        <v>1901752.4666182119</v>
      </c>
      <c r="AH440" s="71">
        <v>4740813.6939026937</v>
      </c>
      <c r="AI440" s="71">
        <v>77894572.607979953</v>
      </c>
      <c r="AJ440" s="71">
        <v>115856487.2664803</v>
      </c>
      <c r="AK440" s="71">
        <v>0</v>
      </c>
      <c r="AL440" s="71">
        <v>0</v>
      </c>
      <c r="AM440" s="71">
        <v>6984539.4598657992</v>
      </c>
      <c r="AN440" s="71">
        <v>0</v>
      </c>
      <c r="AO440" s="71">
        <v>0</v>
      </c>
      <c r="AP440" s="71">
        <v>361344771.97895426</v>
      </c>
      <c r="AQ440" s="72"/>
      <c r="AR440" s="71">
        <v>1069</v>
      </c>
      <c r="AS440" s="71">
        <v>390</v>
      </c>
      <c r="AT440" s="71">
        <v>0</v>
      </c>
      <c r="AU440" s="71">
        <v>0</v>
      </c>
      <c r="AV440" s="71">
        <v>0</v>
      </c>
      <c r="AW440" s="71">
        <v>0</v>
      </c>
      <c r="AX440" s="71"/>
      <c r="AY440" s="72"/>
      <c r="AZ440" s="71">
        <v>4795.808</v>
      </c>
      <c r="BA440" s="71">
        <v>22742.52</v>
      </c>
      <c r="BB440" s="71">
        <v>0</v>
      </c>
      <c r="BC440" s="71">
        <v>0</v>
      </c>
      <c r="BD440" s="71">
        <v>0</v>
      </c>
      <c r="BE440" s="71">
        <v>0</v>
      </c>
      <c r="BF440" s="71"/>
      <c r="BG440" s="72"/>
      <c r="BH440" s="71">
        <v>0</v>
      </c>
      <c r="BI440" s="71">
        <v>0</v>
      </c>
      <c r="BJ440" s="71">
        <v>42.850999999999999</v>
      </c>
      <c r="BK440" s="71">
        <v>0</v>
      </c>
      <c r="BL440" s="71">
        <v>27.126999999999999</v>
      </c>
      <c r="BM440" s="71">
        <v>0</v>
      </c>
      <c r="BN440" s="72"/>
      <c r="BO440" s="71">
        <v>0</v>
      </c>
      <c r="BP440" s="71">
        <v>0</v>
      </c>
      <c r="BQ440" s="71">
        <v>5</v>
      </c>
      <c r="BR440" s="71">
        <v>0</v>
      </c>
      <c r="BS440" s="71">
        <v>2</v>
      </c>
      <c r="BT440" s="71">
        <v>0</v>
      </c>
      <c r="BU440"/>
      <c r="BV440" s="70">
        <v>54.988999999999997</v>
      </c>
      <c r="BW440" s="70">
        <v>0</v>
      </c>
      <c r="BX440" s="70">
        <v>14.989000000000001</v>
      </c>
      <c r="BY440" s="70">
        <v>0</v>
      </c>
      <c r="BZ440" s="70">
        <v>0</v>
      </c>
      <c r="CA440" s="70">
        <v>0</v>
      </c>
      <c r="CB440" s="70">
        <v>0</v>
      </c>
      <c r="CC440" s="70">
        <v>0</v>
      </c>
      <c r="CD440" s="70">
        <v>0</v>
      </c>
    </row>
    <row r="441" spans="1:82">
      <c r="A441" s="70" t="s">
        <v>2178</v>
      </c>
      <c r="B441" s="70">
        <v>81</v>
      </c>
      <c r="C441" s="70">
        <v>13</v>
      </c>
      <c r="D441" s="70">
        <v>5</v>
      </c>
      <c r="E441" s="70">
        <v>2016</v>
      </c>
      <c r="F441" s="70" t="s">
        <v>155</v>
      </c>
      <c r="G441" s="70" t="s">
        <v>2165</v>
      </c>
      <c r="H441" s="70" t="s">
        <v>2166</v>
      </c>
      <c r="I441" s="148"/>
      <c r="J441" s="71">
        <v>248.9577137972</v>
      </c>
      <c r="K441" s="71">
        <v>2.5458644312730203</v>
      </c>
      <c r="L441" s="71">
        <v>25.68157290510446</v>
      </c>
      <c r="M441" s="71">
        <v>58.773008072853344</v>
      </c>
      <c r="N441" s="71">
        <v>73.557472036081307</v>
      </c>
      <c r="O441" s="71">
        <v>53.82613438229528</v>
      </c>
      <c r="P441" s="71">
        <v>44.880014504918854</v>
      </c>
      <c r="Q441" s="71">
        <v>3.550248247918049</v>
      </c>
      <c r="R441" s="71">
        <v>0.30645733681361498</v>
      </c>
      <c r="S441" s="71">
        <v>5.4280002955802233</v>
      </c>
      <c r="T441" s="72"/>
      <c r="U441" s="71">
        <v>16886155</v>
      </c>
      <c r="V441" s="71">
        <v>1078</v>
      </c>
      <c r="W441" s="71">
        <v>403</v>
      </c>
      <c r="X441" s="71">
        <v>12761</v>
      </c>
      <c r="Y441" s="71">
        <v>20885</v>
      </c>
      <c r="Z441" s="71">
        <v>31657</v>
      </c>
      <c r="AA441" s="71">
        <v>9237</v>
      </c>
      <c r="AB441" s="71">
        <v>50264</v>
      </c>
      <c r="AC441" s="71">
        <v>52339.896521085131</v>
      </c>
      <c r="AD441" s="71">
        <v>5.4280002955802233</v>
      </c>
      <c r="AE441" s="72"/>
      <c r="AF441" s="71">
        <v>165442289.7151452</v>
      </c>
      <c r="AG441" s="71">
        <v>1864090.3158438541</v>
      </c>
      <c r="AH441" s="71">
        <v>4307893.6082961792</v>
      </c>
      <c r="AI441" s="71">
        <v>89154023.851962447</v>
      </c>
      <c r="AJ441" s="71">
        <v>117608714.3977454</v>
      </c>
      <c r="AK441" s="71">
        <v>0</v>
      </c>
      <c r="AL441" s="71">
        <v>0</v>
      </c>
      <c r="AM441" s="71">
        <v>6893822.0160218515</v>
      </c>
      <c r="AN441" s="71">
        <v>0</v>
      </c>
      <c r="AO441" s="71">
        <v>0</v>
      </c>
      <c r="AP441" s="71">
        <v>385270833.90501493</v>
      </c>
      <c r="AQ441" s="72"/>
      <c r="AR441" s="71">
        <v>1142</v>
      </c>
      <c r="AS441" s="71">
        <v>454</v>
      </c>
      <c r="AT441" s="71">
        <v>0</v>
      </c>
      <c r="AU441" s="71">
        <v>0</v>
      </c>
      <c r="AV441" s="71">
        <v>0</v>
      </c>
      <c r="AW441" s="71">
        <v>0</v>
      </c>
      <c r="AX441" s="71"/>
      <c r="AY441" s="72"/>
      <c r="AZ441" s="71">
        <v>5176.4480000000003</v>
      </c>
      <c r="BA441" s="71">
        <v>33373.32</v>
      </c>
      <c r="BB441" s="71">
        <v>0</v>
      </c>
      <c r="BC441" s="71">
        <v>0</v>
      </c>
      <c r="BD441" s="71">
        <v>0</v>
      </c>
      <c r="BE441" s="71">
        <v>0</v>
      </c>
      <c r="BF441" s="71"/>
      <c r="BG441" s="72"/>
      <c r="BH441" s="71">
        <v>0</v>
      </c>
      <c r="BI441" s="71">
        <v>0</v>
      </c>
      <c r="BJ441" s="71">
        <v>41.686999999999998</v>
      </c>
      <c r="BK441" s="71">
        <v>0</v>
      </c>
      <c r="BL441" s="71">
        <v>26.077999999999999</v>
      </c>
      <c r="BM441" s="71">
        <v>0</v>
      </c>
      <c r="BN441" s="72"/>
      <c r="BO441" s="71">
        <v>0</v>
      </c>
      <c r="BP441" s="71">
        <v>0</v>
      </c>
      <c r="BQ441" s="71">
        <v>5</v>
      </c>
      <c r="BR441" s="71">
        <v>0</v>
      </c>
      <c r="BS441" s="71">
        <v>2</v>
      </c>
      <c r="BT441" s="71">
        <v>0</v>
      </c>
      <c r="BU441"/>
      <c r="BV441" s="70">
        <v>52.741</v>
      </c>
      <c r="BW441" s="70">
        <v>0</v>
      </c>
      <c r="BX441" s="70">
        <v>15.023999999999999</v>
      </c>
      <c r="BY441" s="70">
        <v>0</v>
      </c>
      <c r="BZ441" s="70">
        <v>0</v>
      </c>
      <c r="CA441" s="70">
        <v>0</v>
      </c>
      <c r="CB441" s="70">
        <v>0</v>
      </c>
      <c r="CC441" s="70">
        <v>0</v>
      </c>
      <c r="CD441" s="70">
        <v>0</v>
      </c>
    </row>
    <row r="442" spans="1:82">
      <c r="A442" s="70" t="s">
        <v>2179</v>
      </c>
      <c r="B442" s="70">
        <v>82</v>
      </c>
      <c r="C442" s="70">
        <v>14</v>
      </c>
      <c r="D442" s="70">
        <v>5</v>
      </c>
      <c r="E442" s="70">
        <v>2017</v>
      </c>
      <c r="F442" s="70" t="s">
        <v>156</v>
      </c>
      <c r="G442" s="70" t="s">
        <v>2165</v>
      </c>
      <c r="H442" s="70" t="s">
        <v>2166</v>
      </c>
      <c r="I442" s="148"/>
      <c r="J442" s="71">
        <v>252.88139047978927</v>
      </c>
      <c r="K442" s="71">
        <v>2.496184846384387</v>
      </c>
      <c r="L442" s="71">
        <v>24.259799622629345</v>
      </c>
      <c r="M442" s="71">
        <v>49.864817220251538</v>
      </c>
      <c r="N442" s="71">
        <v>77.582239170907997</v>
      </c>
      <c r="O442" s="71">
        <v>52.681885151350869</v>
      </c>
      <c r="P442" s="71">
        <v>43.914975582255273</v>
      </c>
      <c r="Q442" s="71">
        <v>3.3818054178636401</v>
      </c>
      <c r="R442" s="71">
        <v>0.15113763247629292</v>
      </c>
      <c r="S442" s="71">
        <v>6.5995694516375583</v>
      </c>
      <c r="T442" s="72"/>
      <c r="U442" s="71">
        <v>17846548</v>
      </c>
      <c r="V442" s="71">
        <v>1078</v>
      </c>
      <c r="W442" s="71">
        <v>403</v>
      </c>
      <c r="X442" s="71">
        <v>12761</v>
      </c>
      <c r="Y442" s="71">
        <v>20859</v>
      </c>
      <c r="Z442" s="71">
        <v>31498</v>
      </c>
      <c r="AA442" s="71">
        <v>9096</v>
      </c>
      <c r="AB442" s="71">
        <v>49512</v>
      </c>
      <c r="AC442" s="71">
        <v>26324.999999999989</v>
      </c>
      <c r="AD442" s="71">
        <v>6.5995694516375583</v>
      </c>
      <c r="AE442" s="72"/>
      <c r="AF442" s="71">
        <v>171901466.71098691</v>
      </c>
      <c r="AG442" s="71">
        <v>1848923.3051612671</v>
      </c>
      <c r="AH442" s="71">
        <v>5439740.9331273306</v>
      </c>
      <c r="AI442" s="71">
        <v>74144167.484929964</v>
      </c>
      <c r="AJ442" s="71">
        <v>119797737.496319</v>
      </c>
      <c r="AK442" s="71">
        <v>0</v>
      </c>
      <c r="AL442" s="71">
        <v>0</v>
      </c>
      <c r="AM442" s="71">
        <v>6801309.0702698436</v>
      </c>
      <c r="AN442" s="71">
        <v>0</v>
      </c>
      <c r="AO442" s="71">
        <v>0</v>
      </c>
      <c r="AP442" s="71">
        <v>379933345.00079429</v>
      </c>
      <c r="AQ442" s="72"/>
      <c r="AR442" s="71">
        <v>1212</v>
      </c>
      <c r="AS442" s="71">
        <v>508</v>
      </c>
      <c r="AT442" s="71">
        <v>0</v>
      </c>
      <c r="AU442" s="71">
        <v>0</v>
      </c>
      <c r="AV442" s="71">
        <v>0</v>
      </c>
      <c r="AW442" s="71">
        <v>0</v>
      </c>
      <c r="AX442" s="71"/>
      <c r="AY442" s="72"/>
      <c r="AZ442" s="71">
        <v>5567.7479999999996</v>
      </c>
      <c r="BA442" s="71">
        <v>48713.42</v>
      </c>
      <c r="BB442" s="71">
        <v>0</v>
      </c>
      <c r="BC442" s="71">
        <v>0</v>
      </c>
      <c r="BD442" s="71">
        <v>0</v>
      </c>
      <c r="BE442" s="71">
        <v>0</v>
      </c>
      <c r="BF442" s="71"/>
      <c r="BG442" s="72"/>
      <c r="BH442" s="71">
        <v>0</v>
      </c>
      <c r="BI442" s="71">
        <v>0</v>
      </c>
      <c r="BJ442" s="71">
        <v>38.442999999999998</v>
      </c>
      <c r="BK442" s="71">
        <v>0</v>
      </c>
      <c r="BL442" s="71">
        <v>26.521999999999998</v>
      </c>
      <c r="BM442" s="71">
        <v>0</v>
      </c>
      <c r="BN442" s="72"/>
      <c r="BO442" s="71">
        <v>0</v>
      </c>
      <c r="BP442" s="71">
        <v>0</v>
      </c>
      <c r="BQ442" s="71">
        <v>6</v>
      </c>
      <c r="BR442" s="71">
        <v>0</v>
      </c>
      <c r="BS442" s="71">
        <v>3</v>
      </c>
      <c r="BT442" s="71">
        <v>0</v>
      </c>
      <c r="BU442"/>
      <c r="BV442" s="70">
        <v>50.37</v>
      </c>
      <c r="BW442" s="70">
        <v>0</v>
      </c>
      <c r="BX442" s="70">
        <v>14.595000000000001</v>
      </c>
      <c r="BY442" s="70">
        <v>0</v>
      </c>
      <c r="BZ442" s="70">
        <v>0</v>
      </c>
      <c r="CA442" s="70">
        <v>0</v>
      </c>
      <c r="CB442" s="70">
        <v>0</v>
      </c>
      <c r="CC442" s="70">
        <v>0</v>
      </c>
      <c r="CD442" s="70">
        <v>0</v>
      </c>
    </row>
    <row r="443" spans="1:82">
      <c r="A443" s="70" t="s">
        <v>2180</v>
      </c>
      <c r="B443" s="70">
        <v>83</v>
      </c>
      <c r="C443" s="70">
        <v>15</v>
      </c>
      <c r="D443" s="70">
        <v>5</v>
      </c>
      <c r="E443" s="70">
        <v>2018</v>
      </c>
      <c r="F443" s="70" t="s">
        <v>183</v>
      </c>
      <c r="G443" s="70" t="s">
        <v>2165</v>
      </c>
      <c r="H443" s="70" t="s">
        <v>2166</v>
      </c>
      <c r="I443" s="148"/>
      <c r="J443" s="71">
        <v>250.09250956623725</v>
      </c>
      <c r="K443" s="71">
        <v>2.3499259370853158</v>
      </c>
      <c r="L443" s="71">
        <v>22.635233061842509</v>
      </c>
      <c r="M443" s="71">
        <v>51.572432419967974</v>
      </c>
      <c r="N443" s="71">
        <v>69.693882948881452</v>
      </c>
      <c r="O443" s="71">
        <v>51.408193141830438</v>
      </c>
      <c r="P443" s="71">
        <v>43.042865941462544</v>
      </c>
      <c r="Q443" s="71">
        <v>3.09729456562357</v>
      </c>
      <c r="R443" s="71">
        <v>0.15869497459094362</v>
      </c>
      <c r="S443" s="71">
        <v>7.9366550314456452</v>
      </c>
      <c r="T443" s="72"/>
      <c r="U443" s="71">
        <v>19487179</v>
      </c>
      <c r="V443" s="71">
        <v>1078</v>
      </c>
      <c r="W443" s="71">
        <v>403</v>
      </c>
      <c r="X443" s="71">
        <v>12761</v>
      </c>
      <c r="Y443" s="71">
        <v>20878</v>
      </c>
      <c r="Z443" s="71">
        <v>31325</v>
      </c>
      <c r="AA443" s="71">
        <v>9005</v>
      </c>
      <c r="AB443" s="71">
        <v>48868</v>
      </c>
      <c r="AC443" s="71">
        <v>27533</v>
      </c>
      <c r="AD443" s="71">
        <v>7.9366550314456452</v>
      </c>
      <c r="AE443" s="72"/>
      <c r="AF443" s="71">
        <v>163643289.4973599</v>
      </c>
      <c r="AG443" s="71">
        <v>1647119.3006249131</v>
      </c>
      <c r="AH443" s="71">
        <v>5011213.6837849095</v>
      </c>
      <c r="AI443" s="71">
        <v>77557988.241368204</v>
      </c>
      <c r="AJ443" s="71">
        <v>110004520.6325842</v>
      </c>
      <c r="AK443" s="71">
        <v>0</v>
      </c>
      <c r="AL443" s="71">
        <v>0</v>
      </c>
      <c r="AM443" s="71">
        <v>6726734.4782568561</v>
      </c>
      <c r="AN443" s="71">
        <v>0</v>
      </c>
      <c r="AO443" s="71">
        <v>0</v>
      </c>
      <c r="AP443" s="71">
        <v>364590865.83397901</v>
      </c>
      <c r="AQ443" s="72"/>
      <c r="AR443" s="71">
        <v>1294</v>
      </c>
      <c r="AS443" s="71">
        <v>545</v>
      </c>
      <c r="AT443" s="71">
        <v>0</v>
      </c>
      <c r="AU443" s="71">
        <v>0</v>
      </c>
      <c r="AV443" s="71">
        <v>0</v>
      </c>
      <c r="AW443" s="71">
        <v>0</v>
      </c>
      <c r="AX443" s="71"/>
      <c r="AY443" s="72"/>
      <c r="AZ443" s="71">
        <v>6021.2420000000029</v>
      </c>
      <c r="BA443" s="71">
        <v>55435.42</v>
      </c>
      <c r="BB443" s="71">
        <v>0</v>
      </c>
      <c r="BC443" s="71">
        <v>0</v>
      </c>
      <c r="BD443" s="71">
        <v>0</v>
      </c>
      <c r="BE443" s="71">
        <v>0</v>
      </c>
      <c r="BF443" s="71"/>
      <c r="BG443" s="72"/>
      <c r="BH443" s="71">
        <v>0</v>
      </c>
      <c r="BI443" s="71">
        <v>0</v>
      </c>
      <c r="BJ443" s="71">
        <v>37.552</v>
      </c>
      <c r="BK443" s="71">
        <v>0</v>
      </c>
      <c r="BL443" s="71">
        <v>22.33</v>
      </c>
      <c r="BM443" s="71">
        <v>0</v>
      </c>
      <c r="BN443" s="72"/>
      <c r="BO443" s="71">
        <v>0</v>
      </c>
      <c r="BP443" s="71">
        <v>0</v>
      </c>
      <c r="BQ443" s="71">
        <v>6</v>
      </c>
      <c r="BR443" s="71">
        <v>0</v>
      </c>
      <c r="BS443" s="71">
        <v>2</v>
      </c>
      <c r="BT443" s="71">
        <v>0</v>
      </c>
      <c r="BU443"/>
      <c r="BV443" s="70">
        <v>45.194000000000003</v>
      </c>
      <c r="BW443" s="70">
        <v>0</v>
      </c>
      <c r="BX443" s="70">
        <v>14.688000000000001</v>
      </c>
      <c r="BY443" s="70">
        <v>0</v>
      </c>
      <c r="BZ443" s="70">
        <v>0</v>
      </c>
      <c r="CA443" s="70">
        <v>0</v>
      </c>
      <c r="CB443" s="70">
        <v>0</v>
      </c>
      <c r="CC443" s="70">
        <v>0</v>
      </c>
      <c r="CD443" s="70">
        <v>0</v>
      </c>
    </row>
    <row r="444" spans="1:82">
      <c r="A444" s="70" t="s">
        <v>2181</v>
      </c>
      <c r="B444" s="70">
        <v>84</v>
      </c>
      <c r="C444" s="70">
        <v>16</v>
      </c>
      <c r="D444" s="70">
        <v>5</v>
      </c>
      <c r="E444" s="70">
        <v>2019</v>
      </c>
      <c r="F444" s="70" t="s">
        <v>158</v>
      </c>
      <c r="G444" s="1064" t="s">
        <v>2165</v>
      </c>
      <c r="H444" s="70" t="s">
        <v>2166</v>
      </c>
      <c r="I444" s="148"/>
      <c r="J444" s="71">
        <v>223.05838337275526</v>
      </c>
      <c r="K444" s="71">
        <v>1.9805810490818643</v>
      </c>
      <c r="L444" s="71">
        <v>22.254134840210028</v>
      </c>
      <c r="M444" s="71">
        <v>40.183029897823666</v>
      </c>
      <c r="N444" s="71">
        <v>52.357261747349511</v>
      </c>
      <c r="O444" s="71">
        <v>49.77102974946424</v>
      </c>
      <c r="P444" s="71">
        <v>42.698059873635636</v>
      </c>
      <c r="Q444" s="71">
        <v>2.9695574746755899</v>
      </c>
      <c r="R444" s="71">
        <v>0.32180241013238714</v>
      </c>
      <c r="S444" s="71">
        <v>8.0098396759557726</v>
      </c>
      <c r="T444" s="72"/>
      <c r="U444" s="71">
        <v>19579731</v>
      </c>
      <c r="V444" s="71">
        <v>1078</v>
      </c>
      <c r="W444" s="71">
        <v>403</v>
      </c>
      <c r="X444" s="71">
        <v>12761</v>
      </c>
      <c r="Y444" s="71">
        <v>20866</v>
      </c>
      <c r="Z444" s="71">
        <v>31160</v>
      </c>
      <c r="AA444" s="71">
        <v>8866</v>
      </c>
      <c r="AB444" s="71">
        <v>48121</v>
      </c>
      <c r="AC444" s="71">
        <v>56746</v>
      </c>
      <c r="AD444" s="71">
        <v>8.0098396759557726</v>
      </c>
      <c r="AE444" s="72"/>
      <c r="AF444" s="71">
        <v>169237416.79545379</v>
      </c>
      <c r="AG444" s="71">
        <v>1591827.493109768</v>
      </c>
      <c r="AH444" s="71">
        <v>5555252.2047795914</v>
      </c>
      <c r="AI444" s="71">
        <v>73499600.750128791</v>
      </c>
      <c r="AJ444" s="71">
        <v>101364107.85706539</v>
      </c>
      <c r="AK444" s="71">
        <v>0</v>
      </c>
      <c r="AL444" s="71">
        <v>0</v>
      </c>
      <c r="AM444" s="71">
        <v>6553717.94530595</v>
      </c>
      <c r="AN444" s="71">
        <v>0</v>
      </c>
      <c r="AO444" s="71">
        <v>0</v>
      </c>
      <c r="AP444" s="71">
        <v>357801923.04584324</v>
      </c>
      <c r="AQ444" s="72"/>
      <c r="AR444" s="71">
        <v>1371</v>
      </c>
      <c r="AS444" s="71">
        <v>589</v>
      </c>
      <c r="AT444" s="71">
        <v>0</v>
      </c>
      <c r="AU444" s="71">
        <v>0</v>
      </c>
      <c r="AV444" s="71">
        <v>0</v>
      </c>
      <c r="AW444" s="71">
        <v>0</v>
      </c>
      <c r="AX444" s="71"/>
      <c r="AY444" s="72"/>
      <c r="AZ444" s="71">
        <v>6429.9490000000033</v>
      </c>
      <c r="BA444" s="71">
        <v>59132.420000000013</v>
      </c>
      <c r="BB444" s="71">
        <v>0</v>
      </c>
      <c r="BC444" s="71">
        <v>0</v>
      </c>
      <c r="BD444" s="71">
        <v>0</v>
      </c>
      <c r="BE444" s="71">
        <v>0</v>
      </c>
      <c r="BF444" s="71"/>
      <c r="BG444" s="72"/>
      <c r="BH444" s="71">
        <v>0</v>
      </c>
      <c r="BI444" s="71">
        <v>0</v>
      </c>
      <c r="BJ444" s="71">
        <v>34.344000000000001</v>
      </c>
      <c r="BK444" s="71">
        <v>0</v>
      </c>
      <c r="BL444" s="71">
        <v>17.904</v>
      </c>
      <c r="BM444" s="71">
        <v>0</v>
      </c>
      <c r="BN444" s="72"/>
      <c r="BO444" s="71">
        <v>0</v>
      </c>
      <c r="BP444" s="71">
        <v>0</v>
      </c>
      <c r="BQ444" s="71">
        <v>6</v>
      </c>
      <c r="BR444" s="71">
        <v>0</v>
      </c>
      <c r="BS444" s="71">
        <v>2</v>
      </c>
      <c r="BT444" s="71">
        <v>0</v>
      </c>
      <c r="BU444"/>
      <c r="BV444" s="70">
        <v>37.746000000000002</v>
      </c>
      <c r="BW444" s="70">
        <v>0</v>
      </c>
      <c r="BX444" s="70">
        <v>14.502000000000001</v>
      </c>
      <c r="BY444" s="70">
        <v>0</v>
      </c>
      <c r="BZ444" s="70">
        <v>0</v>
      </c>
      <c r="CA444" s="70">
        <v>0</v>
      </c>
      <c r="CB444" s="70">
        <v>0</v>
      </c>
      <c r="CC444" s="70">
        <v>0</v>
      </c>
      <c r="CD444" s="70">
        <v>0</v>
      </c>
    </row>
    <row r="445" spans="1:82">
      <c r="A445" s="70" t="s">
        <v>2182</v>
      </c>
      <c r="B445" s="70">
        <v>85</v>
      </c>
      <c r="C445" s="70">
        <v>17</v>
      </c>
      <c r="D445" s="70">
        <v>5</v>
      </c>
      <c r="E445" s="70">
        <v>2020</v>
      </c>
      <c r="F445" s="70" t="s">
        <v>159</v>
      </c>
      <c r="G445" s="1064" t="s">
        <v>2165</v>
      </c>
      <c r="H445" s="70" t="s">
        <v>2166</v>
      </c>
      <c r="I445" s="148"/>
      <c r="J445" s="71">
        <v>175.167856123143</v>
      </c>
      <c r="K445" s="71">
        <v>2.3252254010848343</v>
      </c>
      <c r="L445" s="71">
        <v>25.462278678810861</v>
      </c>
      <c r="M445" s="71">
        <v>50.965258008320959</v>
      </c>
      <c r="N445" s="71">
        <v>73.948152644436959</v>
      </c>
      <c r="O445" s="71">
        <v>43.556079103130209</v>
      </c>
      <c r="P445" s="71">
        <v>40.012903878184098</v>
      </c>
      <c r="Q445" s="71">
        <v>2.7894318240029001</v>
      </c>
      <c r="R445" s="71">
        <v>0.29130178816252716</v>
      </c>
      <c r="S445" s="71">
        <v>6.943215609612996</v>
      </c>
      <c r="T445" s="72"/>
      <c r="U445" s="71">
        <v>14035280</v>
      </c>
      <c r="V445" s="71">
        <v>1035</v>
      </c>
      <c r="W445" s="71">
        <v>459</v>
      </c>
      <c r="X445" s="71">
        <v>12564</v>
      </c>
      <c r="Y445" s="71">
        <v>20803</v>
      </c>
      <c r="Z445" s="71">
        <v>31124</v>
      </c>
      <c r="AA445" s="71">
        <v>8831</v>
      </c>
      <c r="AB445" s="71">
        <v>47310</v>
      </c>
      <c r="AC445" s="71">
        <v>51638.999999999993</v>
      </c>
      <c r="AD445" s="71">
        <v>6.943215609612996</v>
      </c>
      <c r="AE445" s="72"/>
      <c r="AF445" s="71">
        <v>123309969.5500088</v>
      </c>
      <c r="AG445" s="71">
        <v>1553822.8418378648</v>
      </c>
      <c r="AH445" s="71">
        <v>6752549.3924961826</v>
      </c>
      <c r="AI445" s="71">
        <v>71878205.991529837</v>
      </c>
      <c r="AJ445" s="71">
        <v>111577910.6669074</v>
      </c>
      <c r="AK445" s="71"/>
      <c r="AL445" s="71"/>
      <c r="AM445" s="71">
        <v>6174480.6250629863</v>
      </c>
      <c r="AN445" s="71"/>
      <c r="AO445" s="71"/>
      <c r="AP445" s="71">
        <v>321246939.06784314</v>
      </c>
      <c r="AQ445" s="72"/>
      <c r="AR445" s="71">
        <v>1428</v>
      </c>
      <c r="AS445" s="71">
        <v>620</v>
      </c>
      <c r="AT445" s="71">
        <v>0</v>
      </c>
      <c r="AU445" s="71">
        <v>0</v>
      </c>
      <c r="AV445" s="71">
        <v>0</v>
      </c>
      <c r="AW445" s="71">
        <v>0</v>
      </c>
      <c r="AX445" s="71"/>
      <c r="AY445" s="72"/>
      <c r="AZ445" s="71">
        <v>6770.2620000000043</v>
      </c>
      <c r="BA445" s="71">
        <v>55151.419999999947</v>
      </c>
      <c r="BB445" s="71">
        <v>0</v>
      </c>
      <c r="BC445" s="71">
        <v>0</v>
      </c>
      <c r="BD445" s="71">
        <v>0</v>
      </c>
      <c r="BE445" s="71">
        <v>0</v>
      </c>
      <c r="BF445" s="71"/>
      <c r="BG445" s="72"/>
      <c r="BH445" s="71">
        <v>0</v>
      </c>
      <c r="BI445" s="71">
        <v>0</v>
      </c>
      <c r="BJ445" s="71">
        <v>27.681000000000001</v>
      </c>
      <c r="BK445" s="71">
        <v>0</v>
      </c>
      <c r="BL445" s="71">
        <v>20.396000000000001</v>
      </c>
      <c r="BM445" s="71">
        <v>0</v>
      </c>
      <c r="BN445" s="72"/>
      <c r="BO445" s="71">
        <v>0</v>
      </c>
      <c r="BP445" s="71">
        <v>0</v>
      </c>
      <c r="BQ445" s="71">
        <v>6</v>
      </c>
      <c r="BR445" s="71">
        <v>0</v>
      </c>
      <c r="BS445" s="71">
        <v>2</v>
      </c>
      <c r="BT445" s="71">
        <v>0</v>
      </c>
      <c r="BU445"/>
      <c r="BV445" s="70">
        <v>34.222999999999999</v>
      </c>
      <c r="BW445" s="70">
        <v>0</v>
      </c>
      <c r="BX445" s="70">
        <v>13.853999999999999</v>
      </c>
      <c r="BY445" s="70">
        <v>0</v>
      </c>
      <c r="BZ445" s="70">
        <v>0</v>
      </c>
      <c r="CA445" s="70">
        <v>0</v>
      </c>
      <c r="CB445" s="70">
        <v>0</v>
      </c>
      <c r="CC445" s="70">
        <v>0</v>
      </c>
      <c r="CD445" s="70">
        <v>0</v>
      </c>
    </row>
    <row r="446" spans="1:82">
      <c r="A446" s="70" t="s">
        <v>2183</v>
      </c>
      <c r="B446" s="70">
        <v>85</v>
      </c>
      <c r="C446" s="70">
        <v>18</v>
      </c>
      <c r="D446" s="70">
        <v>5</v>
      </c>
      <c r="E446" s="70">
        <v>2021</v>
      </c>
      <c r="F446" s="70" t="s">
        <v>160</v>
      </c>
      <c r="G446" s="70" t="s">
        <v>2165</v>
      </c>
      <c r="H446" s="70" t="s">
        <v>2166</v>
      </c>
      <c r="I446" s="148"/>
      <c r="J446" s="71">
        <v>162.47969572526836</v>
      </c>
      <c r="K446" s="71">
        <v>2.3104146462183781</v>
      </c>
      <c r="L446" s="71">
        <v>20.264687618425409</v>
      </c>
      <c r="M446" s="71">
        <v>50.947058203870483</v>
      </c>
      <c r="N446" s="71">
        <v>70.618817080563801</v>
      </c>
      <c r="O446" s="71">
        <v>42.048939273307731</v>
      </c>
      <c r="P446" s="71">
        <v>40.825114595703134</v>
      </c>
      <c r="Q446" s="71">
        <v>2.7185621075320201</v>
      </c>
      <c r="R446" s="71">
        <v>0.29935024795479437</v>
      </c>
      <c r="S446" s="71">
        <v>7.0041185673143511</v>
      </c>
      <c r="T446" s="72"/>
      <c r="U446" s="71">
        <v>16293068</v>
      </c>
      <c r="V446" s="71">
        <v>1035</v>
      </c>
      <c r="W446" s="71">
        <v>459</v>
      </c>
      <c r="X446" s="71">
        <v>12564</v>
      </c>
      <c r="Y446" s="71">
        <v>20751</v>
      </c>
      <c r="Z446" s="71">
        <v>30938</v>
      </c>
      <c r="AA446" s="71">
        <v>8786</v>
      </c>
      <c r="AB446" s="71">
        <v>46561</v>
      </c>
      <c r="AC446" s="71">
        <v>51480</v>
      </c>
      <c r="AD446" s="71">
        <v>7.0041185673143511</v>
      </c>
      <c r="AE446" s="72"/>
      <c r="AF446" s="71">
        <v>124689504.49535616</v>
      </c>
      <c r="AG446" s="71">
        <v>1610966.9963104909</v>
      </c>
      <c r="AH446" s="71">
        <v>5520569.9518068973</v>
      </c>
      <c r="AI446" s="71">
        <v>79033710.600823238</v>
      </c>
      <c r="AJ446" s="71">
        <v>110759868.785695</v>
      </c>
      <c r="AK446" s="71">
        <v>0</v>
      </c>
      <c r="AL446" s="71">
        <v>0</v>
      </c>
      <c r="AM446" s="71">
        <v>6111777.8802191122</v>
      </c>
      <c r="AN446" s="71">
        <v>0</v>
      </c>
      <c r="AO446" s="71">
        <v>0</v>
      </c>
      <c r="AP446" s="71">
        <v>327726398.71021092</v>
      </c>
      <c r="AQ446" s="72"/>
      <c r="AR446" s="71">
        <v>1498</v>
      </c>
      <c r="AS446" s="71">
        <v>654</v>
      </c>
      <c r="AT446" s="71">
        <v>0</v>
      </c>
      <c r="AU446" s="71">
        <v>0</v>
      </c>
      <c r="AV446" s="71">
        <v>0</v>
      </c>
      <c r="AW446" s="71">
        <v>0</v>
      </c>
      <c r="AX446" s="71"/>
      <c r="AY446" s="72"/>
      <c r="AZ446" s="71">
        <v>7190.6210000000046</v>
      </c>
      <c r="BA446" s="71">
        <v>59353.01999999996</v>
      </c>
      <c r="BB446" s="71">
        <v>0</v>
      </c>
      <c r="BC446" s="71">
        <v>0</v>
      </c>
      <c r="BD446" s="71">
        <v>0</v>
      </c>
      <c r="BE446" s="71">
        <v>0</v>
      </c>
      <c r="BF446" s="71"/>
      <c r="BG446" s="72"/>
      <c r="BH446" s="71">
        <v>0</v>
      </c>
      <c r="BI446" s="71">
        <v>0</v>
      </c>
      <c r="BJ446" s="71">
        <v>36.399000000000001</v>
      </c>
      <c r="BK446" s="71">
        <v>0</v>
      </c>
      <c r="BL446" s="71">
        <v>21.607999999999997</v>
      </c>
      <c r="BM446" s="71">
        <v>0</v>
      </c>
      <c r="BN446" s="72"/>
      <c r="BO446" s="71">
        <v>0</v>
      </c>
      <c r="BP446" s="71">
        <v>0</v>
      </c>
      <c r="BQ446" s="71">
        <v>6</v>
      </c>
      <c r="BR446" s="71">
        <v>0</v>
      </c>
      <c r="BS446" s="71">
        <v>2</v>
      </c>
      <c r="BT446" s="71">
        <v>0</v>
      </c>
      <c r="BU446"/>
      <c r="BV446" s="70">
        <v>44.011000000000003</v>
      </c>
      <c r="BW446" s="70">
        <v>0</v>
      </c>
      <c r="BX446" s="70">
        <v>13.996</v>
      </c>
      <c r="BY446" s="70">
        <v>0</v>
      </c>
      <c r="BZ446" s="70">
        <v>0</v>
      </c>
      <c r="CA446" s="70">
        <v>0</v>
      </c>
      <c r="CB446" s="70">
        <v>0</v>
      </c>
      <c r="CC446" s="70">
        <v>0</v>
      </c>
      <c r="CD446" s="70">
        <v>0</v>
      </c>
    </row>
    <row r="447" spans="1:82">
      <c r="A447" s="70" t="s">
        <v>2184</v>
      </c>
      <c r="B447" s="70">
        <v>85</v>
      </c>
      <c r="C447" s="70">
        <v>19</v>
      </c>
      <c r="D447" s="70">
        <v>5</v>
      </c>
      <c r="E447" s="70">
        <v>2022</v>
      </c>
      <c r="F447" s="70" t="s">
        <v>161</v>
      </c>
      <c r="G447" s="70" t="s">
        <v>2165</v>
      </c>
      <c r="H447" s="70" t="s">
        <v>2166</v>
      </c>
      <c r="I447" s="148"/>
      <c r="J447" s="71">
        <v>128.48640598882434</v>
      </c>
      <c r="K447" s="71">
        <v>1.9859845905131164</v>
      </c>
      <c r="L447" s="71">
        <v>13.71680755693221</v>
      </c>
      <c r="M447" s="71">
        <v>40.029076051444264</v>
      </c>
      <c r="N447" s="71">
        <v>52.033691922534288</v>
      </c>
      <c r="O447" s="71">
        <v>43.853613570978759</v>
      </c>
      <c r="P447" s="71">
        <v>39.89630247183814</v>
      </c>
      <c r="Q447" s="71">
        <v>2.6975339233596154</v>
      </c>
      <c r="R447" s="71">
        <v>0.39414848847097528</v>
      </c>
      <c r="S447" s="71">
        <v>5.3919862540635268</v>
      </c>
      <c r="T447" s="72"/>
      <c r="U447" s="71">
        <v>16315315</v>
      </c>
      <c r="V447" s="71">
        <v>1035</v>
      </c>
      <c r="W447" s="71">
        <v>459</v>
      </c>
      <c r="X447" s="71">
        <v>12564</v>
      </c>
      <c r="Y447" s="71">
        <v>20827</v>
      </c>
      <c r="Z447" s="71">
        <v>30656</v>
      </c>
      <c r="AA447" s="71">
        <v>8717</v>
      </c>
      <c r="AB447" s="71">
        <v>45822</v>
      </c>
      <c r="AC447" s="71">
        <v>68633.999999999985</v>
      </c>
      <c r="AD447" s="71">
        <v>5.3919862540635268</v>
      </c>
      <c r="AE447" s="72"/>
      <c r="AF447" s="71">
        <v>116966768.42708659</v>
      </c>
      <c r="AG447" s="71">
        <v>1613177.1375033529</v>
      </c>
      <c r="AH447" s="71">
        <v>4533885.9733878123</v>
      </c>
      <c r="AI447" s="71">
        <v>69768425.30694747</v>
      </c>
      <c r="AJ447" s="71">
        <v>108031059.80656178</v>
      </c>
      <c r="AK447" s="71">
        <v>0</v>
      </c>
      <c r="AL447" s="71">
        <v>0</v>
      </c>
      <c r="AM447" s="71">
        <v>5916870.8843228491</v>
      </c>
      <c r="AN447" s="71">
        <v>0</v>
      </c>
      <c r="AO447" s="71">
        <v>0</v>
      </c>
      <c r="AP447" s="71">
        <v>306830187.53580981</v>
      </c>
      <c r="AQ447" s="72"/>
      <c r="AR447" s="71">
        <v>1573</v>
      </c>
      <c r="AS447" s="71">
        <v>668</v>
      </c>
      <c r="AT447" s="71">
        <v>0</v>
      </c>
      <c r="AU447" s="71">
        <v>0</v>
      </c>
      <c r="AV447" s="71">
        <v>0</v>
      </c>
      <c r="AW447" s="71">
        <v>0</v>
      </c>
      <c r="AX447" s="71"/>
      <c r="AY447" s="72"/>
      <c r="AZ447" s="71">
        <v>7658.8259999999991</v>
      </c>
      <c r="BA447" s="71">
        <v>63789.619999999959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2185</v>
      </c>
      <c r="B448" s="70">
        <v>85</v>
      </c>
      <c r="C448" s="70">
        <v>20</v>
      </c>
      <c r="D448" s="70">
        <v>5</v>
      </c>
      <c r="E448" s="70">
        <v>2023</v>
      </c>
      <c r="F448" s="70" t="s">
        <v>1539</v>
      </c>
      <c r="G448" s="70" t="s">
        <v>2165</v>
      </c>
      <c r="H448" s="70" t="s">
        <v>2166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1636</v>
      </c>
      <c r="AS448" s="71">
        <v>674</v>
      </c>
      <c r="AT448" s="71">
        <v>0</v>
      </c>
      <c r="AU448" s="71">
        <v>0</v>
      </c>
      <c r="AV448" s="71">
        <v>0</v>
      </c>
      <c r="AW448" s="71">
        <v>0</v>
      </c>
      <c r="AX448" s="71"/>
      <c r="AY448" s="72"/>
      <c r="AZ448" s="71">
        <v>8039.7919999999904</v>
      </c>
      <c r="BA448" s="71">
        <v>64448.419999999962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2186</v>
      </c>
      <c r="B449" s="70">
        <v>85</v>
      </c>
      <c r="C449" s="70">
        <v>21</v>
      </c>
      <c r="D449" s="70">
        <v>5</v>
      </c>
      <c r="E449" s="70">
        <v>2024</v>
      </c>
      <c r="F449" s="70" t="s">
        <v>1554</v>
      </c>
      <c r="G449" s="70" t="s">
        <v>2165</v>
      </c>
      <c r="H449" s="70" t="s">
        <v>2166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2187</v>
      </c>
      <c r="B450" s="70">
        <v>239</v>
      </c>
      <c r="C450" s="70">
        <v>1</v>
      </c>
      <c r="D450" s="70">
        <v>15</v>
      </c>
      <c r="E450" s="70">
        <v>1990</v>
      </c>
      <c r="F450" s="70" t="s">
        <v>787</v>
      </c>
      <c r="G450" s="70" t="s">
        <v>2188</v>
      </c>
      <c r="H450" s="70" t="s">
        <v>2189</v>
      </c>
      <c r="I450" s="148"/>
      <c r="J450" s="71">
        <v>39.338153381736198</v>
      </c>
      <c r="K450" s="71">
        <v>3.260326720795788</v>
      </c>
      <c r="L450" s="71">
        <v>2.4791420218633671</v>
      </c>
      <c r="M450" s="71">
        <v>17.32101907945033</v>
      </c>
      <c r="N450" s="71">
        <v>19.9903104155953</v>
      </c>
      <c r="O450" s="71">
        <v>22.875595669068389</v>
      </c>
      <c r="P450" s="71">
        <v>16.35427749256969</v>
      </c>
      <c r="Q450" s="71">
        <v>1.6690678230137299</v>
      </c>
      <c r="R450" s="71">
        <v>0</v>
      </c>
      <c r="S450" s="71">
        <v>1.933577593247112</v>
      </c>
      <c r="T450" s="72"/>
      <c r="U450" s="71">
        <v>6504355</v>
      </c>
      <c r="V450" s="71">
        <v>1171</v>
      </c>
      <c r="W450" s="71">
        <v>26</v>
      </c>
      <c r="X450" s="71">
        <v>5936</v>
      </c>
      <c r="Y450" s="71">
        <v>7777</v>
      </c>
      <c r="Z450" s="71">
        <v>9409</v>
      </c>
      <c r="AA450" s="71">
        <v>3971</v>
      </c>
      <c r="AB450" s="71">
        <v>27100</v>
      </c>
      <c r="AC450" s="71">
        <v>0</v>
      </c>
      <c r="AD450" s="71">
        <v>1.933577593247112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2190</v>
      </c>
      <c r="B451" s="70">
        <v>240</v>
      </c>
      <c r="C451" s="70">
        <v>2</v>
      </c>
      <c r="D451" s="70">
        <v>15</v>
      </c>
      <c r="E451" s="70">
        <v>2005</v>
      </c>
      <c r="F451" s="70" t="s">
        <v>789</v>
      </c>
      <c r="G451" s="70" t="s">
        <v>2188</v>
      </c>
      <c r="H451" s="70" t="s">
        <v>2189</v>
      </c>
      <c r="I451" s="148"/>
      <c r="J451" s="71">
        <v>67.941783896863697</v>
      </c>
      <c r="K451" s="71">
        <v>2.9856422400027411</v>
      </c>
      <c r="L451" s="71">
        <v>0</v>
      </c>
      <c r="M451" s="71">
        <v>40.587074585528498</v>
      </c>
      <c r="N451" s="71">
        <v>40.312153356018527</v>
      </c>
      <c r="O451" s="71">
        <v>38.546866577711022</v>
      </c>
      <c r="P451" s="71">
        <v>21.522679814386461</v>
      </c>
      <c r="Q451" s="71">
        <v>2.21523723127887</v>
      </c>
      <c r="R451" s="71">
        <v>0</v>
      </c>
      <c r="S451" s="71">
        <v>5.3025437999999996</v>
      </c>
      <c r="T451" s="72"/>
      <c r="U451" s="71">
        <v>10294196</v>
      </c>
      <c r="V451" s="71">
        <v>1265</v>
      </c>
      <c r="W451" s="71">
        <v>0</v>
      </c>
      <c r="X451" s="71">
        <v>7513</v>
      </c>
      <c r="Y451" s="71">
        <v>13526</v>
      </c>
      <c r="Z451" s="71">
        <v>18347</v>
      </c>
      <c r="AA451" s="71">
        <v>4280</v>
      </c>
      <c r="AB451" s="71">
        <v>37601</v>
      </c>
      <c r="AC451" s="71">
        <v>0</v>
      </c>
      <c r="AD451" s="71">
        <v>5.3025437999999996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2191</v>
      </c>
      <c r="B452" s="70">
        <v>241</v>
      </c>
      <c r="C452" s="70">
        <v>3</v>
      </c>
      <c r="D452" s="70">
        <v>15</v>
      </c>
      <c r="E452" s="70">
        <v>2006</v>
      </c>
      <c r="F452" s="70" t="s">
        <v>790</v>
      </c>
      <c r="G452" s="70" t="s">
        <v>2188</v>
      </c>
      <c r="H452" s="70" t="s">
        <v>2189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2192</v>
      </c>
      <c r="B453" s="70">
        <v>242</v>
      </c>
      <c r="C453" s="70">
        <v>4</v>
      </c>
      <c r="D453" s="70">
        <v>15</v>
      </c>
      <c r="E453" s="70">
        <v>2007</v>
      </c>
      <c r="F453" s="70" t="s">
        <v>791</v>
      </c>
      <c r="G453" s="70" t="s">
        <v>2188</v>
      </c>
      <c r="H453" s="70" t="s">
        <v>2189</v>
      </c>
      <c r="I453" s="148"/>
      <c r="J453" s="71">
        <v>74.135785279506024</v>
      </c>
      <c r="K453" s="71">
        <v>2.7379868561269269</v>
      </c>
      <c r="L453" s="71">
        <v>3.224460606663301</v>
      </c>
      <c r="M453" s="71">
        <v>41.063372247402832</v>
      </c>
      <c r="N453" s="71">
        <v>47.088459177094698</v>
      </c>
      <c r="O453" s="71">
        <v>39.416620282773088</v>
      </c>
      <c r="P453" s="71">
        <v>21.855826036459721</v>
      </c>
      <c r="Q453" s="71">
        <v>2.5176295440144498</v>
      </c>
      <c r="R453" s="71">
        <v>0</v>
      </c>
      <c r="S453" s="71">
        <v>2.749211220479999</v>
      </c>
      <c r="T453" s="72"/>
      <c r="U453" s="71">
        <v>11516576</v>
      </c>
      <c r="V453" s="71">
        <v>1190</v>
      </c>
      <c r="W453" s="71">
        <v>41</v>
      </c>
      <c r="X453" s="71">
        <v>9580</v>
      </c>
      <c r="Y453" s="71">
        <v>14939</v>
      </c>
      <c r="Z453" s="71">
        <v>19503</v>
      </c>
      <c r="AA453" s="71">
        <v>4280</v>
      </c>
      <c r="AB453" s="71">
        <v>40474</v>
      </c>
      <c r="AC453" s="71">
        <v>0</v>
      </c>
      <c r="AD453" s="71">
        <v>2.749211220479999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2193</v>
      </c>
      <c r="B454" s="70">
        <v>243</v>
      </c>
      <c r="C454" s="70">
        <v>5</v>
      </c>
      <c r="D454" s="70">
        <v>15</v>
      </c>
      <c r="E454" s="70">
        <v>2008</v>
      </c>
      <c r="F454" s="70" t="s">
        <v>792</v>
      </c>
      <c r="G454" s="70" t="s">
        <v>2188</v>
      </c>
      <c r="H454" s="70" t="s">
        <v>2189</v>
      </c>
      <c r="I454" s="148"/>
      <c r="J454" s="71">
        <v>62.75632236471786</v>
      </c>
      <c r="K454" s="71">
        <v>2.1846896180945832</v>
      </c>
      <c r="L454" s="71">
        <v>0</v>
      </c>
      <c r="M454" s="71">
        <v>43.323954921192119</v>
      </c>
      <c r="N454" s="71">
        <v>48.680261709686043</v>
      </c>
      <c r="O454" s="71">
        <v>39.046575737418763</v>
      </c>
      <c r="P454" s="71">
        <v>21.57078331596739</v>
      </c>
      <c r="Q454" s="71">
        <v>2.5295194612478999</v>
      </c>
      <c r="R454" s="71">
        <v>0</v>
      </c>
      <c r="S454" s="71">
        <v>2.988348242639999</v>
      </c>
      <c r="T454" s="72"/>
      <c r="U454" s="71">
        <v>10699294</v>
      </c>
      <c r="V454" s="71">
        <v>1190</v>
      </c>
      <c r="W454" s="71">
        <v>0</v>
      </c>
      <c r="X454" s="71">
        <v>9580</v>
      </c>
      <c r="Y454" s="71">
        <v>15384</v>
      </c>
      <c r="Z454" s="71">
        <v>19998</v>
      </c>
      <c r="AA454" s="71">
        <v>4229</v>
      </c>
      <c r="AB454" s="71">
        <v>41334</v>
      </c>
      <c r="AC454" s="71">
        <v>0</v>
      </c>
      <c r="AD454" s="71">
        <v>2.988348242639999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2194</v>
      </c>
      <c r="B455" s="70">
        <v>244</v>
      </c>
      <c r="C455" s="70">
        <v>6</v>
      </c>
      <c r="D455" s="70">
        <v>15</v>
      </c>
      <c r="E455" s="70">
        <v>2009</v>
      </c>
      <c r="F455" s="70" t="s">
        <v>176</v>
      </c>
      <c r="G455" s="70" t="s">
        <v>2188</v>
      </c>
      <c r="H455" s="70" t="s">
        <v>2189</v>
      </c>
      <c r="I455" s="148"/>
      <c r="J455" s="71">
        <v>50.278826294429138</v>
      </c>
      <c r="K455" s="71">
        <v>2.036797480995006</v>
      </c>
      <c r="L455" s="71">
        <v>0</v>
      </c>
      <c r="M455" s="71">
        <v>42.316944774435733</v>
      </c>
      <c r="N455" s="71">
        <v>46.197787973842068</v>
      </c>
      <c r="O455" s="71">
        <v>39.86750993557321</v>
      </c>
      <c r="P455" s="71">
        <v>21.185500129407941</v>
      </c>
      <c r="Q455" s="71">
        <v>2.4547268683211199</v>
      </c>
      <c r="R455" s="71">
        <v>0</v>
      </c>
      <c r="S455" s="71">
        <v>3.0556016127999999</v>
      </c>
      <c r="T455" s="72"/>
      <c r="U455" s="71">
        <v>7652486</v>
      </c>
      <c r="V455" s="71">
        <v>1294</v>
      </c>
      <c r="W455" s="71">
        <v>0</v>
      </c>
      <c r="X455" s="71">
        <v>11038</v>
      </c>
      <c r="Y455" s="71">
        <v>15714</v>
      </c>
      <c r="Z455" s="71">
        <v>20154</v>
      </c>
      <c r="AA455" s="71">
        <v>4264</v>
      </c>
      <c r="AB455" s="71">
        <v>42107</v>
      </c>
      <c r="AC455" s="71">
        <v>0</v>
      </c>
      <c r="AD455" s="71">
        <v>3.0556016127999999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11.24</v>
      </c>
      <c r="BK455" s="71">
        <v>0</v>
      </c>
      <c r="BL455" s="71">
        <v>3.2109999999999999</v>
      </c>
      <c r="BM455" s="71">
        <v>0</v>
      </c>
      <c r="BN455" s="72"/>
      <c r="BO455" s="71">
        <v>0</v>
      </c>
      <c r="BP455" s="71">
        <v>0</v>
      </c>
      <c r="BQ455" s="71">
        <v>2</v>
      </c>
      <c r="BR455" s="71">
        <v>0</v>
      </c>
      <c r="BS455" s="71">
        <v>1</v>
      </c>
      <c r="BT455" s="71">
        <v>0</v>
      </c>
      <c r="BU455"/>
      <c r="BV455" s="70">
        <v>14.451000000000001</v>
      </c>
      <c r="BW455" s="70">
        <v>0</v>
      </c>
      <c r="BX455" s="70">
        <v>0</v>
      </c>
      <c r="BY455" s="70">
        <v>0</v>
      </c>
      <c r="BZ455" s="70">
        <v>0</v>
      </c>
      <c r="CA455" s="70">
        <v>0</v>
      </c>
      <c r="CB455" s="70">
        <v>0</v>
      </c>
      <c r="CC455" s="70">
        <v>0</v>
      </c>
      <c r="CD455" s="70">
        <v>0</v>
      </c>
    </row>
    <row r="456" spans="1:82">
      <c r="A456" s="70" t="s">
        <v>2195</v>
      </c>
      <c r="B456" s="70">
        <v>245</v>
      </c>
      <c r="C456" s="70">
        <v>7</v>
      </c>
      <c r="D456" s="70">
        <v>15</v>
      </c>
      <c r="E456" s="70">
        <v>2010</v>
      </c>
      <c r="F456" s="70" t="s">
        <v>177</v>
      </c>
      <c r="G456" s="70" t="s">
        <v>2188</v>
      </c>
      <c r="H456" s="70" t="s">
        <v>2189</v>
      </c>
      <c r="I456" s="148"/>
      <c r="J456" s="71">
        <v>46.737185670697393</v>
      </c>
      <c r="K456" s="71">
        <v>2.134328773713428</v>
      </c>
      <c r="L456" s="71">
        <v>0</v>
      </c>
      <c r="M456" s="71">
        <v>43.122771680224737</v>
      </c>
      <c r="N456" s="71">
        <v>51.529782421073577</v>
      </c>
      <c r="O456" s="71">
        <v>40.273808756731782</v>
      </c>
      <c r="P456" s="71">
        <v>21.860620353354609</v>
      </c>
      <c r="Q456" s="71">
        <v>2.5908273756712301</v>
      </c>
      <c r="R456" s="71">
        <v>0</v>
      </c>
      <c r="S456" s="71">
        <v>3.4261050453399999</v>
      </c>
      <c r="T456" s="72"/>
      <c r="U456" s="71">
        <v>7678917</v>
      </c>
      <c r="V456" s="71">
        <v>1294</v>
      </c>
      <c r="W456" s="71">
        <v>0</v>
      </c>
      <c r="X456" s="71">
        <v>11038</v>
      </c>
      <c r="Y456" s="71">
        <v>16011</v>
      </c>
      <c r="Z456" s="71">
        <v>20454</v>
      </c>
      <c r="AA456" s="71">
        <v>4290</v>
      </c>
      <c r="AB456" s="71">
        <v>42585</v>
      </c>
      <c r="AC456" s="71">
        <v>0</v>
      </c>
      <c r="AD456" s="71">
        <v>3.4261050453399999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13.093</v>
      </c>
      <c r="BK456" s="71">
        <v>0</v>
      </c>
      <c r="BL456" s="71">
        <v>11.686</v>
      </c>
      <c r="BM456" s="71">
        <v>0</v>
      </c>
      <c r="BN456" s="72"/>
      <c r="BO456" s="71">
        <v>0</v>
      </c>
      <c r="BP456" s="71">
        <v>0</v>
      </c>
      <c r="BQ456" s="71">
        <v>2</v>
      </c>
      <c r="BR456" s="71">
        <v>0</v>
      </c>
      <c r="BS456" s="71">
        <v>2</v>
      </c>
      <c r="BT456" s="71">
        <v>0</v>
      </c>
      <c r="BU456"/>
      <c r="BV456" s="70">
        <v>24.779</v>
      </c>
      <c r="BW456" s="70">
        <v>0</v>
      </c>
      <c r="BX456" s="70">
        <v>0</v>
      </c>
      <c r="BY456" s="70">
        <v>0</v>
      </c>
      <c r="BZ456" s="70">
        <v>0</v>
      </c>
      <c r="CA456" s="70">
        <v>0</v>
      </c>
      <c r="CB456" s="70">
        <v>0</v>
      </c>
      <c r="CC456" s="70">
        <v>0</v>
      </c>
      <c r="CD456" s="70">
        <v>0</v>
      </c>
    </row>
    <row r="457" spans="1:82">
      <c r="A457" s="70" t="s">
        <v>2196</v>
      </c>
      <c r="B457" s="70">
        <v>246</v>
      </c>
      <c r="C457" s="70">
        <v>8</v>
      </c>
      <c r="D457" s="70">
        <v>15</v>
      </c>
      <c r="E457" s="70">
        <v>2011</v>
      </c>
      <c r="F457" s="70" t="s">
        <v>178</v>
      </c>
      <c r="G457" s="70" t="s">
        <v>2188</v>
      </c>
      <c r="H457" s="70" t="s">
        <v>2189</v>
      </c>
      <c r="I457" s="148"/>
      <c r="J457" s="71">
        <v>64.21158349316562</v>
      </c>
      <c r="K457" s="71">
        <v>3.103911407502089</v>
      </c>
      <c r="L457" s="71">
        <v>0</v>
      </c>
      <c r="M457" s="71">
        <v>54.718049974925222</v>
      </c>
      <c r="N457" s="71">
        <v>56.058016238510064</v>
      </c>
      <c r="O457" s="71">
        <v>40.348266950679289</v>
      </c>
      <c r="P457" s="71">
        <v>21.629708773642427</v>
      </c>
      <c r="Q457" s="71">
        <v>3.0169110271387098</v>
      </c>
      <c r="R457" s="71">
        <v>0</v>
      </c>
      <c r="S457" s="71">
        <v>2.7732722659200002</v>
      </c>
      <c r="T457" s="72"/>
      <c r="U457" s="71">
        <v>9164400</v>
      </c>
      <c r="V457" s="71">
        <v>1294</v>
      </c>
      <c r="W457" s="71">
        <v>0</v>
      </c>
      <c r="X457" s="71">
        <v>11038</v>
      </c>
      <c r="Y457" s="71">
        <v>16296</v>
      </c>
      <c r="Z457" s="71">
        <v>20937</v>
      </c>
      <c r="AA457" s="71">
        <v>4371</v>
      </c>
      <c r="AB457" s="71">
        <v>42990</v>
      </c>
      <c r="AC457" s="71">
        <v>0</v>
      </c>
      <c r="AD457" s="71">
        <v>2.7732722659200002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14.282999999999999</v>
      </c>
      <c r="BK457" s="71">
        <v>0</v>
      </c>
      <c r="BL457" s="71">
        <v>2.8690000000000002</v>
      </c>
      <c r="BM457" s="71">
        <v>0</v>
      </c>
      <c r="BN457" s="72"/>
      <c r="BO457" s="71">
        <v>0</v>
      </c>
      <c r="BP457" s="71">
        <v>0</v>
      </c>
      <c r="BQ457" s="71">
        <v>3</v>
      </c>
      <c r="BR457" s="71">
        <v>0</v>
      </c>
      <c r="BS457" s="71">
        <v>1</v>
      </c>
      <c r="BT457" s="71">
        <v>0</v>
      </c>
      <c r="BU457"/>
      <c r="BV457" s="70">
        <v>17.152000000000001</v>
      </c>
      <c r="BW457" s="70">
        <v>0</v>
      </c>
      <c r="BX457" s="70">
        <v>0</v>
      </c>
      <c r="BY457" s="70">
        <v>0</v>
      </c>
      <c r="BZ457" s="70">
        <v>0</v>
      </c>
      <c r="CA457" s="70">
        <v>0</v>
      </c>
      <c r="CB457" s="70">
        <v>0</v>
      </c>
      <c r="CC457" s="70">
        <v>0</v>
      </c>
      <c r="CD457" s="70">
        <v>0</v>
      </c>
    </row>
    <row r="458" spans="1:82">
      <c r="A458" s="70" t="s">
        <v>2197</v>
      </c>
      <c r="B458" s="70">
        <v>247</v>
      </c>
      <c r="C458" s="70">
        <v>9</v>
      </c>
      <c r="D458" s="70">
        <v>15</v>
      </c>
      <c r="E458" s="70">
        <v>2012</v>
      </c>
      <c r="F458" s="70" t="s">
        <v>179</v>
      </c>
      <c r="G458" s="70" t="s">
        <v>2188</v>
      </c>
      <c r="H458" s="70" t="s">
        <v>2189</v>
      </c>
      <c r="I458" s="148"/>
      <c r="J458" s="71">
        <v>67.000217524933646</v>
      </c>
      <c r="K458" s="71">
        <v>3.0267307446802421</v>
      </c>
      <c r="L458" s="71">
        <v>0</v>
      </c>
      <c r="M458" s="71">
        <v>56.565619271333823</v>
      </c>
      <c r="N458" s="71">
        <v>60.685605604233203</v>
      </c>
      <c r="O458" s="71">
        <v>41.154994246105154</v>
      </c>
      <c r="P458" s="71">
        <v>22.011554919098927</v>
      </c>
      <c r="Q458" s="71">
        <v>3.33400629940654</v>
      </c>
      <c r="R458" s="71">
        <v>0</v>
      </c>
      <c r="S458" s="71">
        <v>3.295347253440001</v>
      </c>
      <c r="T458" s="72"/>
      <c r="U458" s="71">
        <v>9144150</v>
      </c>
      <c r="V458" s="71">
        <v>1294</v>
      </c>
      <c r="W458" s="71">
        <v>0</v>
      </c>
      <c r="X458" s="71">
        <v>11038</v>
      </c>
      <c r="Y458" s="71">
        <v>16759</v>
      </c>
      <c r="Z458" s="71">
        <v>21525</v>
      </c>
      <c r="AA458" s="71">
        <v>4423</v>
      </c>
      <c r="AB458" s="71">
        <v>43727</v>
      </c>
      <c r="AC458" s="71">
        <v>0</v>
      </c>
      <c r="AD458" s="71">
        <v>3.295347253440001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14.066000000000001</v>
      </c>
      <c r="BK458" s="71">
        <v>0</v>
      </c>
      <c r="BL458" s="71">
        <v>12.347</v>
      </c>
      <c r="BM458" s="71">
        <v>0</v>
      </c>
      <c r="BN458" s="72"/>
      <c r="BO458" s="71">
        <v>0</v>
      </c>
      <c r="BP458" s="71">
        <v>0</v>
      </c>
      <c r="BQ458" s="71">
        <v>2</v>
      </c>
      <c r="BR458" s="71">
        <v>0</v>
      </c>
      <c r="BS458" s="71">
        <v>2</v>
      </c>
      <c r="BT458" s="71">
        <v>0</v>
      </c>
      <c r="BU458"/>
      <c r="BV458" s="70">
        <v>26.413</v>
      </c>
      <c r="BW458" s="70">
        <v>0</v>
      </c>
      <c r="BX458" s="70">
        <v>0</v>
      </c>
      <c r="BY458" s="70">
        <v>0</v>
      </c>
      <c r="BZ458" s="70">
        <v>0</v>
      </c>
      <c r="CA458" s="70">
        <v>0</v>
      </c>
      <c r="CB458" s="70">
        <v>0</v>
      </c>
      <c r="CC458" s="70">
        <v>0</v>
      </c>
      <c r="CD458" s="70">
        <v>0</v>
      </c>
    </row>
    <row r="459" spans="1:82">
      <c r="A459" s="70" t="s">
        <v>2198</v>
      </c>
      <c r="B459" s="70">
        <v>248</v>
      </c>
      <c r="C459" s="70">
        <v>10</v>
      </c>
      <c r="D459" s="70">
        <v>15</v>
      </c>
      <c r="E459" s="70">
        <v>2013</v>
      </c>
      <c r="F459" s="70" t="s">
        <v>180</v>
      </c>
      <c r="G459" s="70" t="s">
        <v>2188</v>
      </c>
      <c r="H459" s="70" t="s">
        <v>2189</v>
      </c>
      <c r="I459" s="148"/>
      <c r="J459" s="71">
        <v>70.205795643951262</v>
      </c>
      <c r="K459" s="71">
        <v>2.6091734188073432</v>
      </c>
      <c r="L459" s="71">
        <v>0</v>
      </c>
      <c r="M459" s="71">
        <v>54.496396140330774</v>
      </c>
      <c r="N459" s="71">
        <v>61.379257768839928</v>
      </c>
      <c r="O459" s="71">
        <v>40.373385024565145</v>
      </c>
      <c r="P459" s="71">
        <v>22.504114459092424</v>
      </c>
      <c r="Q459" s="71">
        <v>3.3952609985818798</v>
      </c>
      <c r="R459" s="71">
        <v>0</v>
      </c>
      <c r="S459" s="71">
        <v>3.8868839520000011</v>
      </c>
      <c r="T459" s="72"/>
      <c r="U459" s="71">
        <v>8866580</v>
      </c>
      <c r="V459" s="71">
        <v>1294</v>
      </c>
      <c r="W459" s="71">
        <v>0</v>
      </c>
      <c r="X459" s="71">
        <v>11038</v>
      </c>
      <c r="Y459" s="71">
        <v>16973</v>
      </c>
      <c r="Z459" s="71">
        <v>22059</v>
      </c>
      <c r="AA459" s="71">
        <v>4505</v>
      </c>
      <c r="AB459" s="71">
        <v>43892</v>
      </c>
      <c r="AC459" s="71">
        <v>0</v>
      </c>
      <c r="AD459" s="71">
        <v>3.8868839520000011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15.516999999999999</v>
      </c>
      <c r="BK459" s="71">
        <v>0</v>
      </c>
      <c r="BL459" s="71">
        <v>11.569000000000001</v>
      </c>
      <c r="BM459" s="71">
        <v>0</v>
      </c>
      <c r="BN459" s="72"/>
      <c r="BO459" s="71">
        <v>0</v>
      </c>
      <c r="BP459" s="71">
        <v>0</v>
      </c>
      <c r="BQ459" s="71">
        <v>2</v>
      </c>
      <c r="BR459" s="71">
        <v>0</v>
      </c>
      <c r="BS459" s="71">
        <v>2</v>
      </c>
      <c r="BT459" s="71">
        <v>0</v>
      </c>
      <c r="BU459"/>
      <c r="BV459" s="70">
        <v>27.085999999999999</v>
      </c>
      <c r="BW459" s="70">
        <v>0</v>
      </c>
      <c r="BX459" s="70">
        <v>0</v>
      </c>
      <c r="BY459" s="70">
        <v>0</v>
      </c>
      <c r="BZ459" s="70">
        <v>0</v>
      </c>
      <c r="CA459" s="70">
        <v>0</v>
      </c>
      <c r="CB459" s="70">
        <v>0</v>
      </c>
      <c r="CC459" s="70">
        <v>0</v>
      </c>
      <c r="CD459" s="70">
        <v>0</v>
      </c>
    </row>
    <row r="460" spans="1:82">
      <c r="A460" s="70" t="s">
        <v>2199</v>
      </c>
      <c r="B460" s="70">
        <v>249</v>
      </c>
      <c r="C460" s="70">
        <v>11</v>
      </c>
      <c r="D460" s="70">
        <v>15</v>
      </c>
      <c r="E460" s="70">
        <v>2014</v>
      </c>
      <c r="F460" s="70" t="s">
        <v>181</v>
      </c>
      <c r="G460" s="70" t="s">
        <v>2188</v>
      </c>
      <c r="H460" s="70" t="s">
        <v>2189</v>
      </c>
      <c r="I460" s="148"/>
      <c r="J460" s="71">
        <v>60.899757401822612</v>
      </c>
      <c r="K460" s="71">
        <v>2.794266344412621</v>
      </c>
      <c r="L460" s="71">
        <v>0.13469425843236349</v>
      </c>
      <c r="M460" s="71">
        <v>54.297599108449482</v>
      </c>
      <c r="N460" s="71">
        <v>54.190990581538088</v>
      </c>
      <c r="O460" s="71">
        <v>39.9423582741234</v>
      </c>
      <c r="P460" s="71">
        <v>24.02705954542833</v>
      </c>
      <c r="Q460" s="71">
        <v>3.2720973081394602</v>
      </c>
      <c r="R460" s="71">
        <v>0</v>
      </c>
      <c r="S460" s="71">
        <v>3.63114064144</v>
      </c>
      <c r="T460" s="72"/>
      <c r="U460" s="71">
        <v>8546909</v>
      </c>
      <c r="V460" s="71">
        <v>1219</v>
      </c>
      <c r="W460" s="71">
        <v>3</v>
      </c>
      <c r="X460" s="71">
        <v>12046</v>
      </c>
      <c r="Y460" s="71">
        <v>17248</v>
      </c>
      <c r="Z460" s="71">
        <v>22985</v>
      </c>
      <c r="AA460" s="71">
        <v>4785</v>
      </c>
      <c r="AB460" s="71">
        <v>44088</v>
      </c>
      <c r="AC460" s="71">
        <v>0</v>
      </c>
      <c r="AD460" s="71">
        <v>3.63114064144</v>
      </c>
      <c r="AE460" s="72"/>
      <c r="AF460" s="71"/>
      <c r="AG460" s="71"/>
      <c r="AH460" s="71"/>
      <c r="AI460" s="71"/>
      <c r="AJ460" s="71"/>
      <c r="AK460" s="71"/>
      <c r="AL460" s="71"/>
      <c r="AM460" s="71"/>
      <c r="AN460" s="71"/>
      <c r="AO460" s="71"/>
      <c r="AP460" s="71"/>
      <c r="AQ460" s="72"/>
      <c r="AR460" s="71">
        <v>459</v>
      </c>
      <c r="AS460" s="71">
        <v>87</v>
      </c>
      <c r="AT460" s="71">
        <v>0</v>
      </c>
      <c r="AU460" s="71">
        <v>0</v>
      </c>
      <c r="AV460" s="71">
        <v>0</v>
      </c>
      <c r="AW460" s="71">
        <v>0</v>
      </c>
      <c r="AX460" s="71"/>
      <c r="AY460" s="72"/>
      <c r="AZ460" s="71">
        <v>1835.4</v>
      </c>
      <c r="BA460" s="71">
        <v>2749.1</v>
      </c>
      <c r="BB460" s="71">
        <v>0</v>
      </c>
      <c r="BC460" s="71">
        <v>0</v>
      </c>
      <c r="BD460" s="71">
        <v>0</v>
      </c>
      <c r="BE460" s="71">
        <v>0</v>
      </c>
      <c r="BF460" s="71"/>
      <c r="BG460" s="72"/>
      <c r="BH460" s="71">
        <v>0</v>
      </c>
      <c r="BI460" s="71">
        <v>0</v>
      </c>
      <c r="BJ460" s="71">
        <v>14.738</v>
      </c>
      <c r="BK460" s="71">
        <v>0</v>
      </c>
      <c r="BL460" s="71">
        <v>11.834999999999999</v>
      </c>
      <c r="BM460" s="71">
        <v>0</v>
      </c>
      <c r="BN460" s="72"/>
      <c r="BO460" s="71">
        <v>0</v>
      </c>
      <c r="BP460" s="71">
        <v>0</v>
      </c>
      <c r="BQ460" s="71">
        <v>2</v>
      </c>
      <c r="BR460" s="71">
        <v>0</v>
      </c>
      <c r="BS460" s="71">
        <v>2</v>
      </c>
      <c r="BT460" s="71">
        <v>0</v>
      </c>
      <c r="BU460"/>
      <c r="BV460" s="70">
        <v>26.573</v>
      </c>
      <c r="BW460" s="70">
        <v>0</v>
      </c>
      <c r="BX460" s="70">
        <v>0</v>
      </c>
      <c r="BY460" s="70">
        <v>0</v>
      </c>
      <c r="BZ460" s="70">
        <v>0</v>
      </c>
      <c r="CA460" s="70">
        <v>0</v>
      </c>
      <c r="CB460" s="70">
        <v>0</v>
      </c>
      <c r="CC460" s="70">
        <v>0</v>
      </c>
      <c r="CD460" s="70">
        <v>0</v>
      </c>
    </row>
    <row r="461" spans="1:82">
      <c r="A461" s="70" t="s">
        <v>2200</v>
      </c>
      <c r="B461" s="70">
        <v>250</v>
      </c>
      <c r="C461" s="70">
        <v>12</v>
      </c>
      <c r="D461" s="70">
        <v>15</v>
      </c>
      <c r="E461" s="70">
        <v>2015</v>
      </c>
      <c r="F461" s="70" t="s">
        <v>182</v>
      </c>
      <c r="G461" s="70" t="s">
        <v>2188</v>
      </c>
      <c r="H461" s="70" t="s">
        <v>2189</v>
      </c>
      <c r="I461" s="148"/>
      <c r="J461" s="71">
        <v>67.168103533828699</v>
      </c>
      <c r="K461" s="71">
        <v>2.668882119155128</v>
      </c>
      <c r="L461" s="71">
        <v>0.14850535421772851</v>
      </c>
      <c r="M461" s="71">
        <v>56.899034171042587</v>
      </c>
      <c r="N461" s="71">
        <v>54.628967636662111</v>
      </c>
      <c r="O461" s="71">
        <v>38.998790440340002</v>
      </c>
      <c r="P461" s="71">
        <v>23.422905597472095</v>
      </c>
      <c r="Q461" s="71">
        <v>3.22852865024154</v>
      </c>
      <c r="R461" s="71">
        <v>0</v>
      </c>
      <c r="S461" s="71">
        <v>4.8638496328800009</v>
      </c>
      <c r="T461" s="72"/>
      <c r="U461" s="71">
        <v>10123093</v>
      </c>
      <c r="V461" s="71">
        <v>1219</v>
      </c>
      <c r="W461" s="71">
        <v>3</v>
      </c>
      <c r="X461" s="71">
        <v>12046</v>
      </c>
      <c r="Y461" s="71">
        <v>17554</v>
      </c>
      <c r="Z461" s="71">
        <v>22658</v>
      </c>
      <c r="AA461" s="71">
        <v>4661</v>
      </c>
      <c r="AB461" s="71">
        <v>44437</v>
      </c>
      <c r="AC461" s="71">
        <v>0</v>
      </c>
      <c r="AD461" s="71">
        <v>4.8638496328800009</v>
      </c>
      <c r="AE461" s="72"/>
      <c r="AF461" s="71">
        <v>76660875.902542993</v>
      </c>
      <c r="AG461" s="71">
        <v>2204112.689985658</v>
      </c>
      <c r="AH461" s="71">
        <v>31279.47053319951</v>
      </c>
      <c r="AI461" s="71">
        <v>85182796.663395539</v>
      </c>
      <c r="AJ461" s="71">
        <v>82603567.402178422</v>
      </c>
      <c r="AK461" s="71">
        <v>0</v>
      </c>
      <c r="AL461" s="71">
        <v>0</v>
      </c>
      <c r="AM461" s="71">
        <v>6089904.4437958719</v>
      </c>
      <c r="AN461" s="71">
        <v>0</v>
      </c>
      <c r="AO461" s="71">
        <v>0</v>
      </c>
      <c r="AP461" s="71">
        <v>252772536.57243168</v>
      </c>
      <c r="AQ461" s="72"/>
      <c r="AR461" s="71">
        <v>568</v>
      </c>
      <c r="AS461" s="71">
        <v>118</v>
      </c>
      <c r="AT461" s="71">
        <v>0</v>
      </c>
      <c r="AU461" s="71">
        <v>0</v>
      </c>
      <c r="AV461" s="71">
        <v>0</v>
      </c>
      <c r="AW461" s="71">
        <v>0</v>
      </c>
      <c r="AX461" s="71"/>
      <c r="AY461" s="72"/>
      <c r="AZ461" s="71">
        <v>2323.8000000000002</v>
      </c>
      <c r="BA461" s="71">
        <v>3222</v>
      </c>
      <c r="BB461" s="71">
        <v>0</v>
      </c>
      <c r="BC461" s="71">
        <v>0</v>
      </c>
      <c r="BD461" s="71">
        <v>0</v>
      </c>
      <c r="BE461" s="71">
        <v>0</v>
      </c>
      <c r="BF461" s="71"/>
      <c r="BG461" s="72"/>
      <c r="BH461" s="71">
        <v>0</v>
      </c>
      <c r="BI461" s="71">
        <v>0</v>
      </c>
      <c r="BJ461" s="71">
        <v>14.696</v>
      </c>
      <c r="BK461" s="71">
        <v>0</v>
      </c>
      <c r="BL461" s="71">
        <v>11.107000000000001</v>
      </c>
      <c r="BM461" s="71">
        <v>0</v>
      </c>
      <c r="BN461" s="72"/>
      <c r="BO461" s="71">
        <v>0</v>
      </c>
      <c r="BP461" s="71">
        <v>0</v>
      </c>
      <c r="BQ461" s="71">
        <v>2</v>
      </c>
      <c r="BR461" s="71">
        <v>0</v>
      </c>
      <c r="BS461" s="71">
        <v>2</v>
      </c>
      <c r="BT461" s="71">
        <v>0</v>
      </c>
      <c r="BU461"/>
      <c r="BV461" s="70">
        <v>25.803000000000001</v>
      </c>
      <c r="BW461" s="70">
        <v>0</v>
      </c>
      <c r="BX461" s="70">
        <v>0</v>
      </c>
      <c r="BY461" s="70">
        <v>0</v>
      </c>
      <c r="BZ461" s="70">
        <v>0</v>
      </c>
      <c r="CA461" s="70">
        <v>0</v>
      </c>
      <c r="CB461" s="70">
        <v>0</v>
      </c>
      <c r="CC461" s="70">
        <v>0</v>
      </c>
      <c r="CD461" s="70">
        <v>0</v>
      </c>
    </row>
    <row r="462" spans="1:82">
      <c r="A462" s="70" t="s">
        <v>2201</v>
      </c>
      <c r="B462" s="70">
        <v>251</v>
      </c>
      <c r="C462" s="70">
        <v>13</v>
      </c>
      <c r="D462" s="70">
        <v>15</v>
      </c>
      <c r="E462" s="70">
        <v>2016</v>
      </c>
      <c r="F462" s="70" t="s">
        <v>155</v>
      </c>
      <c r="G462" s="1064" t="s">
        <v>2188</v>
      </c>
      <c r="H462" s="70" t="s">
        <v>2189</v>
      </c>
      <c r="I462" s="148"/>
      <c r="J462" s="71">
        <v>55.373714843794843</v>
      </c>
      <c r="K462" s="71">
        <v>2.6656534988817322</v>
      </c>
      <c r="L462" s="71">
        <v>0.17399934794975394</v>
      </c>
      <c r="M462" s="71">
        <v>49.796025000992287</v>
      </c>
      <c r="N462" s="71">
        <v>48.677748494228503</v>
      </c>
      <c r="O462" s="71">
        <v>38.817659536525923</v>
      </c>
      <c r="P462" s="71">
        <v>23.054635577118109</v>
      </c>
      <c r="Q462" s="71">
        <v>3.1431958714109718</v>
      </c>
      <c r="R462" s="71">
        <v>0</v>
      </c>
      <c r="S462" s="71">
        <v>4.3968626559999997</v>
      </c>
      <c r="T462" s="72"/>
      <c r="U462" s="71">
        <v>8724975</v>
      </c>
      <c r="V462" s="71">
        <v>1219</v>
      </c>
      <c r="W462" s="71">
        <v>3</v>
      </c>
      <c r="X462" s="71">
        <v>12046</v>
      </c>
      <c r="Y462" s="71">
        <v>17783</v>
      </c>
      <c r="Z462" s="71">
        <v>22830</v>
      </c>
      <c r="AA462" s="71">
        <v>4745</v>
      </c>
      <c r="AB462" s="71">
        <v>44501</v>
      </c>
      <c r="AC462" s="71">
        <v>0</v>
      </c>
      <c r="AD462" s="71">
        <v>4.3968626559999997</v>
      </c>
      <c r="AE462" s="72"/>
      <c r="AF462" s="71">
        <v>64399761.313282222</v>
      </c>
      <c r="AG462" s="71">
        <v>2118887.7172211609</v>
      </c>
      <c r="AH462" s="71">
        <v>27234.76869954653</v>
      </c>
      <c r="AI462" s="71">
        <v>79564505.462883145</v>
      </c>
      <c r="AJ462" s="71">
        <v>71340005.111589313</v>
      </c>
      <c r="AK462" s="71">
        <v>0</v>
      </c>
      <c r="AL462" s="71">
        <v>0</v>
      </c>
      <c r="AM462" s="71">
        <v>6103413.4476959333</v>
      </c>
      <c r="AN462" s="71">
        <v>0</v>
      </c>
      <c r="AO462" s="71">
        <v>0</v>
      </c>
      <c r="AP462" s="71">
        <v>223553807.82137132</v>
      </c>
      <c r="AQ462" s="72"/>
      <c r="AR462" s="71">
        <v>663</v>
      </c>
      <c r="AS462" s="71">
        <v>139</v>
      </c>
      <c r="AT462" s="71">
        <v>0</v>
      </c>
      <c r="AU462" s="71">
        <v>0</v>
      </c>
      <c r="AV462" s="71">
        <v>0</v>
      </c>
      <c r="AW462" s="71">
        <v>0</v>
      </c>
      <c r="AX462" s="71"/>
      <c r="AY462" s="72"/>
      <c r="AZ462" s="71">
        <v>2747.2</v>
      </c>
      <c r="BA462" s="71">
        <v>3620.8</v>
      </c>
      <c r="BB462" s="71">
        <v>0</v>
      </c>
      <c r="BC462" s="71">
        <v>0</v>
      </c>
      <c r="BD462" s="71">
        <v>0</v>
      </c>
      <c r="BE462" s="71">
        <v>0</v>
      </c>
      <c r="BF462" s="71"/>
      <c r="BG462" s="72"/>
      <c r="BH462" s="71">
        <v>0</v>
      </c>
      <c r="BI462" s="71">
        <v>0</v>
      </c>
      <c r="BJ462" s="71">
        <v>17.920000000000002</v>
      </c>
      <c r="BK462" s="71">
        <v>0</v>
      </c>
      <c r="BL462" s="71">
        <v>11.245000000000001</v>
      </c>
      <c r="BM462" s="71">
        <v>0</v>
      </c>
      <c r="BN462" s="72"/>
      <c r="BO462" s="71">
        <v>0</v>
      </c>
      <c r="BP462" s="71">
        <v>0</v>
      </c>
      <c r="BQ462" s="71">
        <v>2</v>
      </c>
      <c r="BR462" s="71">
        <v>0</v>
      </c>
      <c r="BS462" s="71">
        <v>2</v>
      </c>
      <c r="BT462" s="71">
        <v>0</v>
      </c>
      <c r="BU462"/>
      <c r="BV462" s="70">
        <v>29.164999999999999</v>
      </c>
      <c r="BW462" s="70">
        <v>0</v>
      </c>
      <c r="BX462" s="70">
        <v>0</v>
      </c>
      <c r="BY462" s="70">
        <v>0</v>
      </c>
      <c r="BZ462" s="70">
        <v>0</v>
      </c>
      <c r="CA462" s="70">
        <v>0</v>
      </c>
      <c r="CB462" s="70">
        <v>0</v>
      </c>
      <c r="CC462" s="70">
        <v>0</v>
      </c>
      <c r="CD462" s="70">
        <v>0</v>
      </c>
    </row>
    <row r="463" spans="1:82">
      <c r="A463" s="70" t="s">
        <v>2202</v>
      </c>
      <c r="B463" s="70">
        <v>252</v>
      </c>
      <c r="C463" s="70">
        <v>14</v>
      </c>
      <c r="D463" s="70">
        <v>15</v>
      </c>
      <c r="E463" s="70">
        <v>2017</v>
      </c>
      <c r="F463" s="70" t="s">
        <v>156</v>
      </c>
      <c r="G463" s="1064" t="s">
        <v>2188</v>
      </c>
      <c r="H463" s="70" t="s">
        <v>2189</v>
      </c>
      <c r="I463" s="148"/>
      <c r="J463" s="71">
        <v>52.503685178064408</v>
      </c>
      <c r="K463" s="71">
        <v>2.7766964484986203</v>
      </c>
      <c r="L463" s="71">
        <v>0.15222567601430437</v>
      </c>
      <c r="M463" s="71">
        <v>48.030451199718712</v>
      </c>
      <c r="N463" s="71">
        <v>53.447790406863092</v>
      </c>
      <c r="O463" s="71">
        <v>38.873337186097437</v>
      </c>
      <c r="P463" s="71">
        <v>23.314139961159924</v>
      </c>
      <c r="Q463" s="71">
        <v>3.05306431517787</v>
      </c>
      <c r="R463" s="71">
        <v>0</v>
      </c>
      <c r="S463" s="71">
        <v>3.9485510479999992</v>
      </c>
      <c r="T463" s="72"/>
      <c r="U463" s="71">
        <v>8992328</v>
      </c>
      <c r="V463" s="71">
        <v>1219</v>
      </c>
      <c r="W463" s="71">
        <v>3</v>
      </c>
      <c r="X463" s="71">
        <v>12046</v>
      </c>
      <c r="Y463" s="71">
        <v>18045</v>
      </c>
      <c r="Z463" s="71">
        <v>23242</v>
      </c>
      <c r="AA463" s="71">
        <v>4829</v>
      </c>
      <c r="AB463" s="71">
        <v>44699</v>
      </c>
      <c r="AC463" s="71">
        <v>0</v>
      </c>
      <c r="AD463" s="71">
        <v>3.9485510479999988</v>
      </c>
      <c r="AE463" s="72"/>
      <c r="AF463" s="71">
        <v>62555578.29722105</v>
      </c>
      <c r="AG463" s="71">
        <v>2198576.4001903422</v>
      </c>
      <c r="AH463" s="71">
        <v>32552.083919677709</v>
      </c>
      <c r="AI463" s="71">
        <v>79750323.377875224</v>
      </c>
      <c r="AJ463" s="71">
        <v>78665726.99618496</v>
      </c>
      <c r="AK463" s="71">
        <v>0</v>
      </c>
      <c r="AL463" s="71">
        <v>0</v>
      </c>
      <c r="AM463" s="71">
        <v>6140162.2663595043</v>
      </c>
      <c r="AN463" s="71">
        <v>0</v>
      </c>
      <c r="AO463" s="71">
        <v>0</v>
      </c>
      <c r="AP463" s="71">
        <v>229342919.42175078</v>
      </c>
      <c r="AQ463" s="72"/>
      <c r="AR463" s="71">
        <v>746</v>
      </c>
      <c r="AS463" s="71">
        <v>149</v>
      </c>
      <c r="AT463" s="71">
        <v>0</v>
      </c>
      <c r="AU463" s="71">
        <v>0</v>
      </c>
      <c r="AV463" s="71">
        <v>0</v>
      </c>
      <c r="AW463" s="71">
        <v>0</v>
      </c>
      <c r="AX463" s="71"/>
      <c r="AY463" s="72"/>
      <c r="AZ463" s="71">
        <v>3124.4</v>
      </c>
      <c r="BA463" s="71">
        <v>3786.1</v>
      </c>
      <c r="BB463" s="71">
        <v>0</v>
      </c>
      <c r="BC463" s="71">
        <v>0</v>
      </c>
      <c r="BD463" s="71">
        <v>0</v>
      </c>
      <c r="BE463" s="71">
        <v>0</v>
      </c>
      <c r="BF463" s="71"/>
      <c r="BG463" s="72"/>
      <c r="BH463" s="71">
        <v>0</v>
      </c>
      <c r="BI463" s="71">
        <v>0</v>
      </c>
      <c r="BJ463" s="71">
        <v>23.356999999999999</v>
      </c>
      <c r="BK463" s="71">
        <v>0</v>
      </c>
      <c r="BL463" s="71">
        <v>10.943999999999999</v>
      </c>
      <c r="BM463" s="71">
        <v>0</v>
      </c>
      <c r="BN463" s="72"/>
      <c r="BO463" s="71">
        <v>0</v>
      </c>
      <c r="BP463" s="71">
        <v>0</v>
      </c>
      <c r="BQ463" s="71">
        <v>3</v>
      </c>
      <c r="BR463" s="71">
        <v>0</v>
      </c>
      <c r="BS463" s="71">
        <v>2</v>
      </c>
      <c r="BT463" s="71">
        <v>0</v>
      </c>
      <c r="BU463"/>
      <c r="BV463" s="70">
        <v>34.301000000000002</v>
      </c>
      <c r="BW463" s="70">
        <v>0</v>
      </c>
      <c r="BX463" s="70">
        <v>0</v>
      </c>
      <c r="BY463" s="70">
        <v>0</v>
      </c>
      <c r="BZ463" s="70">
        <v>0</v>
      </c>
      <c r="CA463" s="70">
        <v>0</v>
      </c>
      <c r="CB463" s="70">
        <v>0</v>
      </c>
      <c r="CC463" s="70">
        <v>0</v>
      </c>
      <c r="CD463" s="70">
        <v>0</v>
      </c>
    </row>
    <row r="464" spans="1:82">
      <c r="A464" s="70" t="s">
        <v>2203</v>
      </c>
      <c r="B464" s="70">
        <v>253</v>
      </c>
      <c r="C464" s="70">
        <v>15</v>
      </c>
      <c r="D464" s="70">
        <v>15</v>
      </c>
      <c r="E464" s="70">
        <v>2018</v>
      </c>
      <c r="F464" s="70" t="s">
        <v>183</v>
      </c>
      <c r="G464" s="70" t="s">
        <v>2188</v>
      </c>
      <c r="H464" s="70" t="s">
        <v>2189</v>
      </c>
      <c r="I464" s="148"/>
      <c r="J464" s="71">
        <v>53.573424558956283</v>
      </c>
      <c r="K464" s="71">
        <v>2.6107997769954752</v>
      </c>
      <c r="L464" s="71">
        <v>0.14260760542226672</v>
      </c>
      <c r="M464" s="71">
        <v>47.4864443562793</v>
      </c>
      <c r="N464" s="71">
        <v>51.033925924093317</v>
      </c>
      <c r="O464" s="71">
        <v>38.504039185750223</v>
      </c>
      <c r="P464" s="71">
        <v>23.368858588318751</v>
      </c>
      <c r="Q464" s="71">
        <v>2.8387641462657398</v>
      </c>
      <c r="R464" s="71">
        <v>0</v>
      </c>
      <c r="S464" s="71">
        <v>3.4685241708799999</v>
      </c>
      <c r="T464" s="72"/>
      <c r="U464" s="71">
        <v>9762470</v>
      </c>
      <c r="V464" s="71">
        <v>1219</v>
      </c>
      <c r="W464" s="71">
        <v>3</v>
      </c>
      <c r="X464" s="71">
        <v>12046</v>
      </c>
      <c r="Y464" s="71">
        <v>18286</v>
      </c>
      <c r="Z464" s="71">
        <v>23462</v>
      </c>
      <c r="AA464" s="71">
        <v>4889</v>
      </c>
      <c r="AB464" s="71">
        <v>44789</v>
      </c>
      <c r="AC464" s="71">
        <v>0</v>
      </c>
      <c r="AD464" s="71">
        <v>3.4685241708799999</v>
      </c>
      <c r="AE464" s="72"/>
      <c r="AF464" s="71">
        <v>64982280.002752617</v>
      </c>
      <c r="AG464" s="71">
        <v>1985445.5815359061</v>
      </c>
      <c r="AH464" s="71">
        <v>31068.564558078058</v>
      </c>
      <c r="AI464" s="71">
        <v>77714846.764161035</v>
      </c>
      <c r="AJ464" s="71">
        <v>80116112.365899995</v>
      </c>
      <c r="AK464" s="71">
        <v>0</v>
      </c>
      <c r="AL464" s="71">
        <v>0</v>
      </c>
      <c r="AM464" s="71">
        <v>6165255.5976640414</v>
      </c>
      <c r="AN464" s="71">
        <v>0</v>
      </c>
      <c r="AO464" s="71">
        <v>0</v>
      </c>
      <c r="AP464" s="71">
        <v>230995008.87657169</v>
      </c>
      <c r="AQ464" s="72"/>
      <c r="AR464" s="71">
        <v>856</v>
      </c>
      <c r="AS464" s="71">
        <v>164</v>
      </c>
      <c r="AT464" s="71">
        <v>0</v>
      </c>
      <c r="AU464" s="71">
        <v>0</v>
      </c>
      <c r="AV464" s="71">
        <v>0</v>
      </c>
      <c r="AW464" s="71">
        <v>0</v>
      </c>
      <c r="AX464" s="71"/>
      <c r="AY464" s="72"/>
      <c r="AZ464" s="71">
        <v>3618.4</v>
      </c>
      <c r="BA464" s="71">
        <v>4037</v>
      </c>
      <c r="BB464" s="71">
        <v>0</v>
      </c>
      <c r="BC464" s="71">
        <v>0</v>
      </c>
      <c r="BD464" s="71">
        <v>0</v>
      </c>
      <c r="BE464" s="71">
        <v>0</v>
      </c>
      <c r="BF464" s="71"/>
      <c r="BG464" s="72"/>
      <c r="BH464" s="71">
        <v>0</v>
      </c>
      <c r="BI464" s="71">
        <v>0</v>
      </c>
      <c r="BJ464" s="71">
        <v>22.722999999999999</v>
      </c>
      <c r="BK464" s="71">
        <v>0</v>
      </c>
      <c r="BL464" s="71">
        <v>8.0510000000000002</v>
      </c>
      <c r="BM464" s="71">
        <v>0</v>
      </c>
      <c r="BN464" s="72"/>
      <c r="BO464" s="71">
        <v>0</v>
      </c>
      <c r="BP464" s="71">
        <v>0</v>
      </c>
      <c r="BQ464" s="71">
        <v>3</v>
      </c>
      <c r="BR464" s="71">
        <v>0</v>
      </c>
      <c r="BS464" s="71">
        <v>1</v>
      </c>
      <c r="BT464" s="71">
        <v>0</v>
      </c>
      <c r="BU464"/>
      <c r="BV464" s="70">
        <v>30.774000000000001</v>
      </c>
      <c r="BW464" s="70">
        <v>0</v>
      </c>
      <c r="BX464" s="70">
        <v>0</v>
      </c>
      <c r="BY464" s="70">
        <v>0</v>
      </c>
      <c r="BZ464" s="70">
        <v>0</v>
      </c>
      <c r="CA464" s="70">
        <v>0</v>
      </c>
      <c r="CB464" s="70">
        <v>0</v>
      </c>
      <c r="CC464" s="70">
        <v>0</v>
      </c>
      <c r="CD464" s="70">
        <v>0</v>
      </c>
    </row>
    <row r="465" spans="1:82">
      <c r="A465" s="70" t="s">
        <v>2204</v>
      </c>
      <c r="B465" s="70">
        <v>254</v>
      </c>
      <c r="C465" s="70">
        <v>16</v>
      </c>
      <c r="D465" s="70">
        <v>15</v>
      </c>
      <c r="E465" s="70">
        <v>2019</v>
      </c>
      <c r="F465" s="70" t="s">
        <v>158</v>
      </c>
      <c r="G465" s="70" t="s">
        <v>2188</v>
      </c>
      <c r="H465" s="70" t="s">
        <v>2189</v>
      </c>
      <c r="I465" s="148"/>
      <c r="J465" s="71">
        <v>49.190428410151085</v>
      </c>
      <c r="K465" s="71">
        <v>2.3049088287578416</v>
      </c>
      <c r="L465" s="71">
        <v>0.14380808463774783</v>
      </c>
      <c r="M465" s="71">
        <v>44.962683189675523</v>
      </c>
      <c r="N465" s="71">
        <v>45.117509725330045</v>
      </c>
      <c r="O465" s="71">
        <v>37.660505116587537</v>
      </c>
      <c r="P465" s="71">
        <v>23.91592209930911</v>
      </c>
      <c r="Q465" s="71">
        <v>2.7664691421563701</v>
      </c>
      <c r="R465" s="71">
        <v>0</v>
      </c>
      <c r="S465" s="71">
        <v>2.8152368842336002</v>
      </c>
      <c r="T465" s="72"/>
      <c r="U465" s="71">
        <v>9368183</v>
      </c>
      <c r="V465" s="71">
        <v>1219</v>
      </c>
      <c r="W465" s="71">
        <v>3</v>
      </c>
      <c r="X465" s="71">
        <v>12046</v>
      </c>
      <c r="Y465" s="71">
        <v>18596</v>
      </c>
      <c r="Z465" s="71">
        <v>23578</v>
      </c>
      <c r="AA465" s="71">
        <v>4966</v>
      </c>
      <c r="AB465" s="71">
        <v>44830</v>
      </c>
      <c r="AC465" s="71">
        <v>0</v>
      </c>
      <c r="AD465" s="71">
        <v>2.8152368842336002</v>
      </c>
      <c r="AE465" s="72"/>
      <c r="AF465" s="71">
        <v>60994687.826096803</v>
      </c>
      <c r="AG465" s="71">
        <v>1854070.7724954521</v>
      </c>
      <c r="AH465" s="71">
        <v>32942.362107287277</v>
      </c>
      <c r="AI465" s="71">
        <v>76653684.381235108</v>
      </c>
      <c r="AJ465" s="71">
        <v>71650127.955233246</v>
      </c>
      <c r="AK465" s="71">
        <v>0</v>
      </c>
      <c r="AL465" s="71">
        <v>0</v>
      </c>
      <c r="AM465" s="71">
        <v>6105508.5199406855</v>
      </c>
      <c r="AN465" s="71">
        <v>0</v>
      </c>
      <c r="AO465" s="71">
        <v>0</v>
      </c>
      <c r="AP465" s="71">
        <v>217291021.81710857</v>
      </c>
      <c r="AQ465" s="72"/>
      <c r="AR465" s="71">
        <v>935</v>
      </c>
      <c r="AS465" s="71">
        <v>171</v>
      </c>
      <c r="AT465" s="71">
        <v>0</v>
      </c>
      <c r="AU465" s="71">
        <v>0</v>
      </c>
      <c r="AV465" s="71">
        <v>0</v>
      </c>
      <c r="AW465" s="71">
        <v>0</v>
      </c>
      <c r="AX465" s="71"/>
      <c r="AY465" s="72"/>
      <c r="AZ465" s="71">
        <v>3970.2000000000012</v>
      </c>
      <c r="BA465" s="71">
        <v>4147.7000000000007</v>
      </c>
      <c r="BB465" s="71">
        <v>0</v>
      </c>
      <c r="BC465" s="71">
        <v>0</v>
      </c>
      <c r="BD465" s="71">
        <v>0</v>
      </c>
      <c r="BE465" s="71">
        <v>0</v>
      </c>
      <c r="BF465" s="71"/>
      <c r="BG465" s="72"/>
      <c r="BH465" s="71">
        <v>0</v>
      </c>
      <c r="BI465" s="71">
        <v>0</v>
      </c>
      <c r="BJ465" s="71">
        <v>23.001000000000001</v>
      </c>
      <c r="BK465" s="71">
        <v>0</v>
      </c>
      <c r="BL465" s="71">
        <v>8.218</v>
      </c>
      <c r="BM465" s="71">
        <v>0</v>
      </c>
      <c r="BN465" s="72"/>
      <c r="BO465" s="71">
        <v>0</v>
      </c>
      <c r="BP465" s="71">
        <v>0</v>
      </c>
      <c r="BQ465" s="71">
        <v>3</v>
      </c>
      <c r="BR465" s="71">
        <v>0</v>
      </c>
      <c r="BS465" s="71">
        <v>1</v>
      </c>
      <c r="BT465" s="71">
        <v>0</v>
      </c>
      <c r="BU465"/>
      <c r="BV465" s="70">
        <v>31.219000000000001</v>
      </c>
      <c r="BW465" s="70">
        <v>0</v>
      </c>
      <c r="BX465" s="70">
        <v>0</v>
      </c>
      <c r="BY465" s="70">
        <v>0</v>
      </c>
      <c r="BZ465" s="70">
        <v>0</v>
      </c>
      <c r="CA465" s="70">
        <v>0</v>
      </c>
      <c r="CB465" s="70">
        <v>0</v>
      </c>
      <c r="CC465" s="70">
        <v>0</v>
      </c>
      <c r="CD465" s="70">
        <v>0</v>
      </c>
    </row>
    <row r="466" spans="1:82">
      <c r="A466" s="70" t="s">
        <v>2205</v>
      </c>
      <c r="B466" s="70">
        <v>255</v>
      </c>
      <c r="C466" s="70">
        <v>17</v>
      </c>
      <c r="D466" s="70">
        <v>15</v>
      </c>
      <c r="E466" s="70">
        <v>2020</v>
      </c>
      <c r="F466" s="70" t="s">
        <v>159</v>
      </c>
      <c r="G466" s="70" t="s">
        <v>2188</v>
      </c>
      <c r="H466" s="70" t="s">
        <v>2189</v>
      </c>
      <c r="I466" s="148"/>
      <c r="J466" s="71">
        <v>49.209713374970157</v>
      </c>
      <c r="K466" s="71">
        <v>2.1413789353912138</v>
      </c>
      <c r="L466" s="71">
        <v>0.18814333478539977</v>
      </c>
      <c r="M466" s="71">
        <v>35.066956758198337</v>
      </c>
      <c r="N466" s="71">
        <v>47.759566914450261</v>
      </c>
      <c r="O466" s="71">
        <v>33.463339015359516</v>
      </c>
      <c r="P466" s="71">
        <v>22.382940228539173</v>
      </c>
      <c r="Q466" s="71">
        <v>2.65081516329204</v>
      </c>
      <c r="R466" s="71">
        <v>0</v>
      </c>
      <c r="S466" s="71">
        <v>3.3548173007792998</v>
      </c>
      <c r="T466" s="72"/>
      <c r="U466" s="71">
        <v>8810057</v>
      </c>
      <c r="V466" s="71">
        <v>1034</v>
      </c>
      <c r="W466" s="71">
        <v>4</v>
      </c>
      <c r="X466" s="71">
        <v>10369</v>
      </c>
      <c r="Y466" s="71">
        <v>18903</v>
      </c>
      <c r="Z466" s="71">
        <v>23912</v>
      </c>
      <c r="AA466" s="71">
        <v>4940</v>
      </c>
      <c r="AB466" s="71">
        <v>44959</v>
      </c>
      <c r="AC466" s="71">
        <v>0</v>
      </c>
      <c r="AD466" s="71">
        <v>3.3548173007792998</v>
      </c>
      <c r="AE466" s="72"/>
      <c r="AF466" s="71">
        <v>61744973.228164837</v>
      </c>
      <c r="AG466" s="71">
        <v>1633189.2477226078</v>
      </c>
      <c r="AH466" s="71">
        <v>44369.553001277054</v>
      </c>
      <c r="AI466" s="71">
        <v>59872738.051542066</v>
      </c>
      <c r="AJ466" s="71">
        <v>82184923.138012156</v>
      </c>
      <c r="AK466" s="71"/>
      <c r="AL466" s="71"/>
      <c r="AM466" s="71">
        <v>5867649.0049081966</v>
      </c>
      <c r="AN466" s="71"/>
      <c r="AO466" s="71"/>
      <c r="AP466" s="71">
        <v>211347842.22335115</v>
      </c>
      <c r="AQ466" s="72"/>
      <c r="AR466" s="71">
        <v>1020</v>
      </c>
      <c r="AS466" s="71">
        <v>178</v>
      </c>
      <c r="AT466" s="71">
        <v>0</v>
      </c>
      <c r="AU466" s="71">
        <v>0</v>
      </c>
      <c r="AV466" s="71">
        <v>0</v>
      </c>
      <c r="AW466" s="71">
        <v>0</v>
      </c>
      <c r="AX466" s="71"/>
      <c r="AY466" s="72"/>
      <c r="AZ466" s="71">
        <v>4348.7000000000025</v>
      </c>
      <c r="BA466" s="71">
        <v>4336.0000000000027</v>
      </c>
      <c r="BB466" s="71">
        <v>0</v>
      </c>
      <c r="BC466" s="71">
        <v>0</v>
      </c>
      <c r="BD466" s="71">
        <v>0</v>
      </c>
      <c r="BE466" s="71">
        <v>0</v>
      </c>
      <c r="BF466" s="71"/>
      <c r="BG466" s="72"/>
      <c r="BH466" s="71">
        <v>0</v>
      </c>
      <c r="BI466" s="71">
        <v>0</v>
      </c>
      <c r="BJ466" s="71">
        <v>22.094999999999999</v>
      </c>
      <c r="BK466" s="71">
        <v>0</v>
      </c>
      <c r="BL466" s="71">
        <v>7.9269999999999996</v>
      </c>
      <c r="BM466" s="71">
        <v>0</v>
      </c>
      <c r="BN466" s="72"/>
      <c r="BO466" s="71">
        <v>0</v>
      </c>
      <c r="BP466" s="71">
        <v>0</v>
      </c>
      <c r="BQ466" s="71">
        <v>3</v>
      </c>
      <c r="BR466" s="71">
        <v>0</v>
      </c>
      <c r="BS466" s="71">
        <v>1</v>
      </c>
      <c r="BT466" s="71">
        <v>0</v>
      </c>
      <c r="BU466"/>
      <c r="BV466" s="70">
        <v>30.021999999999998</v>
      </c>
      <c r="BW466" s="70">
        <v>0</v>
      </c>
      <c r="BX466" s="70">
        <v>0</v>
      </c>
      <c r="BY466" s="70">
        <v>0</v>
      </c>
      <c r="BZ466" s="70">
        <v>0</v>
      </c>
      <c r="CA466" s="70">
        <v>0</v>
      </c>
      <c r="CB466" s="70">
        <v>0</v>
      </c>
      <c r="CC466" s="70">
        <v>0</v>
      </c>
      <c r="CD466" s="70">
        <v>0</v>
      </c>
    </row>
    <row r="467" spans="1:82">
      <c r="A467" s="70" t="s">
        <v>2206</v>
      </c>
      <c r="B467" s="70">
        <v>255</v>
      </c>
      <c r="C467" s="70">
        <v>18</v>
      </c>
      <c r="D467" s="70">
        <v>15</v>
      </c>
      <c r="E467" s="70">
        <v>2021</v>
      </c>
      <c r="F467" s="70" t="s">
        <v>160</v>
      </c>
      <c r="G467" s="70" t="s">
        <v>2188</v>
      </c>
      <c r="H467" s="70" t="s">
        <v>2189</v>
      </c>
      <c r="I467" s="148"/>
      <c r="J467" s="71">
        <v>49.170233450408112</v>
      </c>
      <c r="K467" s="71">
        <v>2.3842991636063511</v>
      </c>
      <c r="L467" s="71">
        <v>0.17298634949425046</v>
      </c>
      <c r="M467" s="71">
        <v>39.749185048591471</v>
      </c>
      <c r="N467" s="71">
        <v>47.560241113069637</v>
      </c>
      <c r="O467" s="71">
        <v>32.736141681326849</v>
      </c>
      <c r="P467" s="71">
        <v>23.163350359615311</v>
      </c>
      <c r="Q467" s="71">
        <v>2.6291714461065401</v>
      </c>
      <c r="R467" s="71">
        <v>0</v>
      </c>
      <c r="S467" s="71">
        <v>2.2900467900924002</v>
      </c>
      <c r="T467" s="72"/>
      <c r="U467" s="71">
        <v>10169711</v>
      </c>
      <c r="V467" s="71">
        <v>1034</v>
      </c>
      <c r="W467" s="71">
        <v>4</v>
      </c>
      <c r="X467" s="71">
        <v>10369</v>
      </c>
      <c r="Y467" s="71">
        <v>19089</v>
      </c>
      <c r="Z467" s="71">
        <v>24086</v>
      </c>
      <c r="AA467" s="71">
        <v>4985</v>
      </c>
      <c r="AB467" s="71">
        <v>45030</v>
      </c>
      <c r="AC467" s="71">
        <v>0</v>
      </c>
      <c r="AD467" s="71">
        <v>2.2900467900924002</v>
      </c>
      <c r="AE467" s="72"/>
      <c r="AF467" s="71">
        <v>62140404.911788598</v>
      </c>
      <c r="AG467" s="71">
        <v>1838336.738834196</v>
      </c>
      <c r="AH467" s="71">
        <v>39070.62526971694</v>
      </c>
      <c r="AI467" s="71">
        <v>67043684.979057461</v>
      </c>
      <c r="AJ467" s="71">
        <v>72858861.794297501</v>
      </c>
      <c r="AK467" s="71">
        <v>0</v>
      </c>
      <c r="AL467" s="71">
        <v>0</v>
      </c>
      <c r="AM467" s="71">
        <v>5910812.867985365</v>
      </c>
      <c r="AN467" s="71">
        <v>0</v>
      </c>
      <c r="AO467" s="71">
        <v>0</v>
      </c>
      <c r="AP467" s="71">
        <v>209831171.91723284</v>
      </c>
      <c r="AQ467" s="72"/>
      <c r="AR467" s="71">
        <v>1113</v>
      </c>
      <c r="AS467" s="71">
        <v>179</v>
      </c>
      <c r="AT467" s="71">
        <v>0</v>
      </c>
      <c r="AU467" s="71">
        <v>0</v>
      </c>
      <c r="AV467" s="71">
        <v>0</v>
      </c>
      <c r="AW467" s="71">
        <v>0</v>
      </c>
      <c r="AX467" s="71"/>
      <c r="AY467" s="72"/>
      <c r="AZ467" s="71">
        <v>4811.5000000000009</v>
      </c>
      <c r="BA467" s="71">
        <v>4346.1000000000031</v>
      </c>
      <c r="BB467" s="71">
        <v>0</v>
      </c>
      <c r="BC467" s="71">
        <v>0</v>
      </c>
      <c r="BD467" s="71">
        <v>0</v>
      </c>
      <c r="BE467" s="71">
        <v>0</v>
      </c>
      <c r="BF467" s="71"/>
      <c r="BG467" s="72"/>
      <c r="BH467" s="71">
        <v>0</v>
      </c>
      <c r="BI467" s="71">
        <v>0</v>
      </c>
      <c r="BJ467" s="71">
        <v>21.492000000000001</v>
      </c>
      <c r="BK467" s="71">
        <v>0</v>
      </c>
      <c r="BL467" s="71">
        <v>0</v>
      </c>
      <c r="BM467" s="71">
        <v>0</v>
      </c>
      <c r="BN467" s="72"/>
      <c r="BO467" s="71">
        <v>0</v>
      </c>
      <c r="BP467" s="71">
        <v>0</v>
      </c>
      <c r="BQ467" s="71">
        <v>3</v>
      </c>
      <c r="BR467" s="71">
        <v>0</v>
      </c>
      <c r="BS467" s="71">
        <v>0</v>
      </c>
      <c r="BT467" s="71">
        <v>0</v>
      </c>
      <c r="BU467"/>
      <c r="BV467" s="70">
        <v>21.492000000000001</v>
      </c>
      <c r="BW467" s="70">
        <v>0</v>
      </c>
      <c r="BX467" s="70">
        <v>0</v>
      </c>
      <c r="BY467" s="70">
        <v>0</v>
      </c>
      <c r="BZ467" s="70">
        <v>0</v>
      </c>
      <c r="CA467" s="70">
        <v>0</v>
      </c>
      <c r="CB467" s="70">
        <v>0</v>
      </c>
      <c r="CC467" s="70">
        <v>0</v>
      </c>
      <c r="CD467" s="70">
        <v>0</v>
      </c>
    </row>
    <row r="468" spans="1:82">
      <c r="A468" s="70" t="s">
        <v>2207</v>
      </c>
      <c r="B468" s="70">
        <v>255</v>
      </c>
      <c r="C468" s="70">
        <v>19</v>
      </c>
      <c r="D468" s="70">
        <v>15</v>
      </c>
      <c r="E468" s="70">
        <v>2022</v>
      </c>
      <c r="F468" s="70" t="s">
        <v>161</v>
      </c>
      <c r="G468" s="70" t="s">
        <v>2188</v>
      </c>
      <c r="H468" s="70" t="s">
        <v>2189</v>
      </c>
      <c r="I468" s="148"/>
      <c r="J468" s="71">
        <v>45.655600115663511</v>
      </c>
      <c r="K468" s="71">
        <v>2.3021499251867583</v>
      </c>
      <c r="L468" s="71">
        <v>0.14230996439833773</v>
      </c>
      <c r="M468" s="71">
        <v>38.285790004326095</v>
      </c>
      <c r="N468" s="71">
        <v>49.025253978933961</v>
      </c>
      <c r="O468" s="71">
        <v>34.922960207081957</v>
      </c>
      <c r="P468" s="71">
        <v>23.122188836494932</v>
      </c>
      <c r="Q468" s="71">
        <v>2.6621531480128575</v>
      </c>
      <c r="R468" s="71">
        <v>0</v>
      </c>
      <c r="S468" s="71">
        <v>2.7842144044000001</v>
      </c>
      <c r="T468" s="72"/>
      <c r="U468" s="71">
        <v>10166352</v>
      </c>
      <c r="V468" s="71">
        <v>1034</v>
      </c>
      <c r="W468" s="71">
        <v>4</v>
      </c>
      <c r="X468" s="71">
        <v>10369</v>
      </c>
      <c r="Y468" s="71">
        <v>19439</v>
      </c>
      <c r="Z468" s="71">
        <v>24413</v>
      </c>
      <c r="AA468" s="71">
        <v>5052</v>
      </c>
      <c r="AB468" s="71">
        <v>45221</v>
      </c>
      <c r="AC468" s="71">
        <v>0</v>
      </c>
      <c r="AD468" s="71">
        <v>2.7842144044000001</v>
      </c>
      <c r="AE468" s="72"/>
      <c r="AF468" s="71">
        <v>56509947.639137238</v>
      </c>
      <c r="AG468" s="71">
        <v>1843615.9509338578</v>
      </c>
      <c r="AH468" s="71">
        <v>38673.929385859396</v>
      </c>
      <c r="AI468" s="71">
        <v>63410347.838286676</v>
      </c>
      <c r="AJ468" s="71">
        <v>81557555.530488059</v>
      </c>
      <c r="AK468" s="71">
        <v>0</v>
      </c>
      <c r="AL468" s="71">
        <v>0</v>
      </c>
      <c r="AM468" s="71">
        <v>5839265.3803841732</v>
      </c>
      <c r="AN468" s="71">
        <v>0</v>
      </c>
      <c r="AO468" s="71">
        <v>0</v>
      </c>
      <c r="AP468" s="71">
        <v>209199406.26861587</v>
      </c>
      <c r="AQ468" s="72"/>
      <c r="AR468" s="71">
        <v>1241</v>
      </c>
      <c r="AS468" s="71">
        <v>180</v>
      </c>
      <c r="AT468" s="71">
        <v>0</v>
      </c>
      <c r="AU468" s="71">
        <v>0</v>
      </c>
      <c r="AV468" s="71">
        <v>0</v>
      </c>
      <c r="AW468" s="71">
        <v>0</v>
      </c>
      <c r="AX468" s="71"/>
      <c r="AY468" s="72"/>
      <c r="AZ468" s="71">
        <v>5492.1999999999953</v>
      </c>
      <c r="BA468" s="71">
        <v>4357.1000000000031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2208</v>
      </c>
      <c r="B469" s="70">
        <v>255</v>
      </c>
      <c r="C469" s="70">
        <v>20</v>
      </c>
      <c r="D469" s="70">
        <v>15</v>
      </c>
      <c r="E469" s="70">
        <v>2023</v>
      </c>
      <c r="F469" s="70" t="s">
        <v>1539</v>
      </c>
      <c r="G469" s="70" t="s">
        <v>2188</v>
      </c>
      <c r="H469" s="70" t="s">
        <v>2189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1310</v>
      </c>
      <c r="AS469" s="71">
        <v>182</v>
      </c>
      <c r="AT469" s="71">
        <v>0</v>
      </c>
      <c r="AU469" s="71">
        <v>0</v>
      </c>
      <c r="AV469" s="71">
        <v>0</v>
      </c>
      <c r="AW469" s="71">
        <v>0</v>
      </c>
      <c r="AX469" s="71"/>
      <c r="AY469" s="72"/>
      <c r="AZ469" s="71">
        <v>5844.5999999999949</v>
      </c>
      <c r="BA469" s="71">
        <v>4486.7000000000025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2209</v>
      </c>
      <c r="B470" s="70">
        <v>255</v>
      </c>
      <c r="C470" s="70">
        <v>21</v>
      </c>
      <c r="D470" s="70">
        <v>15</v>
      </c>
      <c r="E470" s="70">
        <v>2024</v>
      </c>
      <c r="F470" s="70" t="s">
        <v>1554</v>
      </c>
      <c r="G470" s="70" t="s">
        <v>2188</v>
      </c>
      <c r="H470" s="70" t="s">
        <v>2189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2210</v>
      </c>
      <c r="B471" s="70">
        <v>307</v>
      </c>
      <c r="C471" s="70">
        <v>1</v>
      </c>
      <c r="D471" s="70">
        <v>19</v>
      </c>
      <c r="E471" s="70">
        <v>1990</v>
      </c>
      <c r="F471" s="70" t="s">
        <v>787</v>
      </c>
      <c r="G471" s="70" t="s">
        <v>2211</v>
      </c>
      <c r="H471" s="70" t="s">
        <v>2212</v>
      </c>
      <c r="I471" s="148"/>
      <c r="J471" s="71">
        <v>508.39629400392539</v>
      </c>
      <c r="K471" s="71">
        <v>4.708485804519503</v>
      </c>
      <c r="L471" s="71">
        <v>1.62599446182943</v>
      </c>
      <c r="M471" s="71">
        <v>32.732609191993369</v>
      </c>
      <c r="N471" s="71">
        <v>34.735891531741778</v>
      </c>
      <c r="O471" s="71">
        <v>34.730352230060781</v>
      </c>
      <c r="P471" s="71">
        <v>37.85247152712364</v>
      </c>
      <c r="Q471" s="71">
        <v>3.1491183342625599</v>
      </c>
      <c r="R471" s="71">
        <v>26.55662933488432</v>
      </c>
      <c r="S471" s="71">
        <v>3.974278496547667</v>
      </c>
      <c r="T471" s="72"/>
      <c r="U471" s="71">
        <v>21332865</v>
      </c>
      <c r="V471" s="71">
        <v>2085</v>
      </c>
      <c r="W471" s="71">
        <v>17</v>
      </c>
      <c r="X471" s="71">
        <v>12188</v>
      </c>
      <c r="Y471" s="71">
        <v>14951</v>
      </c>
      <c r="Z471" s="71">
        <v>14285</v>
      </c>
      <c r="AA471" s="71">
        <v>9191</v>
      </c>
      <c r="AB471" s="71">
        <v>51131</v>
      </c>
      <c r="AC471" s="71">
        <v>4599656</v>
      </c>
      <c r="AD471" s="71">
        <v>3.974278496547667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2213</v>
      </c>
      <c r="B472" s="70">
        <v>308</v>
      </c>
      <c r="C472" s="70">
        <v>2</v>
      </c>
      <c r="D472" s="70">
        <v>19</v>
      </c>
      <c r="E472" s="70">
        <v>2005</v>
      </c>
      <c r="F472" s="70" t="s">
        <v>789</v>
      </c>
      <c r="G472" s="70" t="s">
        <v>2211</v>
      </c>
      <c r="H472" s="70" t="s">
        <v>2212</v>
      </c>
      <c r="I472" s="148"/>
      <c r="J472" s="71">
        <v>509.85815086965141</v>
      </c>
      <c r="K472" s="71">
        <v>3.3924255171731819</v>
      </c>
      <c r="L472" s="71">
        <v>20.567112103840952</v>
      </c>
      <c r="M472" s="71">
        <v>52.888378938367801</v>
      </c>
      <c r="N472" s="71">
        <v>51.397370521472382</v>
      </c>
      <c r="O472" s="71">
        <v>53.547936363771782</v>
      </c>
      <c r="P472" s="71">
        <v>34.858695437693221</v>
      </c>
      <c r="Q472" s="71">
        <v>3.0745614581726599</v>
      </c>
      <c r="R472" s="71">
        <v>41.055154556570237</v>
      </c>
      <c r="S472" s="71">
        <v>7.0928793935999996</v>
      </c>
      <c r="T472" s="72"/>
      <c r="U472" s="71">
        <v>22609285</v>
      </c>
      <c r="V472" s="71">
        <v>1655</v>
      </c>
      <c r="W472" s="71">
        <v>184</v>
      </c>
      <c r="X472" s="71">
        <v>10756</v>
      </c>
      <c r="Y472" s="71">
        <v>19132</v>
      </c>
      <c r="Z472" s="71">
        <v>25487</v>
      </c>
      <c r="AA472" s="71">
        <v>6932</v>
      </c>
      <c r="AB472" s="71">
        <v>52187</v>
      </c>
      <c r="AC472" s="71">
        <v>7259754</v>
      </c>
      <c r="AD472" s="71">
        <v>7.0928793935999996</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2214</v>
      </c>
      <c r="B473" s="70">
        <v>309</v>
      </c>
      <c r="C473" s="70">
        <v>3</v>
      </c>
      <c r="D473" s="70">
        <v>19</v>
      </c>
      <c r="E473" s="70">
        <v>2006</v>
      </c>
      <c r="F473" s="70" t="s">
        <v>790</v>
      </c>
      <c r="G473" s="70" t="s">
        <v>2211</v>
      </c>
      <c r="H473" s="70" t="s">
        <v>2212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2215</v>
      </c>
      <c r="B474" s="70">
        <v>310</v>
      </c>
      <c r="C474" s="70">
        <v>4</v>
      </c>
      <c r="D474" s="70">
        <v>19</v>
      </c>
      <c r="E474" s="70">
        <v>2007</v>
      </c>
      <c r="F474" s="70" t="s">
        <v>791</v>
      </c>
      <c r="G474" s="70" t="s">
        <v>2211</v>
      </c>
      <c r="H474" s="70" t="s">
        <v>2212</v>
      </c>
      <c r="I474" s="148"/>
      <c r="J474" s="71">
        <v>593.90760149097673</v>
      </c>
      <c r="K474" s="71">
        <v>3.7656137241523289</v>
      </c>
      <c r="L474" s="71">
        <v>15.55047845725278</v>
      </c>
      <c r="M474" s="71">
        <v>50.908374349278198</v>
      </c>
      <c r="N474" s="71">
        <v>55.524443981896027</v>
      </c>
      <c r="O474" s="71">
        <v>52.252335578670738</v>
      </c>
      <c r="P474" s="71">
        <v>34.172707438315058</v>
      </c>
      <c r="Q474" s="71">
        <v>3.2123196351236398</v>
      </c>
      <c r="R474" s="71">
        <v>38.167906567253851</v>
      </c>
      <c r="S474" s="71">
        <v>5.6127567123200004</v>
      </c>
      <c r="T474" s="72"/>
      <c r="U474" s="71">
        <v>28122557</v>
      </c>
      <c r="V474" s="71">
        <v>1385</v>
      </c>
      <c r="W474" s="71">
        <v>183</v>
      </c>
      <c r="X474" s="71">
        <v>13231</v>
      </c>
      <c r="Y474" s="71">
        <v>19451</v>
      </c>
      <c r="Z474" s="71">
        <v>25854</v>
      </c>
      <c r="AA474" s="71">
        <v>6692</v>
      </c>
      <c r="AB474" s="71">
        <v>51642</v>
      </c>
      <c r="AC474" s="71">
        <v>6942856</v>
      </c>
      <c r="AD474" s="71">
        <v>5.6127567123200004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2216</v>
      </c>
      <c r="B475" s="70">
        <v>311</v>
      </c>
      <c r="C475" s="70">
        <v>5</v>
      </c>
      <c r="D475" s="70">
        <v>19</v>
      </c>
      <c r="E475" s="70">
        <v>2008</v>
      </c>
      <c r="F475" s="70" t="s">
        <v>792</v>
      </c>
      <c r="G475" s="70" t="s">
        <v>2211</v>
      </c>
      <c r="H475" s="70" t="s">
        <v>2212</v>
      </c>
      <c r="I475" s="148"/>
      <c r="J475" s="71">
        <v>502.43923050996528</v>
      </c>
      <c r="K475" s="71">
        <v>2.9543783868273348</v>
      </c>
      <c r="L475" s="71">
        <v>14.02872010921295</v>
      </c>
      <c r="M475" s="71">
        <v>55.749562526833117</v>
      </c>
      <c r="N475" s="71">
        <v>50.064920274711852</v>
      </c>
      <c r="O475" s="71">
        <v>50.921826944288483</v>
      </c>
      <c r="P475" s="71">
        <v>32.425034178199247</v>
      </c>
      <c r="Q475" s="71">
        <v>3.1531175478138298</v>
      </c>
      <c r="R475" s="71">
        <v>38.759641588544334</v>
      </c>
      <c r="S475" s="71">
        <v>5.6187219500800003</v>
      </c>
      <c r="T475" s="72"/>
      <c r="U475" s="71">
        <v>26838202</v>
      </c>
      <c r="V475" s="71">
        <v>1385</v>
      </c>
      <c r="W475" s="71">
        <v>183</v>
      </c>
      <c r="X475" s="71">
        <v>13231</v>
      </c>
      <c r="Y475" s="71">
        <v>19585</v>
      </c>
      <c r="Z475" s="71">
        <v>26080</v>
      </c>
      <c r="AA475" s="71">
        <v>6357</v>
      </c>
      <c r="AB475" s="71">
        <v>51524</v>
      </c>
      <c r="AC475" s="71">
        <v>7321163</v>
      </c>
      <c r="AD475" s="71">
        <v>5.6187219500800003</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2217</v>
      </c>
      <c r="B476" s="70">
        <v>312</v>
      </c>
      <c r="C476" s="70">
        <v>6</v>
      </c>
      <c r="D476" s="70">
        <v>19</v>
      </c>
      <c r="E476" s="70">
        <v>2009</v>
      </c>
      <c r="F476" s="70" t="s">
        <v>176</v>
      </c>
      <c r="G476" s="70" t="s">
        <v>2211</v>
      </c>
      <c r="H476" s="70" t="s">
        <v>2212</v>
      </c>
      <c r="I476" s="148"/>
      <c r="J476" s="71">
        <v>530.31495654707965</v>
      </c>
      <c r="K476" s="71">
        <v>2.0632869334825581</v>
      </c>
      <c r="L476" s="71">
        <v>14.07887534095364</v>
      </c>
      <c r="M476" s="71">
        <v>51.265593016658862</v>
      </c>
      <c r="N476" s="71">
        <v>43.960985845937032</v>
      </c>
      <c r="O476" s="71">
        <v>51.884733457385622</v>
      </c>
      <c r="P476" s="71">
        <v>30.724937335895561</v>
      </c>
      <c r="Q476" s="71">
        <v>2.98330901654036</v>
      </c>
      <c r="R476" s="71">
        <v>34.375356293087052</v>
      </c>
      <c r="S476" s="71">
        <v>4.6962276807200007</v>
      </c>
      <c r="T476" s="72"/>
      <c r="U476" s="71">
        <v>25036118</v>
      </c>
      <c r="V476" s="71">
        <v>1321</v>
      </c>
      <c r="W476" s="71">
        <v>220</v>
      </c>
      <c r="X476" s="71">
        <v>15014</v>
      </c>
      <c r="Y476" s="71">
        <v>19669</v>
      </c>
      <c r="Z476" s="71">
        <v>26229</v>
      </c>
      <c r="AA476" s="71">
        <v>6184</v>
      </c>
      <c r="AB476" s="71">
        <v>51174</v>
      </c>
      <c r="AC476" s="71">
        <v>6334473</v>
      </c>
      <c r="AD476" s="71">
        <v>4.6962276807200007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2851.2730000000001</v>
      </c>
      <c r="BK476" s="71">
        <v>103</v>
      </c>
      <c r="BL476" s="71">
        <v>6.99</v>
      </c>
      <c r="BM476" s="71">
        <v>0</v>
      </c>
      <c r="BN476" s="72"/>
      <c r="BO476" s="71">
        <v>0</v>
      </c>
      <c r="BP476" s="71">
        <v>0</v>
      </c>
      <c r="BQ476" s="71">
        <v>16</v>
      </c>
      <c r="BR476" s="71">
        <v>1</v>
      </c>
      <c r="BS476" s="71">
        <v>2</v>
      </c>
      <c r="BT476" s="71">
        <v>0</v>
      </c>
      <c r="BU476"/>
      <c r="BV476" s="70">
        <v>1334.635</v>
      </c>
      <c r="BW476" s="70">
        <v>282.077</v>
      </c>
      <c r="BX476" s="70">
        <v>1339.5229999999999</v>
      </c>
      <c r="BY476" s="70">
        <v>1.9790000000000001</v>
      </c>
      <c r="BZ476" s="70">
        <v>3.0489999999999999</v>
      </c>
      <c r="CA476" s="70">
        <v>0</v>
      </c>
      <c r="CB476" s="70">
        <v>0</v>
      </c>
      <c r="CC476" s="70">
        <v>0</v>
      </c>
      <c r="CD476" s="70">
        <v>0</v>
      </c>
    </row>
    <row r="477" spans="1:82">
      <c r="A477" s="70" t="s">
        <v>2218</v>
      </c>
      <c r="B477" s="70">
        <v>313</v>
      </c>
      <c r="C477" s="70">
        <v>7</v>
      </c>
      <c r="D477" s="70">
        <v>19</v>
      </c>
      <c r="E477" s="70">
        <v>2010</v>
      </c>
      <c r="F477" s="70" t="s">
        <v>177</v>
      </c>
      <c r="G477" s="70" t="s">
        <v>2211</v>
      </c>
      <c r="H477" s="70" t="s">
        <v>2212</v>
      </c>
      <c r="I477" s="148"/>
      <c r="J477" s="71">
        <v>521.17676783101797</v>
      </c>
      <c r="K477" s="71">
        <v>2.8916393055265739</v>
      </c>
      <c r="L477" s="71">
        <v>13.09552406121394</v>
      </c>
      <c r="M477" s="71">
        <v>56.300605548761901</v>
      </c>
      <c r="N477" s="71">
        <v>47.993896034714567</v>
      </c>
      <c r="O477" s="71">
        <v>51.993262639594178</v>
      </c>
      <c r="P477" s="71">
        <v>30.51824132779506</v>
      </c>
      <c r="Q477" s="71">
        <v>3.0996844889767199</v>
      </c>
      <c r="R477" s="71">
        <v>38.751443473303198</v>
      </c>
      <c r="S477" s="71">
        <v>6.8358048428800009</v>
      </c>
      <c r="T477" s="72"/>
      <c r="U477" s="71">
        <v>24017823</v>
      </c>
      <c r="V477" s="71">
        <v>1321</v>
      </c>
      <c r="W477" s="71">
        <v>220</v>
      </c>
      <c r="X477" s="71">
        <v>15014</v>
      </c>
      <c r="Y477" s="71">
        <v>19813</v>
      </c>
      <c r="Z477" s="71">
        <v>26406</v>
      </c>
      <c r="AA477" s="71">
        <v>5989</v>
      </c>
      <c r="AB477" s="71">
        <v>50949</v>
      </c>
      <c r="AC477" s="71">
        <v>6767109</v>
      </c>
      <c r="AD477" s="71">
        <v>6.8358048428800009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3021.13</v>
      </c>
      <c r="BK477" s="71">
        <v>85</v>
      </c>
      <c r="BL477" s="71">
        <v>6.4379999999999997</v>
      </c>
      <c r="BM477" s="71">
        <v>0</v>
      </c>
      <c r="BN477" s="72"/>
      <c r="BO477" s="71">
        <v>0</v>
      </c>
      <c r="BP477" s="71">
        <v>0</v>
      </c>
      <c r="BQ477" s="71">
        <v>16</v>
      </c>
      <c r="BR477" s="71">
        <v>1</v>
      </c>
      <c r="BS477" s="71">
        <v>2</v>
      </c>
      <c r="BT477" s="71">
        <v>0</v>
      </c>
      <c r="BU477"/>
      <c r="BV477" s="70">
        <v>1271.1990000000001</v>
      </c>
      <c r="BW477" s="70">
        <v>427.65800000000002</v>
      </c>
      <c r="BX477" s="70">
        <v>1408.385</v>
      </c>
      <c r="BY477" s="70">
        <v>1.9770000000000001</v>
      </c>
      <c r="BZ477" s="70">
        <v>3.3490000000000002</v>
      </c>
      <c r="CA477" s="70">
        <v>0</v>
      </c>
      <c r="CB477" s="70">
        <v>0</v>
      </c>
      <c r="CC477" s="70">
        <v>0</v>
      </c>
      <c r="CD477" s="70">
        <v>0</v>
      </c>
    </row>
    <row r="478" spans="1:82">
      <c r="A478" s="70" t="s">
        <v>2219</v>
      </c>
      <c r="B478" s="70">
        <v>314</v>
      </c>
      <c r="C478" s="70">
        <v>8</v>
      </c>
      <c r="D478" s="70">
        <v>19</v>
      </c>
      <c r="E478" s="70">
        <v>2011</v>
      </c>
      <c r="F478" s="70" t="s">
        <v>178</v>
      </c>
      <c r="G478" s="70" t="s">
        <v>2211</v>
      </c>
      <c r="H478" s="70" t="s">
        <v>2212</v>
      </c>
      <c r="I478" s="148"/>
      <c r="J478" s="71">
        <v>514.37880830691961</v>
      </c>
      <c r="K478" s="71">
        <v>3.045554838859077</v>
      </c>
      <c r="L478" s="71">
        <v>9.9727050661605379</v>
      </c>
      <c r="M478" s="71">
        <v>70.605325739756083</v>
      </c>
      <c r="N478" s="71">
        <v>58.172839611912117</v>
      </c>
      <c r="O478" s="71">
        <v>51.408051257406541</v>
      </c>
      <c r="P478" s="71">
        <v>29.166209908910655</v>
      </c>
      <c r="Q478" s="71">
        <v>3.5452739748783499</v>
      </c>
      <c r="R478" s="71">
        <v>42.107356002192098</v>
      </c>
      <c r="S478" s="71">
        <v>5.3610584576000004</v>
      </c>
      <c r="T478" s="72"/>
      <c r="U478" s="71">
        <v>23097877</v>
      </c>
      <c r="V478" s="71">
        <v>1321</v>
      </c>
      <c r="W478" s="71">
        <v>220</v>
      </c>
      <c r="X478" s="71">
        <v>15014</v>
      </c>
      <c r="Y478" s="71">
        <v>19862</v>
      </c>
      <c r="Z478" s="71">
        <v>26676</v>
      </c>
      <c r="AA478" s="71">
        <v>5894</v>
      </c>
      <c r="AB478" s="71">
        <v>50519</v>
      </c>
      <c r="AC478" s="71">
        <v>7340986</v>
      </c>
      <c r="AD478" s="71">
        <v>5.3610584576000004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3072.174</v>
      </c>
      <c r="BK478" s="71">
        <v>193</v>
      </c>
      <c r="BL478" s="71">
        <v>6.1890000000000001</v>
      </c>
      <c r="BM478" s="71">
        <v>0</v>
      </c>
      <c r="BN478" s="72"/>
      <c r="BO478" s="71">
        <v>0</v>
      </c>
      <c r="BP478" s="71">
        <v>0</v>
      </c>
      <c r="BQ478" s="71">
        <v>18</v>
      </c>
      <c r="BR478" s="71">
        <v>1</v>
      </c>
      <c r="BS478" s="71">
        <v>2</v>
      </c>
      <c r="BT478" s="71">
        <v>0</v>
      </c>
      <c r="BU478"/>
      <c r="BV478" s="70">
        <v>1448.5160000000001</v>
      </c>
      <c r="BW478" s="70">
        <v>373.64400000000001</v>
      </c>
      <c r="BX478" s="70">
        <v>1443.9749999999999</v>
      </c>
      <c r="BY478" s="70">
        <v>1.794</v>
      </c>
      <c r="BZ478" s="70">
        <v>3.4340000000000002</v>
      </c>
      <c r="CA478" s="70">
        <v>0</v>
      </c>
      <c r="CB478" s="70">
        <v>0</v>
      </c>
      <c r="CC478" s="70">
        <v>0</v>
      </c>
      <c r="CD478" s="70">
        <v>0</v>
      </c>
    </row>
    <row r="479" spans="1:82">
      <c r="A479" s="70" t="s">
        <v>2220</v>
      </c>
      <c r="B479" s="70">
        <v>315</v>
      </c>
      <c r="C479" s="70">
        <v>9</v>
      </c>
      <c r="D479" s="70">
        <v>19</v>
      </c>
      <c r="E479" s="70">
        <v>2012</v>
      </c>
      <c r="F479" s="70" t="s">
        <v>179</v>
      </c>
      <c r="G479" s="70" t="s">
        <v>2211</v>
      </c>
      <c r="H479" s="70" t="s">
        <v>2212</v>
      </c>
      <c r="I479" s="148"/>
      <c r="J479" s="71">
        <v>572.73370316845478</v>
      </c>
      <c r="K479" s="71">
        <v>2.8704765696570749</v>
      </c>
      <c r="L479" s="71">
        <v>9.7807178517788849</v>
      </c>
      <c r="M479" s="71">
        <v>75.05539327451288</v>
      </c>
      <c r="N479" s="71">
        <v>59.038293594897382</v>
      </c>
      <c r="O479" s="71">
        <v>51.512095469387461</v>
      </c>
      <c r="P479" s="71">
        <v>28.953928672692193</v>
      </c>
      <c r="Q479" s="71">
        <v>3.85133501487921</v>
      </c>
      <c r="R479" s="71">
        <v>39.735476745258438</v>
      </c>
      <c r="S479" s="71">
        <v>6.0785493430199988</v>
      </c>
      <c r="T479" s="72"/>
      <c r="U479" s="71">
        <v>25145806</v>
      </c>
      <c r="V479" s="71">
        <v>1321</v>
      </c>
      <c r="W479" s="71">
        <v>220</v>
      </c>
      <c r="X479" s="71">
        <v>15014</v>
      </c>
      <c r="Y479" s="71">
        <v>20083</v>
      </c>
      <c r="Z479" s="71">
        <v>26942</v>
      </c>
      <c r="AA479" s="71">
        <v>5818</v>
      </c>
      <c r="AB479" s="71">
        <v>50512</v>
      </c>
      <c r="AC479" s="71">
        <v>6748046</v>
      </c>
      <c r="AD479" s="71">
        <v>6.0785493430199988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3181.098</v>
      </c>
      <c r="BK479" s="71">
        <v>210</v>
      </c>
      <c r="BL479" s="71">
        <v>7.625</v>
      </c>
      <c r="BM479" s="71">
        <v>0</v>
      </c>
      <c r="BN479" s="72"/>
      <c r="BO479" s="71">
        <v>0</v>
      </c>
      <c r="BP479" s="71">
        <v>0</v>
      </c>
      <c r="BQ479" s="71">
        <v>18</v>
      </c>
      <c r="BR479" s="71">
        <v>1</v>
      </c>
      <c r="BS479" s="71">
        <v>2</v>
      </c>
      <c r="BT479" s="71">
        <v>0</v>
      </c>
      <c r="BU479"/>
      <c r="BV479" s="70">
        <v>1528.336</v>
      </c>
      <c r="BW479" s="70">
        <v>365.81099999999998</v>
      </c>
      <c r="BX479" s="70">
        <v>1501.269</v>
      </c>
      <c r="BY479" s="70">
        <v>0</v>
      </c>
      <c r="BZ479" s="70">
        <v>3.3069999999999999</v>
      </c>
      <c r="CA479" s="70">
        <v>0</v>
      </c>
      <c r="CB479" s="70">
        <v>0</v>
      </c>
      <c r="CC479" s="70">
        <v>0</v>
      </c>
      <c r="CD479" s="70">
        <v>0</v>
      </c>
    </row>
    <row r="480" spans="1:82">
      <c r="A480" s="70" t="s">
        <v>2221</v>
      </c>
      <c r="B480" s="70">
        <v>316</v>
      </c>
      <c r="C480" s="70">
        <v>10</v>
      </c>
      <c r="D480" s="70">
        <v>19</v>
      </c>
      <c r="E480" s="70">
        <v>2013</v>
      </c>
      <c r="F480" s="70" t="s">
        <v>180</v>
      </c>
      <c r="G480" s="70" t="s">
        <v>2211</v>
      </c>
      <c r="H480" s="70" t="s">
        <v>2212</v>
      </c>
      <c r="I480" s="148"/>
      <c r="J480" s="71">
        <v>617.15137128627896</v>
      </c>
      <c r="K480" s="71">
        <v>2.4563126340111761</v>
      </c>
      <c r="L480" s="71">
        <v>9.7690607511315211</v>
      </c>
      <c r="M480" s="71">
        <v>73.36483007672571</v>
      </c>
      <c r="N480" s="71">
        <v>64.131092986127484</v>
      </c>
      <c r="O480" s="71">
        <v>49.709467213708209</v>
      </c>
      <c r="P480" s="71">
        <v>28.378662428879924</v>
      </c>
      <c r="Q480" s="71">
        <v>3.8907964482518702</v>
      </c>
      <c r="R480" s="71">
        <v>42.381982868780447</v>
      </c>
      <c r="S480" s="71">
        <v>6.6319195235999997</v>
      </c>
      <c r="T480" s="72"/>
      <c r="U480" s="71">
        <v>25235444</v>
      </c>
      <c r="V480" s="71">
        <v>1321</v>
      </c>
      <c r="W480" s="71">
        <v>220</v>
      </c>
      <c r="X480" s="71">
        <v>15014</v>
      </c>
      <c r="Y480" s="71">
        <v>20191</v>
      </c>
      <c r="Z480" s="71">
        <v>27160</v>
      </c>
      <c r="AA480" s="71">
        <v>5681</v>
      </c>
      <c r="AB480" s="71">
        <v>50298</v>
      </c>
      <c r="AC480" s="71">
        <v>7025738</v>
      </c>
      <c r="AD480" s="71">
        <v>6.6319195235999997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3227.7130000000002</v>
      </c>
      <c r="BK480" s="71">
        <v>213</v>
      </c>
      <c r="BL480" s="71">
        <v>2.6659999999999999</v>
      </c>
      <c r="BM480" s="71">
        <v>0</v>
      </c>
      <c r="BN480" s="72"/>
      <c r="BO480" s="71">
        <v>0</v>
      </c>
      <c r="BP480" s="71">
        <v>0</v>
      </c>
      <c r="BQ480" s="71">
        <v>19</v>
      </c>
      <c r="BR480" s="71">
        <v>1</v>
      </c>
      <c r="BS480" s="71">
        <v>1</v>
      </c>
      <c r="BT480" s="71">
        <v>0</v>
      </c>
      <c r="BU480"/>
      <c r="BV480" s="70">
        <v>1533.241</v>
      </c>
      <c r="BW480" s="70">
        <v>393.31799999999998</v>
      </c>
      <c r="BX480" s="70">
        <v>1513.328</v>
      </c>
      <c r="BY480" s="70">
        <v>0</v>
      </c>
      <c r="BZ480" s="70">
        <v>3.492</v>
      </c>
      <c r="CA480" s="70">
        <v>0</v>
      </c>
      <c r="CB480" s="70">
        <v>0</v>
      </c>
      <c r="CC480" s="70">
        <v>0</v>
      </c>
      <c r="CD480" s="70">
        <v>0</v>
      </c>
    </row>
    <row r="481" spans="1:82">
      <c r="A481" s="70" t="s">
        <v>2222</v>
      </c>
      <c r="B481" s="70">
        <v>317</v>
      </c>
      <c r="C481" s="70">
        <v>11</v>
      </c>
      <c r="D481" s="70">
        <v>19</v>
      </c>
      <c r="E481" s="70">
        <v>2014</v>
      </c>
      <c r="F481" s="70" t="s">
        <v>181</v>
      </c>
      <c r="G481" s="70" t="s">
        <v>2211</v>
      </c>
      <c r="H481" s="70" t="s">
        <v>2212</v>
      </c>
      <c r="I481" s="148"/>
      <c r="J481" s="71">
        <v>601.81256949554586</v>
      </c>
      <c r="K481" s="71">
        <v>2.3984190142069122</v>
      </c>
      <c r="L481" s="71">
        <v>11.61178598956532</v>
      </c>
      <c r="M481" s="71">
        <v>74.82761205482177</v>
      </c>
      <c r="N481" s="71">
        <v>57.631466988534612</v>
      </c>
      <c r="O481" s="71">
        <v>47.51550586423128</v>
      </c>
      <c r="P481" s="71">
        <v>28.104378741016166</v>
      </c>
      <c r="Q481" s="71">
        <v>3.7067144791716</v>
      </c>
      <c r="R481" s="71">
        <v>42.789861866346527</v>
      </c>
      <c r="S481" s="71">
        <v>5.9261588422399996</v>
      </c>
      <c r="T481" s="72"/>
      <c r="U481" s="71">
        <v>26587288</v>
      </c>
      <c r="V481" s="71">
        <v>1054</v>
      </c>
      <c r="W481" s="71">
        <v>252</v>
      </c>
      <c r="X481" s="71">
        <v>14203</v>
      </c>
      <c r="Y481" s="71">
        <v>20284</v>
      </c>
      <c r="Z481" s="71">
        <v>27343</v>
      </c>
      <c r="AA481" s="71">
        <v>5597</v>
      </c>
      <c r="AB481" s="71">
        <v>49944</v>
      </c>
      <c r="AC481" s="71">
        <v>7115657</v>
      </c>
      <c r="AD481" s="71">
        <v>5.9261588422399996</v>
      </c>
      <c r="AE481" s="72"/>
      <c r="AF481" s="71"/>
      <c r="AG481" s="71"/>
      <c r="AH481" s="71"/>
      <c r="AI481" s="71"/>
      <c r="AJ481" s="71"/>
      <c r="AK481" s="71"/>
      <c r="AL481" s="71"/>
      <c r="AM481" s="71"/>
      <c r="AN481" s="71"/>
      <c r="AO481" s="71"/>
      <c r="AP481" s="71"/>
      <c r="AQ481" s="72"/>
      <c r="AR481" s="71">
        <v>1142</v>
      </c>
      <c r="AS481" s="71">
        <v>273</v>
      </c>
      <c r="AT481" s="71">
        <v>0</v>
      </c>
      <c r="AU481" s="71">
        <v>0</v>
      </c>
      <c r="AV481" s="71">
        <v>0</v>
      </c>
      <c r="AW481" s="71">
        <v>1</v>
      </c>
      <c r="AX481" s="71"/>
      <c r="AY481" s="72"/>
      <c r="AZ481" s="71">
        <v>4559.6659999999993</v>
      </c>
      <c r="BA481" s="71">
        <v>31600</v>
      </c>
      <c r="BB481" s="71">
        <v>0</v>
      </c>
      <c r="BC481" s="71">
        <v>0</v>
      </c>
      <c r="BD481" s="71">
        <v>0</v>
      </c>
      <c r="BE481" s="71">
        <v>410</v>
      </c>
      <c r="BF481" s="71"/>
      <c r="BG481" s="72"/>
      <c r="BH481" s="71">
        <v>0</v>
      </c>
      <c r="BI481" s="71">
        <v>0</v>
      </c>
      <c r="BJ481" s="71">
        <v>3272.326</v>
      </c>
      <c r="BK481" s="71">
        <v>199</v>
      </c>
      <c r="BL481" s="71">
        <v>2.6469999999999998</v>
      </c>
      <c r="BM481" s="71">
        <v>0</v>
      </c>
      <c r="BN481" s="72"/>
      <c r="BO481" s="71">
        <v>0</v>
      </c>
      <c r="BP481" s="71">
        <v>0</v>
      </c>
      <c r="BQ481" s="71">
        <v>18</v>
      </c>
      <c r="BR481" s="71">
        <v>1</v>
      </c>
      <c r="BS481" s="71">
        <v>1</v>
      </c>
      <c r="BT481" s="71">
        <v>0</v>
      </c>
      <c r="BU481"/>
      <c r="BV481" s="70">
        <v>1505.94</v>
      </c>
      <c r="BW481" s="70">
        <v>404.17</v>
      </c>
      <c r="BX481" s="70">
        <v>1558.4090000000001</v>
      </c>
      <c r="BY481" s="70">
        <v>2.0209999999999999</v>
      </c>
      <c r="BZ481" s="70">
        <v>3.4329999999999998</v>
      </c>
      <c r="CA481" s="70">
        <v>0</v>
      </c>
      <c r="CB481" s="70">
        <v>0</v>
      </c>
      <c r="CC481" s="70">
        <v>0</v>
      </c>
      <c r="CD481" s="70">
        <v>0</v>
      </c>
    </row>
    <row r="482" spans="1:82">
      <c r="A482" s="70" t="s">
        <v>2223</v>
      </c>
      <c r="B482" s="70">
        <v>318</v>
      </c>
      <c r="C482" s="70">
        <v>12</v>
      </c>
      <c r="D482" s="70">
        <v>19</v>
      </c>
      <c r="E482" s="70">
        <v>2015</v>
      </c>
      <c r="F482" s="70" t="s">
        <v>182</v>
      </c>
      <c r="G482" s="1064" t="s">
        <v>2211</v>
      </c>
      <c r="H482" s="70" t="s">
        <v>2212</v>
      </c>
      <c r="I482" s="148"/>
      <c r="J482" s="71">
        <v>571.63537196042671</v>
      </c>
      <c r="K482" s="71">
        <v>2.3090207675579069</v>
      </c>
      <c r="L482" s="71">
        <v>13.595536476884829</v>
      </c>
      <c r="M482" s="71">
        <v>69.453167793213851</v>
      </c>
      <c r="N482" s="71">
        <v>52.894917184919358</v>
      </c>
      <c r="O482" s="71">
        <v>47.293219389585239</v>
      </c>
      <c r="P482" s="71">
        <v>27.603952037527186</v>
      </c>
      <c r="Q482" s="71">
        <v>3.6048040486618</v>
      </c>
      <c r="R482" s="71">
        <v>42.628321498233163</v>
      </c>
      <c r="S482" s="71">
        <v>7.3537670433499986</v>
      </c>
      <c r="T482" s="72"/>
      <c r="U482" s="71">
        <v>27051721</v>
      </c>
      <c r="V482" s="71">
        <v>1054</v>
      </c>
      <c r="W482" s="71">
        <v>252</v>
      </c>
      <c r="X482" s="71">
        <v>14203</v>
      </c>
      <c r="Y482" s="71">
        <v>20394</v>
      </c>
      <c r="Z482" s="71">
        <v>27477</v>
      </c>
      <c r="AA482" s="71">
        <v>5493</v>
      </c>
      <c r="AB482" s="71">
        <v>49616</v>
      </c>
      <c r="AC482" s="71">
        <v>7286616</v>
      </c>
      <c r="AD482" s="71">
        <v>7.3537670433499986</v>
      </c>
      <c r="AE482" s="72"/>
      <c r="AF482" s="71">
        <v>227436379.3824293</v>
      </c>
      <c r="AG482" s="71">
        <v>1832323.4852455079</v>
      </c>
      <c r="AH482" s="71">
        <v>2618192.9667878728</v>
      </c>
      <c r="AI482" s="71">
        <v>94899697.360825092</v>
      </c>
      <c r="AJ482" s="71">
        <v>76440593.927430049</v>
      </c>
      <c r="AK482" s="71">
        <v>0</v>
      </c>
      <c r="AL482" s="71">
        <v>0</v>
      </c>
      <c r="AM482" s="71">
        <v>6799664.6687079677</v>
      </c>
      <c r="AN482" s="71">
        <v>0</v>
      </c>
      <c r="AO482" s="71">
        <v>0</v>
      </c>
      <c r="AP482" s="71">
        <v>410026851.79142576</v>
      </c>
      <c r="AQ482" s="72"/>
      <c r="AR482" s="71">
        <v>1250</v>
      </c>
      <c r="AS482" s="71">
        <v>396</v>
      </c>
      <c r="AT482" s="71">
        <v>0</v>
      </c>
      <c r="AU482" s="71">
        <v>0</v>
      </c>
      <c r="AV482" s="71">
        <v>0</v>
      </c>
      <c r="AW482" s="71">
        <v>2</v>
      </c>
      <c r="AX482" s="71"/>
      <c r="AY482" s="72"/>
      <c r="AZ482" s="71">
        <v>5058.2659999999996</v>
      </c>
      <c r="BA482" s="71">
        <v>41866.199999999997</v>
      </c>
      <c r="BB482" s="71">
        <v>0</v>
      </c>
      <c r="BC482" s="71">
        <v>0</v>
      </c>
      <c r="BD482" s="71">
        <v>0</v>
      </c>
      <c r="BE482" s="71">
        <v>16940</v>
      </c>
      <c r="BF482" s="71"/>
      <c r="BG482" s="72"/>
      <c r="BH482" s="71">
        <v>0</v>
      </c>
      <c r="BI482" s="71">
        <v>0</v>
      </c>
      <c r="BJ482" s="71">
        <v>3048.6889999999999</v>
      </c>
      <c r="BK482" s="71">
        <v>171</v>
      </c>
      <c r="BL482" s="71">
        <v>5.35</v>
      </c>
      <c r="BM482" s="71">
        <v>0</v>
      </c>
      <c r="BN482" s="72"/>
      <c r="BO482" s="71">
        <v>0</v>
      </c>
      <c r="BP482" s="71">
        <v>0</v>
      </c>
      <c r="BQ482" s="71">
        <v>18</v>
      </c>
      <c r="BR482" s="71">
        <v>1</v>
      </c>
      <c r="BS482" s="71">
        <v>1</v>
      </c>
      <c r="BT482" s="71">
        <v>0</v>
      </c>
      <c r="BU482"/>
      <c r="BV482" s="70">
        <v>1368.943</v>
      </c>
      <c r="BW482" s="70">
        <v>417.19</v>
      </c>
      <c r="BX482" s="70">
        <v>1433.59</v>
      </c>
      <c r="BY482" s="70">
        <v>1.9850000000000001</v>
      </c>
      <c r="BZ482" s="70">
        <v>3.331</v>
      </c>
      <c r="CA482" s="70">
        <v>0</v>
      </c>
      <c r="CB482" s="70">
        <v>0</v>
      </c>
      <c r="CC482" s="70">
        <v>0</v>
      </c>
      <c r="CD482" s="70">
        <v>0</v>
      </c>
    </row>
    <row r="483" spans="1:82">
      <c r="A483" s="70" t="s">
        <v>2224</v>
      </c>
      <c r="B483" s="70">
        <v>319</v>
      </c>
      <c r="C483" s="70">
        <v>13</v>
      </c>
      <c r="D483" s="70">
        <v>19</v>
      </c>
      <c r="E483" s="70">
        <v>2016</v>
      </c>
      <c r="F483" s="70" t="s">
        <v>155</v>
      </c>
      <c r="G483" s="1064" t="s">
        <v>2211</v>
      </c>
      <c r="H483" s="70" t="s">
        <v>2212</v>
      </c>
      <c r="I483" s="148"/>
      <c r="J483" s="71">
        <v>577.19175474168981</v>
      </c>
      <c r="K483" s="71">
        <v>2.1958415340031041</v>
      </c>
      <c r="L483" s="71">
        <v>13.413252648012611</v>
      </c>
      <c r="M483" s="71">
        <v>62.707742500427329</v>
      </c>
      <c r="N483" s="71">
        <v>48.595685629784128</v>
      </c>
      <c r="O483" s="71">
        <v>46.803929656677575</v>
      </c>
      <c r="P483" s="71">
        <v>27.135962001729112</v>
      </c>
      <c r="Q483" s="71">
        <v>3.4673262472206154</v>
      </c>
      <c r="R483" s="71">
        <v>34.842706138373529</v>
      </c>
      <c r="S483" s="71">
        <v>6.5886381748199998</v>
      </c>
      <c r="T483" s="72"/>
      <c r="U483" s="71">
        <v>27368573</v>
      </c>
      <c r="V483" s="71">
        <v>1054</v>
      </c>
      <c r="W483" s="71">
        <v>252</v>
      </c>
      <c r="X483" s="71">
        <v>14203</v>
      </c>
      <c r="Y483" s="71">
        <v>20470</v>
      </c>
      <c r="Z483" s="71">
        <v>27527</v>
      </c>
      <c r="AA483" s="71">
        <v>5585</v>
      </c>
      <c r="AB483" s="71">
        <v>49090</v>
      </c>
      <c r="AC483" s="71">
        <v>5950791.2349515278</v>
      </c>
      <c r="AD483" s="71">
        <v>6.5886381748199998</v>
      </c>
      <c r="AE483" s="72"/>
      <c r="AF483" s="71">
        <v>229462762.92558849</v>
      </c>
      <c r="AG483" s="71">
        <v>1655322.825384421</v>
      </c>
      <c r="AH483" s="71">
        <v>1887489.0527403229</v>
      </c>
      <c r="AI483" s="71">
        <v>94185880.199251115</v>
      </c>
      <c r="AJ483" s="71">
        <v>66630218.576639563</v>
      </c>
      <c r="AK483" s="71">
        <v>0</v>
      </c>
      <c r="AL483" s="71">
        <v>0</v>
      </c>
      <c r="AM483" s="71">
        <v>6732805.2436438128</v>
      </c>
      <c r="AN483" s="71">
        <v>0</v>
      </c>
      <c r="AO483" s="71">
        <v>0</v>
      </c>
      <c r="AP483" s="71">
        <v>400554478.82324773</v>
      </c>
      <c r="AQ483" s="72"/>
      <c r="AR483" s="71">
        <v>1340</v>
      </c>
      <c r="AS483" s="71">
        <v>471</v>
      </c>
      <c r="AT483" s="71">
        <v>0</v>
      </c>
      <c r="AU483" s="71">
        <v>0</v>
      </c>
      <c r="AV483" s="71">
        <v>0</v>
      </c>
      <c r="AW483" s="71">
        <v>2</v>
      </c>
      <c r="AX483" s="71"/>
      <c r="AY483" s="72"/>
      <c r="AZ483" s="71">
        <v>5485.2659999999996</v>
      </c>
      <c r="BA483" s="71">
        <v>45290.7</v>
      </c>
      <c r="BB483" s="71">
        <v>0</v>
      </c>
      <c r="BC483" s="71">
        <v>0</v>
      </c>
      <c r="BD483" s="71">
        <v>0</v>
      </c>
      <c r="BE483" s="71">
        <v>16940</v>
      </c>
      <c r="BF483" s="71"/>
      <c r="BG483" s="72"/>
      <c r="BH483" s="71">
        <v>0</v>
      </c>
      <c r="BI483" s="71">
        <v>0</v>
      </c>
      <c r="BJ483" s="71">
        <v>3086.3589999999999</v>
      </c>
      <c r="BK483" s="71">
        <v>118</v>
      </c>
      <c r="BL483" s="71">
        <v>5.4470000000000001</v>
      </c>
      <c r="BM483" s="71">
        <v>0</v>
      </c>
      <c r="BN483" s="72"/>
      <c r="BO483" s="71">
        <v>0</v>
      </c>
      <c r="BP483" s="71">
        <v>0</v>
      </c>
      <c r="BQ483" s="71">
        <v>19</v>
      </c>
      <c r="BR483" s="71">
        <v>1</v>
      </c>
      <c r="BS483" s="71">
        <v>1</v>
      </c>
      <c r="BT483" s="71">
        <v>0</v>
      </c>
      <c r="BU483"/>
      <c r="BV483" s="70">
        <v>1262.3119999999999</v>
      </c>
      <c r="BW483" s="70">
        <v>478.55200000000002</v>
      </c>
      <c r="BX483" s="70">
        <v>1463.838</v>
      </c>
      <c r="BY483" s="70">
        <v>1.7929999999999999</v>
      </c>
      <c r="BZ483" s="70">
        <v>3.3109999999999999</v>
      </c>
      <c r="CA483" s="70">
        <v>0</v>
      </c>
      <c r="CB483" s="70">
        <v>0</v>
      </c>
      <c r="CC483" s="70">
        <v>0</v>
      </c>
      <c r="CD483" s="70">
        <v>0</v>
      </c>
    </row>
    <row r="484" spans="1:82">
      <c r="A484" s="70" t="s">
        <v>2225</v>
      </c>
      <c r="B484" s="70">
        <v>320</v>
      </c>
      <c r="C484" s="70">
        <v>14</v>
      </c>
      <c r="D484" s="70">
        <v>19</v>
      </c>
      <c r="E484" s="70">
        <v>2017</v>
      </c>
      <c r="F484" s="70" t="s">
        <v>156</v>
      </c>
      <c r="G484" s="70" t="s">
        <v>2211</v>
      </c>
      <c r="H484" s="70" t="s">
        <v>2212</v>
      </c>
      <c r="I484" s="148"/>
      <c r="J484" s="71">
        <v>572.58066431685438</v>
      </c>
      <c r="K484" s="71">
        <v>2.162421442149399</v>
      </c>
      <c r="L484" s="71">
        <v>10.783066840684562</v>
      </c>
      <c r="M484" s="71">
        <v>54.617452662050034</v>
      </c>
      <c r="N484" s="71">
        <v>47.290668957587599</v>
      </c>
      <c r="O484" s="71">
        <v>46.120483302066809</v>
      </c>
      <c r="P484" s="71">
        <v>26.664732865083099</v>
      </c>
      <c r="Q484" s="71">
        <v>3.3085848772280402</v>
      </c>
      <c r="R484" s="71">
        <v>33.69820343531314</v>
      </c>
      <c r="S484" s="71">
        <v>6.1768577310399992</v>
      </c>
      <c r="T484" s="72"/>
      <c r="U484" s="71">
        <v>28932066</v>
      </c>
      <c r="V484" s="71">
        <v>1054</v>
      </c>
      <c r="W484" s="71">
        <v>252</v>
      </c>
      <c r="X484" s="71">
        <v>14203</v>
      </c>
      <c r="Y484" s="71">
        <v>20414</v>
      </c>
      <c r="Z484" s="71">
        <v>27575</v>
      </c>
      <c r="AA484" s="71">
        <v>5523</v>
      </c>
      <c r="AB484" s="71">
        <v>48440</v>
      </c>
      <c r="AC484" s="71">
        <v>5869518.9999999981</v>
      </c>
      <c r="AD484" s="71">
        <v>6.1768577310399992</v>
      </c>
      <c r="AE484" s="72"/>
      <c r="AF484" s="71">
        <v>235161944.63698149</v>
      </c>
      <c r="AG484" s="71">
        <v>1750169.932589907</v>
      </c>
      <c r="AH484" s="71">
        <v>2083795.7877803319</v>
      </c>
      <c r="AI484" s="71">
        <v>95327803.997701839</v>
      </c>
      <c r="AJ484" s="71">
        <v>73992548.900188044</v>
      </c>
      <c r="AK484" s="71">
        <v>0</v>
      </c>
      <c r="AL484" s="71">
        <v>0</v>
      </c>
      <c r="AM484" s="71">
        <v>6654051.772577785</v>
      </c>
      <c r="AN484" s="71">
        <v>0</v>
      </c>
      <c r="AO484" s="71">
        <v>0</v>
      </c>
      <c r="AP484" s="71">
        <v>414970315.02781934</v>
      </c>
      <c r="AQ484" s="72"/>
      <c r="AR484" s="71">
        <v>1399</v>
      </c>
      <c r="AS484" s="71">
        <v>531</v>
      </c>
      <c r="AT484" s="71">
        <v>0</v>
      </c>
      <c r="AU484" s="71">
        <v>0</v>
      </c>
      <c r="AV484" s="71">
        <v>0</v>
      </c>
      <c r="AW484" s="71">
        <v>2</v>
      </c>
      <c r="AX484" s="71"/>
      <c r="AY484" s="72"/>
      <c r="AZ484" s="71">
        <v>5772.366</v>
      </c>
      <c r="BA484" s="71">
        <v>48686.8</v>
      </c>
      <c r="BB484" s="71">
        <v>0</v>
      </c>
      <c r="BC484" s="71">
        <v>0</v>
      </c>
      <c r="BD484" s="71">
        <v>0</v>
      </c>
      <c r="BE484" s="71">
        <v>16940</v>
      </c>
      <c r="BF484" s="71"/>
      <c r="BG484" s="72"/>
      <c r="BH484" s="71">
        <v>4.5090000000000003</v>
      </c>
      <c r="BI484" s="71">
        <v>0</v>
      </c>
      <c r="BJ484" s="71">
        <v>3036.07</v>
      </c>
      <c r="BK484" s="71">
        <v>49.8</v>
      </c>
      <c r="BL484" s="71">
        <v>5.306</v>
      </c>
      <c r="BM484" s="71">
        <v>0</v>
      </c>
      <c r="BN484" s="72"/>
      <c r="BO484" s="71">
        <v>1</v>
      </c>
      <c r="BP484" s="71">
        <v>0</v>
      </c>
      <c r="BQ484" s="71">
        <v>18</v>
      </c>
      <c r="BR484" s="71">
        <v>1</v>
      </c>
      <c r="BS484" s="71">
        <v>1</v>
      </c>
      <c r="BT484" s="71">
        <v>0</v>
      </c>
      <c r="BU484"/>
      <c r="BV484" s="70">
        <v>1211.616</v>
      </c>
      <c r="BW484" s="70">
        <v>420.017</v>
      </c>
      <c r="BX484" s="70">
        <v>1458.9380000000001</v>
      </c>
      <c r="BY484" s="70">
        <v>1.8180000000000001</v>
      </c>
      <c r="BZ484" s="70">
        <v>3.2959999999999998</v>
      </c>
      <c r="CA484" s="70">
        <v>0</v>
      </c>
      <c r="CB484" s="70">
        <v>0</v>
      </c>
      <c r="CC484" s="70">
        <v>0</v>
      </c>
      <c r="CD484" s="70">
        <v>0</v>
      </c>
    </row>
    <row r="485" spans="1:82">
      <c r="A485" s="70" t="s">
        <v>2226</v>
      </c>
      <c r="B485" s="70">
        <v>321</v>
      </c>
      <c r="C485" s="70">
        <v>15</v>
      </c>
      <c r="D485" s="70">
        <v>19</v>
      </c>
      <c r="E485" s="70">
        <v>2018</v>
      </c>
      <c r="F485" s="70" t="s">
        <v>183</v>
      </c>
      <c r="G485" s="70" t="s">
        <v>2211</v>
      </c>
      <c r="H485" s="70" t="s">
        <v>2212</v>
      </c>
      <c r="I485" s="148"/>
      <c r="J485" s="71">
        <v>536.00903417489246</v>
      </c>
      <c r="K485" s="71">
        <v>1.8851008181711386</v>
      </c>
      <c r="L485" s="71">
        <v>9.7329151062922303</v>
      </c>
      <c r="M485" s="71">
        <v>45.60701204808165</v>
      </c>
      <c r="N485" s="71">
        <v>38.650860141265071</v>
      </c>
      <c r="O485" s="71">
        <v>45.206387495127252</v>
      </c>
      <c r="P485" s="71">
        <v>26.174651182170891</v>
      </c>
      <c r="Q485" s="71">
        <v>3.0320756880753499</v>
      </c>
      <c r="R485" s="71">
        <v>32.75365599133692</v>
      </c>
      <c r="S485" s="71">
        <v>7.3043559028000002</v>
      </c>
      <c r="T485" s="72"/>
      <c r="U485" s="71">
        <v>30546789</v>
      </c>
      <c r="V485" s="71">
        <v>1054</v>
      </c>
      <c r="W485" s="71">
        <v>252</v>
      </c>
      <c r="X485" s="71">
        <v>14203</v>
      </c>
      <c r="Y485" s="71">
        <v>20413</v>
      </c>
      <c r="Z485" s="71">
        <v>27546</v>
      </c>
      <c r="AA485" s="71">
        <v>5476</v>
      </c>
      <c r="AB485" s="71">
        <v>47839</v>
      </c>
      <c r="AC485" s="71">
        <v>5682639.9999999991</v>
      </c>
      <c r="AD485" s="71">
        <v>7.3043559028000002</v>
      </c>
      <c r="AE485" s="72"/>
      <c r="AF485" s="71">
        <v>238165614.4384177</v>
      </c>
      <c r="AG485" s="71">
        <v>1509925.1566036821</v>
      </c>
      <c r="AH485" s="71">
        <v>1960297.1707524681</v>
      </c>
      <c r="AI485" s="71">
        <v>88843358.484696239</v>
      </c>
      <c r="AJ485" s="71">
        <v>70412356.781642079</v>
      </c>
      <c r="AK485" s="71">
        <v>0</v>
      </c>
      <c r="AL485" s="71">
        <v>0</v>
      </c>
      <c r="AM485" s="71">
        <v>6585091.4853345696</v>
      </c>
      <c r="AN485" s="71">
        <v>0</v>
      </c>
      <c r="AO485" s="71">
        <v>0</v>
      </c>
      <c r="AP485" s="71">
        <v>407476643.51744676</v>
      </c>
      <c r="AQ485" s="72"/>
      <c r="AR485" s="71">
        <v>1453</v>
      </c>
      <c r="AS485" s="71">
        <v>587</v>
      </c>
      <c r="AT485" s="71">
        <v>0</v>
      </c>
      <c r="AU485" s="71">
        <v>0</v>
      </c>
      <c r="AV485" s="71">
        <v>0</v>
      </c>
      <c r="AW485" s="71">
        <v>2</v>
      </c>
      <c r="AX485" s="71"/>
      <c r="AY485" s="72"/>
      <c r="AZ485" s="71">
        <v>6052.3659999999963</v>
      </c>
      <c r="BA485" s="71">
        <v>54091.199999999997</v>
      </c>
      <c r="BB485" s="71">
        <v>0</v>
      </c>
      <c r="BC485" s="71">
        <v>0</v>
      </c>
      <c r="BD485" s="71">
        <v>0</v>
      </c>
      <c r="BE485" s="71">
        <v>19256.5</v>
      </c>
      <c r="BF485" s="71"/>
      <c r="BG485" s="72"/>
      <c r="BH485" s="71">
        <v>3.4830000000000001</v>
      </c>
      <c r="BI485" s="71">
        <v>0</v>
      </c>
      <c r="BJ485" s="71">
        <v>2947.806</v>
      </c>
      <c r="BK485" s="71">
        <v>52.2</v>
      </c>
      <c r="BL485" s="71">
        <v>4.8209999999999997</v>
      </c>
      <c r="BM485" s="71">
        <v>0</v>
      </c>
      <c r="BN485" s="72"/>
      <c r="BO485" s="71">
        <v>1</v>
      </c>
      <c r="BP485" s="71">
        <v>0</v>
      </c>
      <c r="BQ485" s="71">
        <v>18</v>
      </c>
      <c r="BR485" s="71">
        <v>1</v>
      </c>
      <c r="BS485" s="71">
        <v>1</v>
      </c>
      <c r="BT485" s="71">
        <v>0</v>
      </c>
      <c r="BU485"/>
      <c r="BV485" s="70">
        <v>1166.1579999999999</v>
      </c>
      <c r="BW485" s="70">
        <v>442.52800000000002</v>
      </c>
      <c r="BX485" s="70">
        <v>1394.7</v>
      </c>
      <c r="BY485" s="70">
        <v>1.7170000000000001</v>
      </c>
      <c r="BZ485" s="70">
        <v>3.2069999999999999</v>
      </c>
      <c r="CA485" s="70">
        <v>0</v>
      </c>
      <c r="CB485" s="70">
        <v>0</v>
      </c>
      <c r="CC485" s="70">
        <v>0</v>
      </c>
      <c r="CD485" s="70">
        <v>0</v>
      </c>
    </row>
    <row r="486" spans="1:82">
      <c r="A486" s="70" t="s">
        <v>2227</v>
      </c>
      <c r="B486" s="70">
        <v>322</v>
      </c>
      <c r="C486" s="70">
        <v>16</v>
      </c>
      <c r="D486" s="70">
        <v>19</v>
      </c>
      <c r="E486" s="70">
        <v>2019</v>
      </c>
      <c r="F486" s="70" t="s">
        <v>158</v>
      </c>
      <c r="G486" s="70" t="s">
        <v>2211</v>
      </c>
      <c r="H486" s="70" t="s">
        <v>2212</v>
      </c>
      <c r="I486" s="148"/>
      <c r="J486" s="71">
        <v>502.72317656835168</v>
      </c>
      <c r="K486" s="71">
        <v>1.7587064715976553</v>
      </c>
      <c r="L486" s="71">
        <v>9.818625928993491</v>
      </c>
      <c r="M486" s="71">
        <v>44.060815314873246</v>
      </c>
      <c r="N486" s="71">
        <v>40.493739503857675</v>
      </c>
      <c r="O486" s="71">
        <v>43.731740164010951</v>
      </c>
      <c r="P486" s="71">
        <v>25.326990398764924</v>
      </c>
      <c r="Q486" s="71">
        <v>2.92450901440849</v>
      </c>
      <c r="R486" s="71">
        <v>29.782817027401165</v>
      </c>
      <c r="S486" s="71">
        <v>6.8602058159999997</v>
      </c>
      <c r="T486" s="72"/>
      <c r="U486" s="71">
        <v>30001195</v>
      </c>
      <c r="V486" s="71">
        <v>1054</v>
      </c>
      <c r="W486" s="71">
        <v>252</v>
      </c>
      <c r="X486" s="71">
        <v>14203</v>
      </c>
      <c r="Y486" s="71">
        <v>20522</v>
      </c>
      <c r="Z486" s="71">
        <v>27379</v>
      </c>
      <c r="AA486" s="71">
        <v>5259</v>
      </c>
      <c r="AB486" s="71">
        <v>47391</v>
      </c>
      <c r="AC486" s="71">
        <v>5251843</v>
      </c>
      <c r="AD486" s="71">
        <v>6.8602058159999997</v>
      </c>
      <c r="AE486" s="72"/>
      <c r="AF486" s="71">
        <v>221683458.2138789</v>
      </c>
      <c r="AG486" s="71">
        <v>1522537.135433357</v>
      </c>
      <c r="AH486" s="71">
        <v>2098205.7099031028</v>
      </c>
      <c r="AI486" s="71">
        <v>90559719.309789732</v>
      </c>
      <c r="AJ486" s="71">
        <v>75920707.26948975</v>
      </c>
      <c r="AK486" s="71">
        <v>0</v>
      </c>
      <c r="AL486" s="71">
        <v>0</v>
      </c>
      <c r="AM486" s="71">
        <v>6454297.4407430077</v>
      </c>
      <c r="AN486" s="71">
        <v>0</v>
      </c>
      <c r="AO486" s="71">
        <v>0</v>
      </c>
      <c r="AP486" s="71">
        <v>398238925.07923788</v>
      </c>
      <c r="AQ486" s="72"/>
      <c r="AR486" s="71">
        <v>1501</v>
      </c>
      <c r="AS486" s="71">
        <v>648</v>
      </c>
      <c r="AT486" s="71">
        <v>0</v>
      </c>
      <c r="AU486" s="71">
        <v>0</v>
      </c>
      <c r="AV486" s="71">
        <v>0</v>
      </c>
      <c r="AW486" s="71">
        <v>2</v>
      </c>
      <c r="AX486" s="71"/>
      <c r="AY486" s="72"/>
      <c r="AZ486" s="71">
        <v>6306.366</v>
      </c>
      <c r="BA486" s="71">
        <v>57782.800000000017</v>
      </c>
      <c r="BB486" s="71">
        <v>0</v>
      </c>
      <c r="BC486" s="71">
        <v>0</v>
      </c>
      <c r="BD486" s="71">
        <v>0</v>
      </c>
      <c r="BE486" s="71">
        <v>19256.5</v>
      </c>
      <c r="BF486" s="71"/>
      <c r="BG486" s="72"/>
      <c r="BH486" s="71">
        <v>3.8559999999999999</v>
      </c>
      <c r="BI486" s="71">
        <v>0</v>
      </c>
      <c r="BJ486" s="71">
        <v>2811.7829999999999</v>
      </c>
      <c r="BK486" s="71">
        <v>30.4</v>
      </c>
      <c r="BL486" s="71">
        <v>4.343</v>
      </c>
      <c r="BM486" s="71">
        <v>0</v>
      </c>
      <c r="BN486" s="72"/>
      <c r="BO486" s="71">
        <v>1</v>
      </c>
      <c r="BP486" s="71">
        <v>0</v>
      </c>
      <c r="BQ486" s="71">
        <v>18</v>
      </c>
      <c r="BR486" s="71">
        <v>1</v>
      </c>
      <c r="BS486" s="71">
        <v>1</v>
      </c>
      <c r="BT486" s="71">
        <v>0</v>
      </c>
      <c r="BU486"/>
      <c r="BV486" s="70">
        <v>1083.306</v>
      </c>
      <c r="BW486" s="70">
        <v>426.45400000000001</v>
      </c>
      <c r="BX486" s="70">
        <v>1335.664</v>
      </c>
      <c r="BY486" s="70">
        <v>1.802</v>
      </c>
      <c r="BZ486" s="70">
        <v>3.1560000000000001</v>
      </c>
      <c r="CA486" s="70">
        <v>0</v>
      </c>
      <c r="CB486" s="70">
        <v>0</v>
      </c>
      <c r="CC486" s="70">
        <v>0</v>
      </c>
      <c r="CD486" s="70">
        <v>0</v>
      </c>
    </row>
    <row r="487" spans="1:82">
      <c r="A487" s="70" t="s">
        <v>2228</v>
      </c>
      <c r="B487" s="70">
        <v>323</v>
      </c>
      <c r="C487" s="70">
        <v>17</v>
      </c>
      <c r="D487" s="70">
        <v>19</v>
      </c>
      <c r="E487" s="70">
        <v>2020</v>
      </c>
      <c r="F487" s="70" t="s">
        <v>159</v>
      </c>
      <c r="G487" s="70" t="s">
        <v>2211</v>
      </c>
      <c r="H487" s="70" t="s">
        <v>2212</v>
      </c>
      <c r="I487" s="148"/>
      <c r="J487" s="71">
        <v>529.93256192790898</v>
      </c>
      <c r="K487" s="71">
        <v>1.8553023381428446</v>
      </c>
      <c r="L487" s="71">
        <v>9.5724302403989832</v>
      </c>
      <c r="M487" s="71">
        <v>42.162961944251165</v>
      </c>
      <c r="N487" s="71">
        <v>40.191961318292613</v>
      </c>
      <c r="O487" s="71">
        <v>38.220025587507685</v>
      </c>
      <c r="P487" s="71">
        <v>23.696918501064751</v>
      </c>
      <c r="Q487" s="71">
        <v>2.7530530576657601</v>
      </c>
      <c r="R487" s="71">
        <v>29.076306121642983</v>
      </c>
      <c r="S487" s="71">
        <v>6.6063676182000011</v>
      </c>
      <c r="T487" s="72"/>
      <c r="U487" s="71">
        <v>30697234</v>
      </c>
      <c r="V487" s="71">
        <v>984</v>
      </c>
      <c r="W487" s="71">
        <v>313</v>
      </c>
      <c r="X487" s="71">
        <v>13781</v>
      </c>
      <c r="Y487" s="71">
        <v>20511</v>
      </c>
      <c r="Z487" s="71">
        <v>27311</v>
      </c>
      <c r="AA487" s="71">
        <v>5230</v>
      </c>
      <c r="AB487" s="71">
        <v>46693</v>
      </c>
      <c r="AC487" s="71">
        <v>5154349.9999999991</v>
      </c>
      <c r="AD487" s="71">
        <v>6.6063676182000011</v>
      </c>
      <c r="AE487" s="72"/>
      <c r="AF487" s="71">
        <v>241800009.09332991</v>
      </c>
      <c r="AG487" s="71">
        <v>1454979.3857334852</v>
      </c>
      <c r="AH487" s="71">
        <v>2092237.8468730685</v>
      </c>
      <c r="AI487" s="71">
        <v>82626443.53186585</v>
      </c>
      <c r="AJ487" s="71">
        <v>74892902.38107419</v>
      </c>
      <c r="AK487" s="71"/>
      <c r="AL487" s="71"/>
      <c r="AM487" s="71">
        <v>6093955.2700500106</v>
      </c>
      <c r="AN487" s="71"/>
      <c r="AO487" s="71"/>
      <c r="AP487" s="71">
        <v>408960527.50892651</v>
      </c>
      <c r="AQ487" s="72"/>
      <c r="AR487" s="71">
        <v>1575</v>
      </c>
      <c r="AS487" s="71">
        <v>709</v>
      </c>
      <c r="AT487" s="71">
        <v>0</v>
      </c>
      <c r="AU487" s="71">
        <v>0</v>
      </c>
      <c r="AV487" s="71">
        <v>0</v>
      </c>
      <c r="AW487" s="71">
        <v>3</v>
      </c>
      <c r="AX487" s="71"/>
      <c r="AY487" s="72"/>
      <c r="AZ487" s="71">
        <v>6759.5660000000034</v>
      </c>
      <c r="BA487" s="71">
        <v>60402.69999999991</v>
      </c>
      <c r="BB487" s="71">
        <v>0</v>
      </c>
      <c r="BC487" s="71">
        <v>0</v>
      </c>
      <c r="BD487" s="71">
        <v>0</v>
      </c>
      <c r="BE487" s="71">
        <v>49256.5</v>
      </c>
      <c r="BF487" s="71"/>
      <c r="BG487" s="72"/>
      <c r="BH487" s="71">
        <v>3.7570000000000001</v>
      </c>
      <c r="BI487" s="71">
        <v>0</v>
      </c>
      <c r="BJ487" s="71">
        <v>2710.9810000000002</v>
      </c>
      <c r="BK487" s="71">
        <v>0</v>
      </c>
      <c r="BL487" s="71">
        <v>4.25</v>
      </c>
      <c r="BM487" s="71">
        <v>0</v>
      </c>
      <c r="BN487" s="72"/>
      <c r="BO487" s="71">
        <v>1</v>
      </c>
      <c r="BP487" s="71">
        <v>0</v>
      </c>
      <c r="BQ487" s="71">
        <v>18</v>
      </c>
      <c r="BR487" s="71">
        <v>0</v>
      </c>
      <c r="BS487" s="71">
        <v>1</v>
      </c>
      <c r="BT487" s="71">
        <v>0</v>
      </c>
      <c r="BU487"/>
      <c r="BV487" s="70">
        <v>1039.1220000000001</v>
      </c>
      <c r="BW487" s="70">
        <v>401.72199999999998</v>
      </c>
      <c r="BX487" s="70">
        <v>1273.0129999999999</v>
      </c>
      <c r="BY487" s="70">
        <v>2.214</v>
      </c>
      <c r="BZ487" s="70">
        <v>2.9169999999999998</v>
      </c>
      <c r="CA487" s="70">
        <v>0</v>
      </c>
      <c r="CB487" s="70">
        <v>0</v>
      </c>
      <c r="CC487" s="70">
        <v>0</v>
      </c>
      <c r="CD487" s="70">
        <v>0</v>
      </c>
    </row>
    <row r="488" spans="1:82">
      <c r="A488" s="70" t="s">
        <v>2229</v>
      </c>
      <c r="B488" s="70">
        <v>323</v>
      </c>
      <c r="C488" s="70">
        <v>18</v>
      </c>
      <c r="D488" s="70">
        <v>19</v>
      </c>
      <c r="E488" s="70">
        <v>2021</v>
      </c>
      <c r="F488" s="70" t="s">
        <v>160</v>
      </c>
      <c r="G488" s="70" t="s">
        <v>2211</v>
      </c>
      <c r="H488" s="70" t="s">
        <v>2212</v>
      </c>
      <c r="I488" s="148"/>
      <c r="J488" s="71">
        <v>459.14840197299952</v>
      </c>
      <c r="K488" s="71">
        <v>1.8947639261529963</v>
      </c>
      <c r="L488" s="71">
        <v>10.010448593941831</v>
      </c>
      <c r="M488" s="71">
        <v>39.795943923646909</v>
      </c>
      <c r="N488" s="71">
        <v>36.881046318452846</v>
      </c>
      <c r="O488" s="71">
        <v>37.005186812151713</v>
      </c>
      <c r="P488" s="71">
        <v>24.385408763743463</v>
      </c>
      <c r="Q488" s="71">
        <v>2.6880840374705501</v>
      </c>
      <c r="R488" s="71">
        <v>29.49147122975014</v>
      </c>
      <c r="S488" s="71">
        <v>7.1697357984000014</v>
      </c>
      <c r="T488" s="72"/>
      <c r="U488" s="71">
        <v>28380838</v>
      </c>
      <c r="V488" s="71">
        <v>984</v>
      </c>
      <c r="W488" s="71">
        <v>313</v>
      </c>
      <c r="X488" s="71">
        <v>13781</v>
      </c>
      <c r="Y488" s="71">
        <v>20511</v>
      </c>
      <c r="Z488" s="71">
        <v>27227</v>
      </c>
      <c r="AA488" s="71">
        <v>5248</v>
      </c>
      <c r="AB488" s="71">
        <v>46039</v>
      </c>
      <c r="AC488" s="71">
        <v>5071720.9999999991</v>
      </c>
      <c r="AD488" s="71">
        <v>7.1697357984000014</v>
      </c>
      <c r="AE488" s="72"/>
      <c r="AF488" s="71">
        <v>210455271.59966478</v>
      </c>
      <c r="AG488" s="71">
        <v>1553776.7424089871</v>
      </c>
      <c r="AH488" s="71">
        <v>2115814.4172056927</v>
      </c>
      <c r="AI488" s="71">
        <v>89712183.283275306</v>
      </c>
      <c r="AJ488" s="71">
        <v>76982370.44881171</v>
      </c>
      <c r="AK488" s="71">
        <v>0</v>
      </c>
      <c r="AL488" s="71">
        <v>0</v>
      </c>
      <c r="AM488" s="71">
        <v>6043258.1307834387</v>
      </c>
      <c r="AN488" s="71">
        <v>0</v>
      </c>
      <c r="AO488" s="71">
        <v>0</v>
      </c>
      <c r="AP488" s="71">
        <v>386862674.62214988</v>
      </c>
      <c r="AQ488" s="72"/>
      <c r="AR488" s="71">
        <v>1634</v>
      </c>
      <c r="AS488" s="71">
        <v>752</v>
      </c>
      <c r="AT488" s="71">
        <v>0</v>
      </c>
      <c r="AU488" s="71">
        <v>0</v>
      </c>
      <c r="AV488" s="71">
        <v>0</v>
      </c>
      <c r="AW488" s="71">
        <v>3</v>
      </c>
      <c r="AX488" s="71"/>
      <c r="AY488" s="72"/>
      <c r="AZ488" s="71">
        <v>7157.0660000000034</v>
      </c>
      <c r="BA488" s="71">
        <v>62365.699999999903</v>
      </c>
      <c r="BB488" s="71">
        <v>0</v>
      </c>
      <c r="BC488" s="71">
        <v>0</v>
      </c>
      <c r="BD488" s="71">
        <v>0</v>
      </c>
      <c r="BE488" s="71">
        <v>49256.5</v>
      </c>
      <c r="BF488" s="71"/>
      <c r="BG488" s="72"/>
      <c r="BH488" s="71">
        <v>5.5030000000000001</v>
      </c>
      <c r="BI488" s="71">
        <v>0</v>
      </c>
      <c r="BJ488" s="71">
        <v>2805.58</v>
      </c>
      <c r="BK488" s="71">
        <v>151.202</v>
      </c>
      <c r="BL488" s="71">
        <v>4.2690000000000001</v>
      </c>
      <c r="BM488" s="71">
        <v>0</v>
      </c>
      <c r="BN488" s="72"/>
      <c r="BO488" s="71">
        <v>1</v>
      </c>
      <c r="BP488" s="71">
        <v>0</v>
      </c>
      <c r="BQ488" s="71">
        <v>18</v>
      </c>
      <c r="BR488" s="71">
        <v>2</v>
      </c>
      <c r="BS488" s="71">
        <v>1</v>
      </c>
      <c r="BT488" s="71">
        <v>0</v>
      </c>
      <c r="BU488"/>
      <c r="BV488" s="70">
        <v>1131.6990000000001</v>
      </c>
      <c r="BW488" s="70">
        <v>397.76600000000002</v>
      </c>
      <c r="BX488" s="70">
        <v>1334.874</v>
      </c>
      <c r="BY488" s="70">
        <v>10.541</v>
      </c>
      <c r="BZ488" s="70">
        <v>91.674000000000007</v>
      </c>
      <c r="CA488" s="70">
        <v>0</v>
      </c>
      <c r="CB488" s="70">
        <v>0</v>
      </c>
      <c r="CC488" s="70">
        <v>0</v>
      </c>
      <c r="CD488" s="70">
        <v>0</v>
      </c>
    </row>
    <row r="489" spans="1:82">
      <c r="A489" s="70" t="s">
        <v>2230</v>
      </c>
      <c r="B489" s="70">
        <v>323</v>
      </c>
      <c r="C489" s="70">
        <v>19</v>
      </c>
      <c r="D489" s="70">
        <v>19</v>
      </c>
      <c r="E489" s="70">
        <v>2022</v>
      </c>
      <c r="F489" s="70" t="s">
        <v>161</v>
      </c>
      <c r="G489" s="70" t="s">
        <v>2211</v>
      </c>
      <c r="H489" s="70" t="s">
        <v>2212</v>
      </c>
      <c r="I489" s="148"/>
      <c r="J489" s="71">
        <v>475.68360146001601</v>
      </c>
      <c r="K489" s="71">
        <v>1.8211307561789996</v>
      </c>
      <c r="L489" s="71">
        <v>9.155693106239017</v>
      </c>
      <c r="M489" s="71">
        <v>44.82201373803619</v>
      </c>
      <c r="N489" s="71">
        <v>43.042230050361795</v>
      </c>
      <c r="O489" s="71">
        <v>38.851131621027271</v>
      </c>
      <c r="P489" s="71">
        <v>24.065017597444644</v>
      </c>
      <c r="Q489" s="71">
        <v>2.675045643521909</v>
      </c>
      <c r="R489" s="71">
        <v>31.325834644629531</v>
      </c>
      <c r="S489" s="71">
        <v>7.0975461075200004</v>
      </c>
      <c r="T489" s="72"/>
      <c r="U489" s="71">
        <v>32876995</v>
      </c>
      <c r="V489" s="71">
        <v>984</v>
      </c>
      <c r="W489" s="71">
        <v>313</v>
      </c>
      <c r="X489" s="71">
        <v>13781</v>
      </c>
      <c r="Y489" s="71">
        <v>20553</v>
      </c>
      <c r="Z489" s="71">
        <v>27159</v>
      </c>
      <c r="AA489" s="71">
        <v>5258</v>
      </c>
      <c r="AB489" s="71">
        <v>45440</v>
      </c>
      <c r="AC489" s="71">
        <v>5454840.9999999991</v>
      </c>
      <c r="AD489" s="71">
        <v>7.0975461075200004</v>
      </c>
      <c r="AE489" s="72"/>
      <c r="AF489" s="71">
        <v>207720182.1963262</v>
      </c>
      <c r="AG489" s="71">
        <v>1537316.0508053948</v>
      </c>
      <c r="AH489" s="71">
        <v>2253978.6986297769</v>
      </c>
      <c r="AI489" s="71">
        <v>86891885.777878404</v>
      </c>
      <c r="AJ489" s="71">
        <v>81666196.130085841</v>
      </c>
      <c r="AK489" s="71">
        <v>0</v>
      </c>
      <c r="AL489" s="71">
        <v>0</v>
      </c>
      <c r="AM489" s="71">
        <v>5867544.2578593306</v>
      </c>
      <c r="AN489" s="71">
        <v>0</v>
      </c>
      <c r="AO489" s="71">
        <v>0</v>
      </c>
      <c r="AP489" s="71">
        <v>385937103.11158496</v>
      </c>
      <c r="AQ489" s="72"/>
      <c r="AR489" s="71">
        <v>1730</v>
      </c>
      <c r="AS489" s="71">
        <v>765</v>
      </c>
      <c r="AT489" s="71">
        <v>0</v>
      </c>
      <c r="AU489" s="71">
        <v>0</v>
      </c>
      <c r="AV489" s="71">
        <v>0</v>
      </c>
      <c r="AW489" s="71">
        <v>3</v>
      </c>
      <c r="AX489" s="71"/>
      <c r="AY489" s="72"/>
      <c r="AZ489" s="71">
        <v>7769.0659999999989</v>
      </c>
      <c r="BA489" s="71">
        <v>62842.199999999895</v>
      </c>
      <c r="BB489" s="71">
        <v>0</v>
      </c>
      <c r="BC489" s="71">
        <v>0</v>
      </c>
      <c r="BD489" s="71">
        <v>0</v>
      </c>
      <c r="BE489" s="71">
        <v>49256.5</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2231</v>
      </c>
      <c r="B490" s="70">
        <v>323</v>
      </c>
      <c r="C490" s="70">
        <v>20</v>
      </c>
      <c r="D490" s="70">
        <v>19</v>
      </c>
      <c r="E490" s="70">
        <v>2023</v>
      </c>
      <c r="F490" s="70" t="s">
        <v>1539</v>
      </c>
      <c r="G490" s="70" t="s">
        <v>2211</v>
      </c>
      <c r="H490" s="70" t="s">
        <v>2212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1831</v>
      </c>
      <c r="AS490" s="71">
        <v>766</v>
      </c>
      <c r="AT490" s="71">
        <v>0</v>
      </c>
      <c r="AU490" s="71">
        <v>0</v>
      </c>
      <c r="AV490" s="71">
        <v>0</v>
      </c>
      <c r="AW490" s="71">
        <v>3</v>
      </c>
      <c r="AX490" s="71"/>
      <c r="AY490" s="72"/>
      <c r="AZ490" s="71">
        <v>8354.8659999999836</v>
      </c>
      <c r="BA490" s="71">
        <v>63042.199999999895</v>
      </c>
      <c r="BB490" s="71">
        <v>0</v>
      </c>
      <c r="BC490" s="71">
        <v>0</v>
      </c>
      <c r="BD490" s="71">
        <v>0</v>
      </c>
      <c r="BE490" s="71">
        <v>49256.5</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2232</v>
      </c>
      <c r="B491" s="70">
        <v>323</v>
      </c>
      <c r="C491" s="70">
        <v>21</v>
      </c>
      <c r="D491" s="70">
        <v>19</v>
      </c>
      <c r="E491" s="70">
        <v>2024</v>
      </c>
      <c r="F491" s="70" t="s">
        <v>1554</v>
      </c>
      <c r="G491" s="70" t="s">
        <v>2211</v>
      </c>
      <c r="H491" s="70" t="s">
        <v>2212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2233</v>
      </c>
      <c r="B492" s="70">
        <v>120</v>
      </c>
      <c r="C492" s="70">
        <v>1</v>
      </c>
      <c r="D492" s="70">
        <v>8</v>
      </c>
      <c r="E492" s="70">
        <v>1990</v>
      </c>
      <c r="F492" s="70" t="s">
        <v>787</v>
      </c>
      <c r="G492" s="70" t="s">
        <v>2234</v>
      </c>
      <c r="H492" s="70" t="s">
        <v>2235</v>
      </c>
      <c r="I492" s="148"/>
      <c r="J492" s="71">
        <v>927.32544578336206</v>
      </c>
      <c r="K492" s="71">
        <v>8.2446350373086918</v>
      </c>
      <c r="L492" s="71">
        <v>1.2869665810980859</v>
      </c>
      <c r="M492" s="71">
        <v>45.095758642977749</v>
      </c>
      <c r="N492" s="71">
        <v>68.318287421574453</v>
      </c>
      <c r="O492" s="71">
        <v>37.506835411490911</v>
      </c>
      <c r="P492" s="71">
        <v>55.471106408315563</v>
      </c>
      <c r="Q492" s="71">
        <v>3.6718876214116598</v>
      </c>
      <c r="R492" s="71">
        <v>21.695629042158849</v>
      </c>
      <c r="S492" s="71">
        <v>3.6626067873181931</v>
      </c>
      <c r="T492" s="72"/>
      <c r="U492" s="71">
        <v>16726224</v>
      </c>
      <c r="V492" s="71">
        <v>1839</v>
      </c>
      <c r="W492" s="71">
        <v>14</v>
      </c>
      <c r="X492" s="71">
        <v>13835</v>
      </c>
      <c r="Y492" s="71">
        <v>18349</v>
      </c>
      <c r="Z492" s="71">
        <v>15427</v>
      </c>
      <c r="AA492" s="71">
        <v>13469</v>
      </c>
      <c r="AB492" s="71">
        <v>59619</v>
      </c>
      <c r="AC492" s="71">
        <v>3757722</v>
      </c>
      <c r="AD492" s="71">
        <v>3.6626067873181931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2236</v>
      </c>
      <c r="B493" s="70">
        <v>121</v>
      </c>
      <c r="C493" s="70">
        <v>2</v>
      </c>
      <c r="D493" s="70">
        <v>8</v>
      </c>
      <c r="E493" s="70">
        <v>2005</v>
      </c>
      <c r="F493" s="70" t="s">
        <v>789</v>
      </c>
      <c r="G493" s="70" t="s">
        <v>2234</v>
      </c>
      <c r="H493" s="70" t="s">
        <v>2235</v>
      </c>
      <c r="I493" s="148"/>
      <c r="J493" s="71">
        <v>906.98738697762928</v>
      </c>
      <c r="K493" s="71">
        <v>5.4736419592453416</v>
      </c>
      <c r="L493" s="71">
        <v>9.2808955470649703</v>
      </c>
      <c r="M493" s="71">
        <v>78.367832680222307</v>
      </c>
      <c r="N493" s="71">
        <v>121.0302376571788</v>
      </c>
      <c r="O493" s="71">
        <v>60.983340561652597</v>
      </c>
      <c r="P493" s="71">
        <v>50.814644748685801</v>
      </c>
      <c r="Q493" s="71">
        <v>3.3798554485582102</v>
      </c>
      <c r="R493" s="71">
        <v>11.64187195514681</v>
      </c>
      <c r="S493" s="71">
        <v>5.5223156816148036</v>
      </c>
      <c r="T493" s="72"/>
      <c r="U493" s="71">
        <v>18497972</v>
      </c>
      <c r="V493" s="71">
        <v>1531</v>
      </c>
      <c r="W493" s="71">
        <v>114</v>
      </c>
      <c r="X493" s="71">
        <v>11457</v>
      </c>
      <c r="Y493" s="71">
        <v>22367</v>
      </c>
      <c r="Z493" s="71">
        <v>29026</v>
      </c>
      <c r="AA493" s="71">
        <v>10105</v>
      </c>
      <c r="AB493" s="71">
        <v>57369</v>
      </c>
      <c r="AC493" s="71">
        <v>2058624</v>
      </c>
      <c r="AD493" s="71">
        <v>5.5223156816148036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2237</v>
      </c>
      <c r="B494" s="70">
        <v>122</v>
      </c>
      <c r="C494" s="70">
        <v>3</v>
      </c>
      <c r="D494" s="70">
        <v>8</v>
      </c>
      <c r="E494" s="70">
        <v>2006</v>
      </c>
      <c r="F494" s="70" t="s">
        <v>790</v>
      </c>
      <c r="G494" s="70" t="s">
        <v>2234</v>
      </c>
      <c r="H494" s="70" t="s">
        <v>2235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2238</v>
      </c>
      <c r="B495" s="70">
        <v>123</v>
      </c>
      <c r="C495" s="70">
        <v>4</v>
      </c>
      <c r="D495" s="70">
        <v>8</v>
      </c>
      <c r="E495" s="70">
        <v>2007</v>
      </c>
      <c r="F495" s="70" t="s">
        <v>791</v>
      </c>
      <c r="G495" s="70" t="s">
        <v>2234</v>
      </c>
      <c r="H495" s="70" t="s">
        <v>2235</v>
      </c>
      <c r="I495" s="148"/>
      <c r="J495" s="71">
        <v>960.7883911014228</v>
      </c>
      <c r="K495" s="71">
        <v>4.9064155522583812</v>
      </c>
      <c r="L495" s="71">
        <v>8.4258886417611976</v>
      </c>
      <c r="M495" s="71">
        <v>83.471900992444148</v>
      </c>
      <c r="N495" s="71">
        <v>108.67195828128391</v>
      </c>
      <c r="O495" s="71">
        <v>59.398783269789313</v>
      </c>
      <c r="P495" s="71">
        <v>50.171376357059977</v>
      </c>
      <c r="Q495" s="71">
        <v>3.4799818362377901</v>
      </c>
      <c r="R495" s="71">
        <v>11.302310625681249</v>
      </c>
      <c r="S495" s="71">
        <v>6.6794447191741924</v>
      </c>
      <c r="T495" s="72"/>
      <c r="U495" s="71">
        <v>21273314</v>
      </c>
      <c r="V495" s="71">
        <v>1427</v>
      </c>
      <c r="W495" s="71">
        <v>163</v>
      </c>
      <c r="X495" s="71">
        <v>13649</v>
      </c>
      <c r="Y495" s="71">
        <v>22456</v>
      </c>
      <c r="Z495" s="71">
        <v>29390</v>
      </c>
      <c r="AA495" s="71">
        <v>9825</v>
      </c>
      <c r="AB495" s="71">
        <v>55945</v>
      </c>
      <c r="AC495" s="71">
        <v>2055924</v>
      </c>
      <c r="AD495" s="71">
        <v>6.6794447191741924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2239</v>
      </c>
      <c r="B496" s="70">
        <v>124</v>
      </c>
      <c r="C496" s="70">
        <v>5</v>
      </c>
      <c r="D496" s="70">
        <v>8</v>
      </c>
      <c r="E496" s="70">
        <v>2008</v>
      </c>
      <c r="F496" s="70" t="s">
        <v>792</v>
      </c>
      <c r="G496" s="70" t="s">
        <v>2234</v>
      </c>
      <c r="H496" s="70" t="s">
        <v>2235</v>
      </c>
      <c r="I496" s="148"/>
      <c r="J496" s="71">
        <v>854.78629944888849</v>
      </c>
      <c r="K496" s="71">
        <v>3.723507449116966</v>
      </c>
      <c r="L496" s="71">
        <v>7.593252669749444</v>
      </c>
      <c r="M496" s="71">
        <v>85.073052481763426</v>
      </c>
      <c r="N496" s="71">
        <v>109.3804404151668</v>
      </c>
      <c r="O496" s="71">
        <v>57.68341769229734</v>
      </c>
      <c r="P496" s="71">
        <v>48.655403653585452</v>
      </c>
      <c r="Q496" s="71">
        <v>3.37440613280131</v>
      </c>
      <c r="R496" s="71">
        <v>10.63320965021799</v>
      </c>
      <c r="S496" s="71">
        <v>5.2411464366777922</v>
      </c>
      <c r="T496" s="72"/>
      <c r="U496" s="71">
        <v>21720294</v>
      </c>
      <c r="V496" s="71">
        <v>1427</v>
      </c>
      <c r="W496" s="71">
        <v>163</v>
      </c>
      <c r="X496" s="71">
        <v>13649</v>
      </c>
      <c r="Y496" s="71">
        <v>22386</v>
      </c>
      <c r="Z496" s="71">
        <v>29543</v>
      </c>
      <c r="AA496" s="71">
        <v>9539</v>
      </c>
      <c r="AB496" s="71">
        <v>55140</v>
      </c>
      <c r="AC496" s="71">
        <v>2008467</v>
      </c>
      <c r="AD496" s="71">
        <v>5.2411464366777922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2240</v>
      </c>
      <c r="B497" s="70">
        <v>125</v>
      </c>
      <c r="C497" s="70">
        <v>6</v>
      </c>
      <c r="D497" s="70">
        <v>8</v>
      </c>
      <c r="E497" s="70">
        <v>2009</v>
      </c>
      <c r="F497" s="70" t="s">
        <v>176</v>
      </c>
      <c r="G497" s="70" t="s">
        <v>2234</v>
      </c>
      <c r="H497" s="70" t="s">
        <v>2235</v>
      </c>
      <c r="I497" s="148"/>
      <c r="J497" s="71">
        <v>760.17972404970783</v>
      </c>
      <c r="K497" s="71">
        <v>3.583714054408663</v>
      </c>
      <c r="L497" s="71">
        <v>5.8941286113488784</v>
      </c>
      <c r="M497" s="71">
        <v>79.492222901151266</v>
      </c>
      <c r="N497" s="71">
        <v>101.12782861626729</v>
      </c>
      <c r="O497" s="71">
        <v>58.737023544555697</v>
      </c>
      <c r="P497" s="71">
        <v>46.082437546964982</v>
      </c>
      <c r="Q497" s="71">
        <v>3.1904978281397001</v>
      </c>
      <c r="R497" s="71">
        <v>11.05002152412049</v>
      </c>
      <c r="S497" s="71">
        <v>6.1395979216251257</v>
      </c>
      <c r="T497" s="72"/>
      <c r="U497" s="71">
        <v>16407771</v>
      </c>
      <c r="V497" s="71">
        <v>1408</v>
      </c>
      <c r="W497" s="71">
        <v>184</v>
      </c>
      <c r="X497" s="71">
        <v>14438</v>
      </c>
      <c r="Y497" s="71">
        <v>22478</v>
      </c>
      <c r="Z497" s="71">
        <v>29693</v>
      </c>
      <c r="AA497" s="71">
        <v>9275</v>
      </c>
      <c r="AB497" s="71">
        <v>54728</v>
      </c>
      <c r="AC497" s="71">
        <v>2036228</v>
      </c>
      <c r="AD497" s="71">
        <v>6.1395979216251257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158.529</v>
      </c>
      <c r="BK497" s="71">
        <v>0</v>
      </c>
      <c r="BL497" s="71">
        <v>0</v>
      </c>
      <c r="BM497" s="71">
        <v>0</v>
      </c>
      <c r="BN497" s="72"/>
      <c r="BO497" s="71">
        <v>0</v>
      </c>
      <c r="BP497" s="71">
        <v>0</v>
      </c>
      <c r="BQ497" s="71">
        <v>14</v>
      </c>
      <c r="BR497" s="71">
        <v>0</v>
      </c>
      <c r="BS497" s="71">
        <v>0</v>
      </c>
      <c r="BT497" s="71">
        <v>0</v>
      </c>
      <c r="BU497"/>
      <c r="BV497" s="70">
        <v>149.86699999999999</v>
      </c>
      <c r="BW497" s="70">
        <v>0</v>
      </c>
      <c r="BX497" s="70">
        <v>0</v>
      </c>
      <c r="BY497" s="70">
        <v>0</v>
      </c>
      <c r="BZ497" s="70">
        <v>0</v>
      </c>
      <c r="CA497" s="70">
        <v>0</v>
      </c>
      <c r="CB497" s="70">
        <v>8.6620000000000008</v>
      </c>
      <c r="CC497" s="70">
        <v>0</v>
      </c>
      <c r="CD497" s="70">
        <v>0</v>
      </c>
    </row>
    <row r="498" spans="1:82">
      <c r="A498" s="70" t="s">
        <v>2241</v>
      </c>
      <c r="B498" s="70">
        <v>126</v>
      </c>
      <c r="C498" s="70">
        <v>7</v>
      </c>
      <c r="D498" s="70">
        <v>8</v>
      </c>
      <c r="E498" s="70">
        <v>2010</v>
      </c>
      <c r="F498" s="70" t="s">
        <v>177</v>
      </c>
      <c r="G498" s="70" t="s">
        <v>2234</v>
      </c>
      <c r="H498" s="70" t="s">
        <v>2235</v>
      </c>
      <c r="I498" s="148"/>
      <c r="J498" s="71">
        <v>838.93071038963853</v>
      </c>
      <c r="K498" s="71">
        <v>3.9148615824249871</v>
      </c>
      <c r="L498" s="71">
        <v>5.5841518074731606</v>
      </c>
      <c r="M498" s="71">
        <v>89.852747458924114</v>
      </c>
      <c r="N498" s="71">
        <v>108.6931890691606</v>
      </c>
      <c r="O498" s="71">
        <v>58.614990362723589</v>
      </c>
      <c r="P498" s="71">
        <v>46.111131370047993</v>
      </c>
      <c r="Q498" s="71">
        <v>3.2874943776393302</v>
      </c>
      <c r="R498" s="71">
        <v>12.256144858452419</v>
      </c>
      <c r="S498" s="71">
        <v>5.0042804545752579</v>
      </c>
      <c r="T498" s="72"/>
      <c r="U498" s="71">
        <v>18869839</v>
      </c>
      <c r="V498" s="71">
        <v>1408</v>
      </c>
      <c r="W498" s="71">
        <v>184</v>
      </c>
      <c r="X498" s="71">
        <v>14438</v>
      </c>
      <c r="Y498" s="71">
        <v>22449</v>
      </c>
      <c r="Z498" s="71">
        <v>29769</v>
      </c>
      <c r="AA498" s="71">
        <v>9049</v>
      </c>
      <c r="AB498" s="71">
        <v>54036</v>
      </c>
      <c r="AC498" s="71">
        <v>2140273</v>
      </c>
      <c r="AD498" s="71">
        <v>5.0042804545752579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379.01900000000001</v>
      </c>
      <c r="BK498" s="71">
        <v>0</v>
      </c>
      <c r="BL498" s="71">
        <v>0</v>
      </c>
      <c r="BM498" s="71">
        <v>0</v>
      </c>
      <c r="BN498" s="72"/>
      <c r="BO498" s="71">
        <v>0</v>
      </c>
      <c r="BP498" s="71">
        <v>0</v>
      </c>
      <c r="BQ498" s="71">
        <v>14</v>
      </c>
      <c r="BR498" s="71">
        <v>0</v>
      </c>
      <c r="BS498" s="71">
        <v>0</v>
      </c>
      <c r="BT498" s="71">
        <v>0</v>
      </c>
      <c r="BU498"/>
      <c r="BV498" s="70">
        <v>379.01900000000001</v>
      </c>
      <c r="BW498" s="70">
        <v>0</v>
      </c>
      <c r="BX498" s="70">
        <v>0</v>
      </c>
      <c r="BY498" s="70">
        <v>0</v>
      </c>
      <c r="BZ498" s="70">
        <v>0</v>
      </c>
      <c r="CA498" s="70">
        <v>0</v>
      </c>
      <c r="CB498" s="70">
        <v>0</v>
      </c>
      <c r="CC498" s="70">
        <v>0</v>
      </c>
      <c r="CD498" s="70">
        <v>0</v>
      </c>
    </row>
    <row r="499" spans="1:82">
      <c r="A499" s="70" t="s">
        <v>2242</v>
      </c>
      <c r="B499" s="70">
        <v>127</v>
      </c>
      <c r="C499" s="70">
        <v>8</v>
      </c>
      <c r="D499" s="70">
        <v>8</v>
      </c>
      <c r="E499" s="70">
        <v>2011</v>
      </c>
      <c r="F499" s="70" t="s">
        <v>178</v>
      </c>
      <c r="G499" s="70" t="s">
        <v>2234</v>
      </c>
      <c r="H499" s="70" t="s">
        <v>2235</v>
      </c>
      <c r="I499" s="148"/>
      <c r="J499" s="71">
        <v>755.43428632910479</v>
      </c>
      <c r="K499" s="71">
        <v>4.6534260280324844</v>
      </c>
      <c r="L499" s="71">
        <v>7.492176658396815</v>
      </c>
      <c r="M499" s="71">
        <v>85.437386222475638</v>
      </c>
      <c r="N499" s="71">
        <v>95.022716201134486</v>
      </c>
      <c r="O499" s="71">
        <v>57.717466455215394</v>
      </c>
      <c r="P499" s="71">
        <v>43.714675659198633</v>
      </c>
      <c r="Q499" s="71">
        <v>3.7408573903851101</v>
      </c>
      <c r="R499" s="71">
        <v>11.30935990290652</v>
      </c>
      <c r="S499" s="71">
        <v>5.752851536256296</v>
      </c>
      <c r="T499" s="72"/>
      <c r="U499" s="71">
        <v>17058200</v>
      </c>
      <c r="V499" s="71">
        <v>1408</v>
      </c>
      <c r="W499" s="71">
        <v>184</v>
      </c>
      <c r="X499" s="71">
        <v>14438</v>
      </c>
      <c r="Y499" s="71">
        <v>22340</v>
      </c>
      <c r="Z499" s="71">
        <v>29950</v>
      </c>
      <c r="AA499" s="71">
        <v>8834</v>
      </c>
      <c r="AB499" s="71">
        <v>53306</v>
      </c>
      <c r="AC499" s="71">
        <v>1971671</v>
      </c>
      <c r="AD499" s="71">
        <v>5.752851536256296</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449.35500000000002</v>
      </c>
      <c r="BK499" s="71">
        <v>0</v>
      </c>
      <c r="BL499" s="71">
        <v>0</v>
      </c>
      <c r="BM499" s="71">
        <v>0</v>
      </c>
      <c r="BN499" s="72"/>
      <c r="BO499" s="71">
        <v>0</v>
      </c>
      <c r="BP499" s="71">
        <v>0</v>
      </c>
      <c r="BQ499" s="71">
        <v>15</v>
      </c>
      <c r="BR499" s="71">
        <v>0</v>
      </c>
      <c r="BS499" s="71">
        <v>0</v>
      </c>
      <c r="BT499" s="71">
        <v>0</v>
      </c>
      <c r="BU499"/>
      <c r="BV499" s="70">
        <v>441.17899999999997</v>
      </c>
      <c r="BW499" s="70">
        <v>0</v>
      </c>
      <c r="BX499" s="70">
        <v>0</v>
      </c>
      <c r="BY499" s="70">
        <v>0</v>
      </c>
      <c r="BZ499" s="70">
        <v>0</v>
      </c>
      <c r="CA499" s="70">
        <v>0</v>
      </c>
      <c r="CB499" s="70">
        <v>8.1760000000000002</v>
      </c>
      <c r="CC499" s="70">
        <v>0</v>
      </c>
      <c r="CD499" s="70">
        <v>0</v>
      </c>
    </row>
    <row r="500" spans="1:82">
      <c r="A500" s="70" t="s">
        <v>2243</v>
      </c>
      <c r="B500" s="70">
        <v>128</v>
      </c>
      <c r="C500" s="70">
        <v>9</v>
      </c>
      <c r="D500" s="70">
        <v>8</v>
      </c>
      <c r="E500" s="70">
        <v>2012</v>
      </c>
      <c r="F500" s="70" t="s">
        <v>179</v>
      </c>
      <c r="G500" s="70" t="s">
        <v>2234</v>
      </c>
      <c r="H500" s="70" t="s">
        <v>2235</v>
      </c>
      <c r="I500" s="148"/>
      <c r="J500" s="71">
        <v>820.13749135959881</v>
      </c>
      <c r="K500" s="71">
        <v>4.2090221680704154</v>
      </c>
      <c r="L500" s="71">
        <v>7.4346258293614724</v>
      </c>
      <c r="M500" s="71">
        <v>82.53597079422083</v>
      </c>
      <c r="N500" s="71">
        <v>106.3437956666755</v>
      </c>
      <c r="O500" s="71">
        <v>57.513745965950719</v>
      </c>
      <c r="P500" s="71">
        <v>43.027787436249007</v>
      </c>
      <c r="Q500" s="71">
        <v>4.02990301069896</v>
      </c>
      <c r="R500" s="71">
        <v>13.489095471654959</v>
      </c>
      <c r="S500" s="71">
        <v>5.7088688198581012</v>
      </c>
      <c r="T500" s="72"/>
      <c r="U500" s="71">
        <v>18393142</v>
      </c>
      <c r="V500" s="71">
        <v>1408</v>
      </c>
      <c r="W500" s="71">
        <v>184</v>
      </c>
      <c r="X500" s="71">
        <v>14438</v>
      </c>
      <c r="Y500" s="71">
        <v>22586</v>
      </c>
      <c r="Z500" s="71">
        <v>30081</v>
      </c>
      <c r="AA500" s="71">
        <v>8646</v>
      </c>
      <c r="AB500" s="71">
        <v>52854</v>
      </c>
      <c r="AC500" s="71">
        <v>2290775</v>
      </c>
      <c r="AD500" s="71">
        <v>5.7088688198581012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442.69799999999998</v>
      </c>
      <c r="BK500" s="71">
        <v>0</v>
      </c>
      <c r="BL500" s="71">
        <v>0</v>
      </c>
      <c r="BM500" s="71">
        <v>0</v>
      </c>
      <c r="BN500" s="72"/>
      <c r="BO500" s="71">
        <v>0</v>
      </c>
      <c r="BP500" s="71">
        <v>0</v>
      </c>
      <c r="BQ500" s="71">
        <v>15</v>
      </c>
      <c r="BR500" s="71">
        <v>0</v>
      </c>
      <c r="BS500" s="71">
        <v>0</v>
      </c>
      <c r="BT500" s="71">
        <v>0</v>
      </c>
      <c r="BU500"/>
      <c r="BV500" s="70">
        <v>435.04399999999998</v>
      </c>
      <c r="BW500" s="70">
        <v>0</v>
      </c>
      <c r="BX500" s="70">
        <v>0</v>
      </c>
      <c r="BY500" s="70">
        <v>0</v>
      </c>
      <c r="BZ500" s="70">
        <v>0</v>
      </c>
      <c r="CA500" s="70">
        <v>0</v>
      </c>
      <c r="CB500" s="70">
        <v>7.6539999999999999</v>
      </c>
      <c r="CC500" s="70">
        <v>0</v>
      </c>
      <c r="CD500" s="70">
        <v>0</v>
      </c>
    </row>
    <row r="501" spans="1:82">
      <c r="A501" s="70" t="s">
        <v>2244</v>
      </c>
      <c r="B501" s="70">
        <v>129</v>
      </c>
      <c r="C501" s="70">
        <v>10</v>
      </c>
      <c r="D501" s="70">
        <v>8</v>
      </c>
      <c r="E501" s="70">
        <v>2013</v>
      </c>
      <c r="F501" s="70" t="s">
        <v>180</v>
      </c>
      <c r="G501" s="1064" t="s">
        <v>2234</v>
      </c>
      <c r="H501" s="70" t="s">
        <v>2235</v>
      </c>
      <c r="I501" s="148"/>
      <c r="J501" s="71">
        <v>814.29093272753266</v>
      </c>
      <c r="K501" s="71">
        <v>3.5286658508192899</v>
      </c>
      <c r="L501" s="71">
        <v>6.9048916125531381</v>
      </c>
      <c r="M501" s="71">
        <v>81.571085549394226</v>
      </c>
      <c r="N501" s="71">
        <v>106.6875126197328</v>
      </c>
      <c r="O501" s="71">
        <v>55.540629310279428</v>
      </c>
      <c r="P501" s="71">
        <v>42.650417147998027</v>
      </c>
      <c r="Q501" s="71">
        <v>4.0630657967400197</v>
      </c>
      <c r="R501" s="71">
        <v>14.7106616258086</v>
      </c>
      <c r="S501" s="71">
        <v>5.9790147613736897</v>
      </c>
      <c r="T501" s="72"/>
      <c r="U501" s="71">
        <v>17470698</v>
      </c>
      <c r="V501" s="71">
        <v>1408</v>
      </c>
      <c r="W501" s="71">
        <v>184</v>
      </c>
      <c r="X501" s="71">
        <v>14438</v>
      </c>
      <c r="Y501" s="71">
        <v>22570</v>
      </c>
      <c r="Z501" s="71">
        <v>30346</v>
      </c>
      <c r="AA501" s="71">
        <v>8538</v>
      </c>
      <c r="AB501" s="71">
        <v>52525</v>
      </c>
      <c r="AC501" s="71">
        <v>2438613</v>
      </c>
      <c r="AD501" s="71">
        <v>5.9790147613736897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462.58800000000002</v>
      </c>
      <c r="BK501" s="71">
        <v>0</v>
      </c>
      <c r="BL501" s="71">
        <v>0</v>
      </c>
      <c r="BM501" s="71">
        <v>0</v>
      </c>
      <c r="BN501" s="72"/>
      <c r="BO501" s="71">
        <v>0</v>
      </c>
      <c r="BP501" s="71">
        <v>0</v>
      </c>
      <c r="BQ501" s="71">
        <v>15</v>
      </c>
      <c r="BR501" s="71">
        <v>0</v>
      </c>
      <c r="BS501" s="71">
        <v>0</v>
      </c>
      <c r="BT501" s="71">
        <v>0</v>
      </c>
      <c r="BU501"/>
      <c r="BV501" s="70">
        <v>454.714</v>
      </c>
      <c r="BW501" s="70">
        <v>0</v>
      </c>
      <c r="BX501" s="70">
        <v>0</v>
      </c>
      <c r="BY501" s="70">
        <v>0</v>
      </c>
      <c r="BZ501" s="70">
        <v>0</v>
      </c>
      <c r="CA501" s="70">
        <v>0</v>
      </c>
      <c r="CB501" s="70">
        <v>7.8739999999999997</v>
      </c>
      <c r="CC501" s="70">
        <v>0</v>
      </c>
      <c r="CD501" s="70">
        <v>0</v>
      </c>
    </row>
    <row r="502" spans="1:82">
      <c r="A502" s="70" t="s">
        <v>2245</v>
      </c>
      <c r="B502" s="70">
        <v>130</v>
      </c>
      <c r="C502" s="70">
        <v>11</v>
      </c>
      <c r="D502" s="70">
        <v>8</v>
      </c>
      <c r="E502" s="70">
        <v>2014</v>
      </c>
      <c r="F502" s="70" t="s">
        <v>181</v>
      </c>
      <c r="G502" s="1064" t="s">
        <v>2234</v>
      </c>
      <c r="H502" s="70" t="s">
        <v>2235</v>
      </c>
      <c r="I502" s="148"/>
      <c r="J502" s="71">
        <v>835.42255350724372</v>
      </c>
      <c r="K502" s="71">
        <v>3.4077577639608512</v>
      </c>
      <c r="L502" s="71">
        <v>8.8106843982810368</v>
      </c>
      <c r="M502" s="71">
        <v>79.000779767106067</v>
      </c>
      <c r="N502" s="71">
        <v>97.983909497565136</v>
      </c>
      <c r="O502" s="71">
        <v>52.940785069443955</v>
      </c>
      <c r="P502" s="71">
        <v>41.908012323123266</v>
      </c>
      <c r="Q502" s="71">
        <v>3.8524032610595902</v>
      </c>
      <c r="R502" s="71">
        <v>15.09874809897028</v>
      </c>
      <c r="S502" s="71">
        <v>6.2235388374049778</v>
      </c>
      <c r="T502" s="72"/>
      <c r="U502" s="71">
        <v>19137944</v>
      </c>
      <c r="V502" s="71">
        <v>1182</v>
      </c>
      <c r="W502" s="71">
        <v>239</v>
      </c>
      <c r="X502" s="71">
        <v>13798</v>
      </c>
      <c r="Y502" s="71">
        <v>22555</v>
      </c>
      <c r="Z502" s="71">
        <v>30465</v>
      </c>
      <c r="AA502" s="71">
        <v>8346</v>
      </c>
      <c r="AB502" s="71">
        <v>51907</v>
      </c>
      <c r="AC502" s="71">
        <v>2510817</v>
      </c>
      <c r="AD502" s="71">
        <v>6.2235388374049778</v>
      </c>
      <c r="AE502" s="72"/>
      <c r="AF502" s="71"/>
      <c r="AG502" s="71"/>
      <c r="AH502" s="71"/>
      <c r="AI502" s="71"/>
      <c r="AJ502" s="71"/>
      <c r="AK502" s="71"/>
      <c r="AL502" s="71"/>
      <c r="AM502" s="71"/>
      <c r="AN502" s="71"/>
      <c r="AO502" s="71"/>
      <c r="AP502" s="71"/>
      <c r="AQ502" s="72"/>
      <c r="AR502" s="71">
        <v>1208</v>
      </c>
      <c r="AS502" s="71">
        <v>283</v>
      </c>
      <c r="AT502" s="71">
        <v>0</v>
      </c>
      <c r="AU502" s="71">
        <v>0</v>
      </c>
      <c r="AV502" s="71">
        <v>0</v>
      </c>
      <c r="AW502" s="71">
        <v>0</v>
      </c>
      <c r="AX502" s="71"/>
      <c r="AY502" s="72"/>
      <c r="AZ502" s="71">
        <v>5319.107</v>
      </c>
      <c r="BA502" s="71">
        <v>16357.44</v>
      </c>
      <c r="BB502" s="71">
        <v>0</v>
      </c>
      <c r="BC502" s="71">
        <v>0</v>
      </c>
      <c r="BD502" s="71">
        <v>0</v>
      </c>
      <c r="BE502" s="71">
        <v>0</v>
      </c>
      <c r="BF502" s="71"/>
      <c r="BG502" s="72"/>
      <c r="BH502" s="71">
        <v>0</v>
      </c>
      <c r="BI502" s="71">
        <v>0</v>
      </c>
      <c r="BJ502" s="71">
        <v>458.37200000000001</v>
      </c>
      <c r="BK502" s="71">
        <v>0</v>
      </c>
      <c r="BL502" s="71">
        <v>0</v>
      </c>
      <c r="BM502" s="71">
        <v>0</v>
      </c>
      <c r="BN502" s="72"/>
      <c r="BO502" s="71">
        <v>0</v>
      </c>
      <c r="BP502" s="71">
        <v>0</v>
      </c>
      <c r="BQ502" s="71">
        <v>15</v>
      </c>
      <c r="BR502" s="71">
        <v>0</v>
      </c>
      <c r="BS502" s="71">
        <v>0</v>
      </c>
      <c r="BT502" s="71">
        <v>0</v>
      </c>
      <c r="BU502"/>
      <c r="BV502" s="70">
        <v>449.37200000000001</v>
      </c>
      <c r="BW502" s="70">
        <v>0</v>
      </c>
      <c r="BX502" s="70">
        <v>0</v>
      </c>
      <c r="BY502" s="70">
        <v>0</v>
      </c>
      <c r="BZ502" s="70">
        <v>0</v>
      </c>
      <c r="CA502" s="70">
        <v>0</v>
      </c>
      <c r="CB502" s="70">
        <v>9</v>
      </c>
      <c r="CC502" s="70">
        <v>0</v>
      </c>
      <c r="CD502" s="70">
        <v>0</v>
      </c>
    </row>
    <row r="503" spans="1:82">
      <c r="A503" s="70" t="s">
        <v>2246</v>
      </c>
      <c r="B503" s="70">
        <v>131</v>
      </c>
      <c r="C503" s="70">
        <v>12</v>
      </c>
      <c r="D503" s="70">
        <v>8</v>
      </c>
      <c r="E503" s="70">
        <v>2015</v>
      </c>
      <c r="F503" s="70" t="s">
        <v>182</v>
      </c>
      <c r="G503" s="70" t="s">
        <v>2234</v>
      </c>
      <c r="H503" s="70" t="s">
        <v>2235</v>
      </c>
      <c r="I503" s="148"/>
      <c r="J503" s="71">
        <v>728.73645091571518</v>
      </c>
      <c r="K503" s="71">
        <v>3.0828061111633942</v>
      </c>
      <c r="L503" s="71">
        <v>13.416316918672919</v>
      </c>
      <c r="M503" s="71">
        <v>71.872001381445429</v>
      </c>
      <c r="N503" s="71">
        <v>104.2121794709709</v>
      </c>
      <c r="O503" s="71">
        <v>52.522203649350132</v>
      </c>
      <c r="P503" s="71">
        <v>42.016501544832479</v>
      </c>
      <c r="Q503" s="71">
        <v>3.7212685135522499</v>
      </c>
      <c r="R503" s="71">
        <v>11.177094910981639</v>
      </c>
      <c r="S503" s="71">
        <v>5.9398674252132153</v>
      </c>
      <c r="T503" s="72"/>
      <c r="U503" s="71">
        <v>16337804</v>
      </c>
      <c r="V503" s="71">
        <v>1182</v>
      </c>
      <c r="W503" s="71">
        <v>239</v>
      </c>
      <c r="X503" s="71">
        <v>13798</v>
      </c>
      <c r="Y503" s="71">
        <v>22619</v>
      </c>
      <c r="Z503" s="71">
        <v>30515</v>
      </c>
      <c r="AA503" s="71">
        <v>8361</v>
      </c>
      <c r="AB503" s="71">
        <v>51219</v>
      </c>
      <c r="AC503" s="71">
        <v>1910542</v>
      </c>
      <c r="AD503" s="71">
        <v>5.9398674252132153</v>
      </c>
      <c r="AE503" s="72"/>
      <c r="AF503" s="71">
        <v>206936496.55218691</v>
      </c>
      <c r="AG503" s="71">
        <v>2210250.7054833579</v>
      </c>
      <c r="AH503" s="71">
        <v>2696224.645341476</v>
      </c>
      <c r="AI503" s="71">
        <v>83189493.862054855</v>
      </c>
      <c r="AJ503" s="71">
        <v>128078944.5703056</v>
      </c>
      <c r="AK503" s="71">
        <v>0</v>
      </c>
      <c r="AL503" s="71">
        <v>0</v>
      </c>
      <c r="AM503" s="71">
        <v>7019349.0943758739</v>
      </c>
      <c r="AN503" s="71">
        <v>0</v>
      </c>
      <c r="AO503" s="71">
        <v>0</v>
      </c>
      <c r="AP503" s="71">
        <v>430130759.42974806</v>
      </c>
      <c r="AQ503" s="72"/>
      <c r="AR503" s="71">
        <v>1275</v>
      </c>
      <c r="AS503" s="71">
        <v>428</v>
      </c>
      <c r="AT503" s="71">
        <v>0</v>
      </c>
      <c r="AU503" s="71">
        <v>0</v>
      </c>
      <c r="AV503" s="71">
        <v>0</v>
      </c>
      <c r="AW503" s="71">
        <v>0</v>
      </c>
      <c r="AX503" s="71"/>
      <c r="AY503" s="72"/>
      <c r="AZ503" s="71">
        <v>5677.0469999999996</v>
      </c>
      <c r="BA503" s="71">
        <v>23965.84</v>
      </c>
      <c r="BB503" s="71">
        <v>0</v>
      </c>
      <c r="BC503" s="71">
        <v>0</v>
      </c>
      <c r="BD503" s="71">
        <v>0</v>
      </c>
      <c r="BE503" s="71">
        <v>0</v>
      </c>
      <c r="BF503" s="71"/>
      <c r="BG503" s="72"/>
      <c r="BH503" s="71">
        <v>0</v>
      </c>
      <c r="BI503" s="71">
        <v>0</v>
      </c>
      <c r="BJ503" s="71">
        <v>328.54500000000002</v>
      </c>
      <c r="BK503" s="71">
        <v>0</v>
      </c>
      <c r="BL503" s="71">
        <v>0</v>
      </c>
      <c r="BM503" s="71">
        <v>0</v>
      </c>
      <c r="BN503" s="72"/>
      <c r="BO503" s="71">
        <v>0</v>
      </c>
      <c r="BP503" s="71">
        <v>0</v>
      </c>
      <c r="BQ503" s="71">
        <v>15</v>
      </c>
      <c r="BR503" s="71">
        <v>0</v>
      </c>
      <c r="BS503" s="71">
        <v>0</v>
      </c>
      <c r="BT503" s="71">
        <v>0</v>
      </c>
      <c r="BU503"/>
      <c r="BV503" s="70">
        <v>321.87900000000002</v>
      </c>
      <c r="BW503" s="70">
        <v>0</v>
      </c>
      <c r="BX503" s="70">
        <v>0</v>
      </c>
      <c r="BY503" s="70">
        <v>0</v>
      </c>
      <c r="BZ503" s="70">
        <v>0</v>
      </c>
      <c r="CA503" s="70">
        <v>0</v>
      </c>
      <c r="CB503" s="70">
        <v>6.6660000000000004</v>
      </c>
      <c r="CC503" s="70">
        <v>0</v>
      </c>
      <c r="CD503" s="70">
        <v>0</v>
      </c>
    </row>
    <row r="504" spans="1:82">
      <c r="A504" s="70" t="s">
        <v>2247</v>
      </c>
      <c r="B504" s="70">
        <v>132</v>
      </c>
      <c r="C504" s="70">
        <v>13</v>
      </c>
      <c r="D504" s="70">
        <v>8</v>
      </c>
      <c r="E504" s="70">
        <v>2016</v>
      </c>
      <c r="F504" s="70" t="s">
        <v>155</v>
      </c>
      <c r="G504" s="70" t="s">
        <v>2234</v>
      </c>
      <c r="H504" s="70" t="s">
        <v>2235</v>
      </c>
      <c r="I504" s="148"/>
      <c r="J504" s="71">
        <v>729.92199950467955</v>
      </c>
      <c r="K504" s="71">
        <v>3.0581167073303424</v>
      </c>
      <c r="L504" s="71">
        <v>10.483556805778838</v>
      </c>
      <c r="M504" s="71">
        <v>71.804926705033182</v>
      </c>
      <c r="N504" s="71">
        <v>90.064913721073196</v>
      </c>
      <c r="O504" s="71">
        <v>51.881000676216182</v>
      </c>
      <c r="P504" s="71">
        <v>41.153374781494286</v>
      </c>
      <c r="Q504" s="71">
        <v>3.5560400742018556</v>
      </c>
      <c r="R504" s="71">
        <v>10.920865408445136</v>
      </c>
      <c r="S504" s="71">
        <v>6.807638127381467</v>
      </c>
      <c r="T504" s="72"/>
      <c r="U504" s="71">
        <v>15727062</v>
      </c>
      <c r="V504" s="71">
        <v>1182</v>
      </c>
      <c r="W504" s="71">
        <v>239</v>
      </c>
      <c r="X504" s="71">
        <v>13798</v>
      </c>
      <c r="Y504" s="71">
        <v>22568</v>
      </c>
      <c r="Z504" s="71">
        <v>30513</v>
      </c>
      <c r="AA504" s="71">
        <v>8470</v>
      </c>
      <c r="AB504" s="71">
        <v>50346</v>
      </c>
      <c r="AC504" s="71">
        <v>1865176.312441681</v>
      </c>
      <c r="AD504" s="71">
        <v>6.807638127381467</v>
      </c>
      <c r="AE504" s="72"/>
      <c r="AF504" s="71">
        <v>213875427.65045869</v>
      </c>
      <c r="AG504" s="71">
        <v>2174372.863861511</v>
      </c>
      <c r="AH504" s="71">
        <v>1670788.3628136721</v>
      </c>
      <c r="AI504" s="71">
        <v>85766346.789271444</v>
      </c>
      <c r="AJ504" s="71">
        <v>109403789.0737512</v>
      </c>
      <c r="AK504" s="71">
        <v>0</v>
      </c>
      <c r="AL504" s="71">
        <v>0</v>
      </c>
      <c r="AM504" s="71">
        <v>6905068.5026785797</v>
      </c>
      <c r="AN504" s="71">
        <v>0</v>
      </c>
      <c r="AO504" s="71">
        <v>0</v>
      </c>
      <c r="AP504" s="71">
        <v>419795793.2428351</v>
      </c>
      <c r="AQ504" s="72"/>
      <c r="AR504" s="71">
        <v>1351</v>
      </c>
      <c r="AS504" s="71">
        <v>534</v>
      </c>
      <c r="AT504" s="71">
        <v>0</v>
      </c>
      <c r="AU504" s="71">
        <v>0</v>
      </c>
      <c r="AV504" s="71">
        <v>0</v>
      </c>
      <c r="AW504" s="71">
        <v>0</v>
      </c>
      <c r="AX504" s="71"/>
      <c r="AY504" s="72"/>
      <c r="AZ504" s="71">
        <v>6062.6030000000001</v>
      </c>
      <c r="BA504" s="71">
        <v>30844.44</v>
      </c>
      <c r="BB504" s="71">
        <v>0</v>
      </c>
      <c r="BC504" s="71">
        <v>0</v>
      </c>
      <c r="BD504" s="71">
        <v>0</v>
      </c>
      <c r="BE504" s="71">
        <v>0</v>
      </c>
      <c r="BF504" s="71"/>
      <c r="BG504" s="72"/>
      <c r="BH504" s="71">
        <v>0</v>
      </c>
      <c r="BI504" s="71">
        <v>0</v>
      </c>
      <c r="BJ504" s="71">
        <v>285.17599999999999</v>
      </c>
      <c r="BK504" s="71">
        <v>0</v>
      </c>
      <c r="BL504" s="71">
        <v>0</v>
      </c>
      <c r="BM504" s="71">
        <v>0</v>
      </c>
      <c r="BN504" s="72"/>
      <c r="BO504" s="71">
        <v>0</v>
      </c>
      <c r="BP504" s="71">
        <v>0</v>
      </c>
      <c r="BQ504" s="71">
        <v>15</v>
      </c>
      <c r="BR504" s="71">
        <v>0</v>
      </c>
      <c r="BS504" s="71">
        <v>0</v>
      </c>
      <c r="BT504" s="71">
        <v>0</v>
      </c>
      <c r="BU504"/>
      <c r="BV504" s="70">
        <v>278.47399999999999</v>
      </c>
      <c r="BW504" s="70">
        <v>0</v>
      </c>
      <c r="BX504" s="70">
        <v>0</v>
      </c>
      <c r="BY504" s="70">
        <v>0</v>
      </c>
      <c r="BZ504" s="70">
        <v>0</v>
      </c>
      <c r="CA504" s="70">
        <v>0</v>
      </c>
      <c r="CB504" s="70">
        <v>6.702</v>
      </c>
      <c r="CC504" s="70">
        <v>0</v>
      </c>
      <c r="CD504" s="70">
        <v>0</v>
      </c>
    </row>
    <row r="505" spans="1:82">
      <c r="A505" s="70" t="s">
        <v>2248</v>
      </c>
      <c r="B505" s="70">
        <v>133</v>
      </c>
      <c r="C505" s="70">
        <v>14</v>
      </c>
      <c r="D505" s="70">
        <v>8</v>
      </c>
      <c r="E505" s="70">
        <v>2017</v>
      </c>
      <c r="F505" s="70" t="s">
        <v>156</v>
      </c>
      <c r="G505" s="70" t="s">
        <v>2234</v>
      </c>
      <c r="H505" s="70" t="s">
        <v>2235</v>
      </c>
      <c r="I505" s="148"/>
      <c r="J505" s="71">
        <v>750.51640277484717</v>
      </c>
      <c r="K505" s="71">
        <v>3.1811141209363463</v>
      </c>
      <c r="L505" s="71">
        <v>9.9283854920009009</v>
      </c>
      <c r="M505" s="71">
        <v>67.926856809089387</v>
      </c>
      <c r="N505" s="71">
        <v>89.581564743956434</v>
      </c>
      <c r="O505" s="71">
        <v>51.271928037166198</v>
      </c>
      <c r="P505" s="71">
        <v>40.318157551386733</v>
      </c>
      <c r="Q505" s="71">
        <v>3.3835812891850199</v>
      </c>
      <c r="R505" s="71">
        <v>10.266743491485785</v>
      </c>
      <c r="S505" s="71">
        <v>5.6678168409915015</v>
      </c>
      <c r="T505" s="72"/>
      <c r="U505" s="71">
        <v>17775868</v>
      </c>
      <c r="V505" s="71">
        <v>1182</v>
      </c>
      <c r="W505" s="71">
        <v>239</v>
      </c>
      <c r="X505" s="71">
        <v>13798</v>
      </c>
      <c r="Y505" s="71">
        <v>22406</v>
      </c>
      <c r="Z505" s="71">
        <v>30655</v>
      </c>
      <c r="AA505" s="71">
        <v>8351</v>
      </c>
      <c r="AB505" s="71">
        <v>49538</v>
      </c>
      <c r="AC505" s="71">
        <v>1788251</v>
      </c>
      <c r="AD505" s="71">
        <v>5.6678168409915024</v>
      </c>
      <c r="AE505" s="72"/>
      <c r="AF505" s="71">
        <v>234568862.68849781</v>
      </c>
      <c r="AG505" s="71">
        <v>2231087.9303389098</v>
      </c>
      <c r="AH505" s="71">
        <v>2109056.1037818752</v>
      </c>
      <c r="AI505" s="71">
        <v>84387227.817151815</v>
      </c>
      <c r="AJ505" s="71">
        <v>114892162.4135507</v>
      </c>
      <c r="AK505" s="71">
        <v>0</v>
      </c>
      <c r="AL505" s="71">
        <v>0</v>
      </c>
      <c r="AM505" s="71">
        <v>6804880.6092064045</v>
      </c>
      <c r="AN505" s="71">
        <v>0</v>
      </c>
      <c r="AO505" s="71">
        <v>0</v>
      </c>
      <c r="AP505" s="71">
        <v>444993277.56252748</v>
      </c>
      <c r="AQ505" s="72"/>
      <c r="AR505" s="71">
        <v>1405</v>
      </c>
      <c r="AS505" s="71">
        <v>607</v>
      </c>
      <c r="AT505" s="71">
        <v>0</v>
      </c>
      <c r="AU505" s="71">
        <v>0</v>
      </c>
      <c r="AV505" s="71">
        <v>0</v>
      </c>
      <c r="AW505" s="71">
        <v>0</v>
      </c>
      <c r="AX505" s="71"/>
      <c r="AY505" s="72"/>
      <c r="AZ505" s="71">
        <v>6331.1910000000007</v>
      </c>
      <c r="BA505" s="71">
        <v>35591.540000000008</v>
      </c>
      <c r="BB505" s="71">
        <v>0</v>
      </c>
      <c r="BC505" s="71">
        <v>0</v>
      </c>
      <c r="BD505" s="71">
        <v>0</v>
      </c>
      <c r="BE505" s="71">
        <v>0</v>
      </c>
      <c r="BF505" s="71"/>
      <c r="BG505" s="72"/>
      <c r="BH505" s="71">
        <v>0</v>
      </c>
      <c r="BI505" s="71">
        <v>0</v>
      </c>
      <c r="BJ505" s="71">
        <v>297.51400000000001</v>
      </c>
      <c r="BK505" s="71">
        <v>0</v>
      </c>
      <c r="BL505" s="71">
        <v>0</v>
      </c>
      <c r="BM505" s="71">
        <v>0</v>
      </c>
      <c r="BN505" s="72"/>
      <c r="BO505" s="71">
        <v>0</v>
      </c>
      <c r="BP505" s="71">
        <v>0</v>
      </c>
      <c r="BQ505" s="71">
        <v>16</v>
      </c>
      <c r="BR505" s="71">
        <v>0</v>
      </c>
      <c r="BS505" s="71">
        <v>0</v>
      </c>
      <c r="BT505" s="71">
        <v>0</v>
      </c>
      <c r="BU505"/>
      <c r="BV505" s="70">
        <v>290.017</v>
      </c>
      <c r="BW505" s="70">
        <v>0</v>
      </c>
      <c r="BX505" s="70">
        <v>0</v>
      </c>
      <c r="BY505" s="70">
        <v>0</v>
      </c>
      <c r="BZ505" s="70">
        <v>0</v>
      </c>
      <c r="CA505" s="70">
        <v>0</v>
      </c>
      <c r="CB505" s="70">
        <v>7.4969999999999999</v>
      </c>
      <c r="CC505" s="70">
        <v>0</v>
      </c>
      <c r="CD505" s="70">
        <v>0</v>
      </c>
    </row>
    <row r="506" spans="1:82">
      <c r="A506" s="70" t="s">
        <v>2249</v>
      </c>
      <c r="B506" s="70">
        <v>134</v>
      </c>
      <c r="C506" s="70">
        <v>15</v>
      </c>
      <c r="D506" s="70">
        <v>8</v>
      </c>
      <c r="E506" s="70">
        <v>2018</v>
      </c>
      <c r="F506" s="70" t="s">
        <v>183</v>
      </c>
      <c r="G506" s="70" t="s">
        <v>2234</v>
      </c>
      <c r="H506" s="70" t="s">
        <v>2235</v>
      </c>
      <c r="I506" s="148"/>
      <c r="J506" s="71">
        <v>685.57008548263002</v>
      </c>
      <c r="K506" s="71">
        <v>2.9518416410854207</v>
      </c>
      <c r="L506" s="71">
        <v>9.0449499733088636</v>
      </c>
      <c r="M506" s="71">
        <v>63.162168044594871</v>
      </c>
      <c r="N506" s="71">
        <v>71.389188865442975</v>
      </c>
      <c r="O506" s="71">
        <v>50.072318625710722</v>
      </c>
      <c r="P506" s="71">
        <v>39.720845749422956</v>
      </c>
      <c r="Q506" s="71">
        <v>3.0874071556162601</v>
      </c>
      <c r="R506" s="71">
        <v>9.1727286125063863</v>
      </c>
      <c r="S506" s="71">
        <v>6.3631427136997329</v>
      </c>
      <c r="T506" s="72"/>
      <c r="U506" s="71">
        <v>18657039</v>
      </c>
      <c r="V506" s="71">
        <v>1182</v>
      </c>
      <c r="W506" s="71">
        <v>239</v>
      </c>
      <c r="X506" s="71">
        <v>13798</v>
      </c>
      <c r="Y506" s="71">
        <v>22278</v>
      </c>
      <c r="Z506" s="71">
        <v>30511</v>
      </c>
      <c r="AA506" s="71">
        <v>8310</v>
      </c>
      <c r="AB506" s="71">
        <v>48712</v>
      </c>
      <c r="AC506" s="71">
        <v>1591435</v>
      </c>
      <c r="AD506" s="71">
        <v>6.3631427136997329</v>
      </c>
      <c r="AE506" s="72"/>
      <c r="AF506" s="71">
        <v>227713766.1273447</v>
      </c>
      <c r="AG506" s="71">
        <v>2061481.4174686661</v>
      </c>
      <c r="AH506" s="71">
        <v>1976062.0691103649</v>
      </c>
      <c r="AI506" s="71">
        <v>81490775.103425786</v>
      </c>
      <c r="AJ506" s="71">
        <v>93757678.905596286</v>
      </c>
      <c r="AK506" s="71">
        <v>0</v>
      </c>
      <c r="AL506" s="71">
        <v>0</v>
      </c>
      <c r="AM506" s="71">
        <v>6705260.9049858404</v>
      </c>
      <c r="AN506" s="71">
        <v>0</v>
      </c>
      <c r="AO506" s="71">
        <v>0</v>
      </c>
      <c r="AP506" s="71">
        <v>413705024.52793163</v>
      </c>
      <c r="AQ506" s="72"/>
      <c r="AR506" s="71">
        <v>1459</v>
      </c>
      <c r="AS506" s="71">
        <v>667</v>
      </c>
      <c r="AT506" s="71">
        <v>0</v>
      </c>
      <c r="AU506" s="71">
        <v>0</v>
      </c>
      <c r="AV506" s="71">
        <v>0</v>
      </c>
      <c r="AW506" s="71">
        <v>1</v>
      </c>
      <c r="AX506" s="71"/>
      <c r="AY506" s="72"/>
      <c r="AZ506" s="71">
        <v>6596.945999999999</v>
      </c>
      <c r="BA506" s="71">
        <v>45855.64</v>
      </c>
      <c r="BB506" s="71">
        <v>0</v>
      </c>
      <c r="BC506" s="71">
        <v>0</v>
      </c>
      <c r="BD506" s="71">
        <v>0</v>
      </c>
      <c r="BE506" s="71">
        <v>1999</v>
      </c>
      <c r="BF506" s="71"/>
      <c r="BG506" s="72"/>
      <c r="BH506" s="71">
        <v>0</v>
      </c>
      <c r="BI506" s="71">
        <v>0</v>
      </c>
      <c r="BJ506" s="71">
        <v>284.65600000000001</v>
      </c>
      <c r="BK506" s="71">
        <v>0</v>
      </c>
      <c r="BL506" s="71">
        <v>0</v>
      </c>
      <c r="BM506" s="71">
        <v>0</v>
      </c>
      <c r="BN506" s="72"/>
      <c r="BO506" s="71">
        <v>0</v>
      </c>
      <c r="BP506" s="71">
        <v>0</v>
      </c>
      <c r="BQ506" s="71">
        <v>15</v>
      </c>
      <c r="BR506" s="71">
        <v>0</v>
      </c>
      <c r="BS506" s="71">
        <v>0</v>
      </c>
      <c r="BT506" s="71">
        <v>0</v>
      </c>
      <c r="BU506"/>
      <c r="BV506" s="70">
        <v>277.27800000000002</v>
      </c>
      <c r="BW506" s="70">
        <v>0</v>
      </c>
      <c r="BX506" s="70">
        <v>0</v>
      </c>
      <c r="BY506" s="70">
        <v>0</v>
      </c>
      <c r="BZ506" s="70">
        <v>0</v>
      </c>
      <c r="CA506" s="70">
        <v>0</v>
      </c>
      <c r="CB506" s="70">
        <v>7.3780000000000001</v>
      </c>
      <c r="CC506" s="70">
        <v>0</v>
      </c>
      <c r="CD506" s="70">
        <v>0</v>
      </c>
    </row>
    <row r="507" spans="1:82">
      <c r="A507" s="70" t="s">
        <v>2250</v>
      </c>
      <c r="B507" s="70">
        <v>135</v>
      </c>
      <c r="C507" s="70">
        <v>16</v>
      </c>
      <c r="D507" s="70">
        <v>8</v>
      </c>
      <c r="E507" s="70">
        <v>2019</v>
      </c>
      <c r="F507" s="70" t="s">
        <v>158</v>
      </c>
      <c r="G507" s="70" t="s">
        <v>2234</v>
      </c>
      <c r="H507" s="70" t="s">
        <v>2235</v>
      </c>
      <c r="I507" s="148"/>
      <c r="J507" s="71">
        <v>643.47913045035443</v>
      </c>
      <c r="K507" s="71">
        <v>2.6295496997384471</v>
      </c>
      <c r="L507" s="71">
        <v>9.02210162846524</v>
      </c>
      <c r="M507" s="71">
        <v>57.361362226793922</v>
      </c>
      <c r="N507" s="71">
        <v>62.020786153864137</v>
      </c>
      <c r="O507" s="71">
        <v>48.451682170097826</v>
      </c>
      <c r="P507" s="71">
        <v>39.302827275968916</v>
      </c>
      <c r="Q507" s="71">
        <v>2.95733885120588</v>
      </c>
      <c r="R507" s="71">
        <v>10.512094865171532</v>
      </c>
      <c r="S507" s="71">
        <v>5.2852038500723264</v>
      </c>
      <c r="T507" s="72"/>
      <c r="U507" s="71">
        <v>17100586</v>
      </c>
      <c r="V507" s="71">
        <v>1182</v>
      </c>
      <c r="W507" s="71">
        <v>239</v>
      </c>
      <c r="X507" s="71">
        <v>13798</v>
      </c>
      <c r="Y507" s="71">
        <v>22227</v>
      </c>
      <c r="Z507" s="71">
        <v>30334</v>
      </c>
      <c r="AA507" s="71">
        <v>8161</v>
      </c>
      <c r="AB507" s="71">
        <v>47923</v>
      </c>
      <c r="AC507" s="71">
        <v>1853682</v>
      </c>
      <c r="AD507" s="71">
        <v>5.2852038500723264</v>
      </c>
      <c r="AE507" s="72"/>
      <c r="AF507" s="71">
        <v>220360282.8598457</v>
      </c>
      <c r="AG507" s="71">
        <v>2032806.479722745</v>
      </c>
      <c r="AH507" s="71">
        <v>2123774.677690411</v>
      </c>
      <c r="AI507" s="71">
        <v>80643338.943765178</v>
      </c>
      <c r="AJ507" s="71">
        <v>90216610.485420123</v>
      </c>
      <c r="AK507" s="71">
        <v>0</v>
      </c>
      <c r="AL507" s="71">
        <v>0</v>
      </c>
      <c r="AM507" s="71">
        <v>6526751.8358491519</v>
      </c>
      <c r="AN507" s="71">
        <v>0</v>
      </c>
      <c r="AO507" s="71">
        <v>0</v>
      </c>
      <c r="AP507" s="71">
        <v>401903565.28229332</v>
      </c>
      <c r="AQ507" s="72"/>
      <c r="AR507" s="71">
        <v>1522</v>
      </c>
      <c r="AS507" s="71">
        <v>708</v>
      </c>
      <c r="AT507" s="71">
        <v>0</v>
      </c>
      <c r="AU507" s="71">
        <v>0</v>
      </c>
      <c r="AV507" s="71">
        <v>0</v>
      </c>
      <c r="AW507" s="71">
        <v>2</v>
      </c>
      <c r="AX507" s="71"/>
      <c r="AY507" s="72"/>
      <c r="AZ507" s="71">
        <v>6941.7020000000048</v>
      </c>
      <c r="BA507" s="71">
        <v>49818.240000000013</v>
      </c>
      <c r="BB507" s="71">
        <v>0</v>
      </c>
      <c r="BC507" s="71">
        <v>0</v>
      </c>
      <c r="BD507" s="71">
        <v>0</v>
      </c>
      <c r="BE507" s="71">
        <v>11999</v>
      </c>
      <c r="BF507" s="71"/>
      <c r="BG507" s="72"/>
      <c r="BH507" s="71">
        <v>0</v>
      </c>
      <c r="BI507" s="71">
        <v>0</v>
      </c>
      <c r="BJ507" s="71">
        <v>226.196</v>
      </c>
      <c r="BK507" s="71">
        <v>0</v>
      </c>
      <c r="BL507" s="71">
        <v>0</v>
      </c>
      <c r="BM507" s="71">
        <v>0</v>
      </c>
      <c r="BN507" s="72"/>
      <c r="BO507" s="71">
        <v>0</v>
      </c>
      <c r="BP507" s="71">
        <v>0</v>
      </c>
      <c r="BQ507" s="71">
        <v>14</v>
      </c>
      <c r="BR507" s="71">
        <v>0</v>
      </c>
      <c r="BS507" s="71">
        <v>0</v>
      </c>
      <c r="BT507" s="71">
        <v>0</v>
      </c>
      <c r="BU507"/>
      <c r="BV507" s="70">
        <v>221.965</v>
      </c>
      <c r="BW507" s="70">
        <v>0</v>
      </c>
      <c r="BX507" s="70">
        <v>0</v>
      </c>
      <c r="BY507" s="70">
        <v>0</v>
      </c>
      <c r="BZ507" s="70">
        <v>0</v>
      </c>
      <c r="CA507" s="70">
        <v>0</v>
      </c>
      <c r="CB507" s="70">
        <v>4.2309999999999999</v>
      </c>
      <c r="CC507" s="70">
        <v>0</v>
      </c>
      <c r="CD507" s="70">
        <v>0</v>
      </c>
    </row>
    <row r="508" spans="1:82">
      <c r="A508" s="70" t="s">
        <v>2251</v>
      </c>
      <c r="B508" s="70">
        <v>136</v>
      </c>
      <c r="C508" s="70">
        <v>17</v>
      </c>
      <c r="D508" s="70">
        <v>8</v>
      </c>
      <c r="E508" s="70">
        <v>2020</v>
      </c>
      <c r="F508" s="70" t="s">
        <v>159</v>
      </c>
      <c r="G508" s="70" t="s">
        <v>2234</v>
      </c>
      <c r="H508" s="70" t="s">
        <v>2235</v>
      </c>
      <c r="I508" s="148"/>
      <c r="J508" s="71">
        <v>588.55972948993474</v>
      </c>
      <c r="K508" s="71">
        <v>2.4879142488519972</v>
      </c>
      <c r="L508" s="71">
        <v>24.620224166080792</v>
      </c>
      <c r="M508" s="71">
        <v>51.214430384986912</v>
      </c>
      <c r="N508" s="71">
        <v>68.483309116739093</v>
      </c>
      <c r="O508" s="71">
        <v>42.149644856290287</v>
      </c>
      <c r="P508" s="71">
        <v>36.986222891814833</v>
      </c>
      <c r="Q508" s="71">
        <v>2.7805877154930601</v>
      </c>
      <c r="R508" s="71">
        <v>10.409011278740092</v>
      </c>
      <c r="S508" s="71">
        <v>5.9798430747726323</v>
      </c>
      <c r="T508" s="72"/>
      <c r="U508" s="71">
        <v>16355906</v>
      </c>
      <c r="V508" s="71">
        <v>1079</v>
      </c>
      <c r="W508" s="71">
        <v>771</v>
      </c>
      <c r="X508" s="71">
        <v>13771</v>
      </c>
      <c r="Y508" s="71">
        <v>22106</v>
      </c>
      <c r="Z508" s="71">
        <v>30119</v>
      </c>
      <c r="AA508" s="71">
        <v>8163</v>
      </c>
      <c r="AB508" s="71">
        <v>47160</v>
      </c>
      <c r="AC508" s="71">
        <v>1845202.9999999995</v>
      </c>
      <c r="AD508" s="71">
        <v>5.9798430747726323</v>
      </c>
      <c r="AE508" s="72"/>
      <c r="AF508" s="71">
        <v>216253093.88021201</v>
      </c>
      <c r="AG508" s="71">
        <v>1827246.7355505705</v>
      </c>
      <c r="AH508" s="71">
        <v>6278417.2412429284</v>
      </c>
      <c r="AI508" s="71">
        <v>74221860.083904833</v>
      </c>
      <c r="AJ508" s="71">
        <v>104350506.5020114</v>
      </c>
      <c r="AK508" s="71"/>
      <c r="AL508" s="71"/>
      <c r="AM508" s="71">
        <v>6154903.9585282272</v>
      </c>
      <c r="AN508" s="71"/>
      <c r="AO508" s="71"/>
      <c r="AP508" s="71">
        <v>409086028.40144998</v>
      </c>
      <c r="AQ508" s="72"/>
      <c r="AR508" s="71">
        <v>1573</v>
      </c>
      <c r="AS508" s="71">
        <v>770</v>
      </c>
      <c r="AT508" s="71">
        <v>0</v>
      </c>
      <c r="AU508" s="71">
        <v>0</v>
      </c>
      <c r="AV508" s="71">
        <v>0</v>
      </c>
      <c r="AW508" s="71">
        <v>2</v>
      </c>
      <c r="AX508" s="71"/>
      <c r="AY508" s="72"/>
      <c r="AZ508" s="71">
        <v>7239.4560000000056</v>
      </c>
      <c r="BA508" s="71">
        <v>61302.34</v>
      </c>
      <c r="BB508" s="71">
        <v>0</v>
      </c>
      <c r="BC508" s="71">
        <v>0</v>
      </c>
      <c r="BD508" s="71">
        <v>0</v>
      </c>
      <c r="BE508" s="71">
        <v>11999</v>
      </c>
      <c r="BF508" s="71"/>
      <c r="BG508" s="72"/>
      <c r="BH508" s="71">
        <v>0</v>
      </c>
      <c r="BI508" s="71">
        <v>0</v>
      </c>
      <c r="BJ508" s="71">
        <v>229.53700000000001</v>
      </c>
      <c r="BK508" s="71">
        <v>0</v>
      </c>
      <c r="BL508" s="71">
        <v>0</v>
      </c>
      <c r="BM508" s="71">
        <v>0</v>
      </c>
      <c r="BN508" s="72"/>
      <c r="BO508" s="71">
        <v>0</v>
      </c>
      <c r="BP508" s="71">
        <v>0</v>
      </c>
      <c r="BQ508" s="71">
        <v>14</v>
      </c>
      <c r="BR508" s="71">
        <v>0</v>
      </c>
      <c r="BS508" s="71">
        <v>0</v>
      </c>
      <c r="BT508" s="71">
        <v>0</v>
      </c>
      <c r="BU508"/>
      <c r="BV508" s="70">
        <v>224.04499999999999</v>
      </c>
      <c r="BW508" s="70">
        <v>0</v>
      </c>
      <c r="BX508" s="70">
        <v>0</v>
      </c>
      <c r="BY508" s="70">
        <v>0</v>
      </c>
      <c r="BZ508" s="70">
        <v>0</v>
      </c>
      <c r="CA508" s="70">
        <v>0</v>
      </c>
      <c r="CB508" s="70">
        <v>5.492</v>
      </c>
      <c r="CC508" s="70">
        <v>0</v>
      </c>
      <c r="CD508" s="70">
        <v>0</v>
      </c>
    </row>
    <row r="509" spans="1:82">
      <c r="A509" s="70" t="s">
        <v>2252</v>
      </c>
      <c r="B509" s="70">
        <v>136</v>
      </c>
      <c r="C509" s="70">
        <v>18</v>
      </c>
      <c r="D509" s="70">
        <v>8</v>
      </c>
      <c r="E509" s="70">
        <v>2021</v>
      </c>
      <c r="F509" s="70" t="s">
        <v>160</v>
      </c>
      <c r="G509" s="70" t="s">
        <v>2234</v>
      </c>
      <c r="H509" s="70" t="s">
        <v>2235</v>
      </c>
      <c r="I509" s="148"/>
      <c r="J509" s="71">
        <v>634.43537911035867</v>
      </c>
      <c r="K509" s="71">
        <v>2.7437453560593852</v>
      </c>
      <c r="L509" s="71">
        <v>21.873021144778765</v>
      </c>
      <c r="M509" s="71">
        <v>58.167197792571116</v>
      </c>
      <c r="N509" s="71">
        <v>69.695465780251482</v>
      </c>
      <c r="O509" s="71">
        <v>40.566122260340549</v>
      </c>
      <c r="P509" s="71">
        <v>38.515749474594053</v>
      </c>
      <c r="Q509" s="71">
        <v>2.7015714592793598</v>
      </c>
      <c r="R509" s="71">
        <v>11.181377213277903</v>
      </c>
      <c r="S509" s="71">
        <v>4.7301456835971143</v>
      </c>
      <c r="T509" s="72"/>
      <c r="U509" s="71">
        <v>19320062</v>
      </c>
      <c r="V509" s="71">
        <v>1079</v>
      </c>
      <c r="W509" s="71">
        <v>771</v>
      </c>
      <c r="X509" s="71">
        <v>13771</v>
      </c>
      <c r="Y509" s="71">
        <v>21982</v>
      </c>
      <c r="Z509" s="71">
        <v>29847</v>
      </c>
      <c r="AA509" s="71">
        <v>8289</v>
      </c>
      <c r="AB509" s="71">
        <v>46270</v>
      </c>
      <c r="AC509" s="71">
        <v>1922888.9999999995</v>
      </c>
      <c r="AD509" s="71">
        <v>4.7301456835971143</v>
      </c>
      <c r="AE509" s="72"/>
      <c r="AF509" s="71">
        <v>224786453.63187355</v>
      </c>
      <c r="AG509" s="71">
        <v>1953543.7518505857</v>
      </c>
      <c r="AH509" s="71">
        <v>5518949.9297075737</v>
      </c>
      <c r="AI509" s="71">
        <v>85570009.168705255</v>
      </c>
      <c r="AJ509" s="71">
        <v>104310648.0004223</v>
      </c>
      <c r="AK509" s="71">
        <v>0</v>
      </c>
      <c r="AL509" s="71">
        <v>0</v>
      </c>
      <c r="AM509" s="71">
        <v>6073580.0888670413</v>
      </c>
      <c r="AN509" s="71">
        <v>0</v>
      </c>
      <c r="AO509" s="71">
        <v>0</v>
      </c>
      <c r="AP509" s="71">
        <v>428213184.57142633</v>
      </c>
      <c r="AQ509" s="72"/>
      <c r="AR509" s="71">
        <v>1642</v>
      </c>
      <c r="AS509" s="71">
        <v>827</v>
      </c>
      <c r="AT509" s="71">
        <v>0</v>
      </c>
      <c r="AU509" s="71">
        <v>0</v>
      </c>
      <c r="AV509" s="71">
        <v>0</v>
      </c>
      <c r="AW509" s="71">
        <v>2</v>
      </c>
      <c r="AX509" s="71"/>
      <c r="AY509" s="72"/>
      <c r="AZ509" s="71">
        <v>7644.1640000000043</v>
      </c>
      <c r="BA509" s="71">
        <v>65987.740000000005</v>
      </c>
      <c r="BB509" s="71">
        <v>0</v>
      </c>
      <c r="BC509" s="71">
        <v>0</v>
      </c>
      <c r="BD509" s="71">
        <v>0</v>
      </c>
      <c r="BE509" s="71">
        <v>11999</v>
      </c>
      <c r="BF509" s="71"/>
      <c r="BG509" s="72"/>
      <c r="BH509" s="71">
        <v>0</v>
      </c>
      <c r="BI509" s="71">
        <v>0</v>
      </c>
      <c r="BJ509" s="71">
        <v>249.95099999999999</v>
      </c>
      <c r="BK509" s="71">
        <v>0</v>
      </c>
      <c r="BL509" s="71">
        <v>0</v>
      </c>
      <c r="BM509" s="71">
        <v>0</v>
      </c>
      <c r="BN509" s="72"/>
      <c r="BO509" s="71">
        <v>0</v>
      </c>
      <c r="BP509" s="71">
        <v>0</v>
      </c>
      <c r="BQ509" s="71">
        <v>14</v>
      </c>
      <c r="BR509" s="71">
        <v>0</v>
      </c>
      <c r="BS509" s="71">
        <v>0</v>
      </c>
      <c r="BT509" s="71">
        <v>0</v>
      </c>
      <c r="BU509"/>
      <c r="BV509" s="70">
        <v>249.95099999999999</v>
      </c>
      <c r="BW509" s="70">
        <v>0</v>
      </c>
      <c r="BX509" s="70">
        <v>0</v>
      </c>
      <c r="BY509" s="70">
        <v>0</v>
      </c>
      <c r="BZ509" s="70">
        <v>0</v>
      </c>
      <c r="CA509" s="70">
        <v>0</v>
      </c>
      <c r="CB509" s="70">
        <v>0</v>
      </c>
      <c r="CC509" s="70">
        <v>0</v>
      </c>
      <c r="CD509" s="70">
        <v>0</v>
      </c>
    </row>
    <row r="510" spans="1:82">
      <c r="A510" s="70" t="s">
        <v>2253</v>
      </c>
      <c r="B510" s="70">
        <v>136</v>
      </c>
      <c r="C510" s="70">
        <v>19</v>
      </c>
      <c r="D510" s="70">
        <v>8</v>
      </c>
      <c r="E510" s="70">
        <v>2022</v>
      </c>
      <c r="F510" s="70" t="s">
        <v>161</v>
      </c>
      <c r="G510" s="70" t="s">
        <v>2234</v>
      </c>
      <c r="H510" s="70" t="s">
        <v>2235</v>
      </c>
      <c r="I510" s="148"/>
      <c r="J510" s="71">
        <v>672.04028338376759</v>
      </c>
      <c r="K510" s="71">
        <v>2.5247556403903331</v>
      </c>
      <c r="L510" s="71">
        <v>16.300523244594213</v>
      </c>
      <c r="M510" s="71">
        <v>55.389799202024108</v>
      </c>
      <c r="N510" s="71">
        <v>70.114256301793532</v>
      </c>
      <c r="O510" s="71">
        <v>42.383052677484301</v>
      </c>
      <c r="P510" s="71">
        <v>38.25321739814423</v>
      </c>
      <c r="Q510" s="71">
        <v>2.6805794087175747</v>
      </c>
      <c r="R510" s="71">
        <v>11.2544858707166</v>
      </c>
      <c r="S510" s="71">
        <v>5.9935457688635134</v>
      </c>
      <c r="T510" s="72"/>
      <c r="U510" s="71">
        <v>22129165</v>
      </c>
      <c r="V510" s="71">
        <v>1079</v>
      </c>
      <c r="W510" s="71">
        <v>771</v>
      </c>
      <c r="X510" s="71">
        <v>13771</v>
      </c>
      <c r="Y510" s="71">
        <v>21991</v>
      </c>
      <c r="Z510" s="71">
        <v>29628</v>
      </c>
      <c r="AA510" s="71">
        <v>8358</v>
      </c>
      <c r="AB510" s="71">
        <v>45534</v>
      </c>
      <c r="AC510" s="71">
        <v>1959769.9999999995</v>
      </c>
      <c r="AD510" s="71">
        <v>5.9935457688635134</v>
      </c>
      <c r="AE510" s="72"/>
      <c r="AF510" s="71">
        <v>216770744.0583263</v>
      </c>
      <c r="AG510" s="71">
        <v>1959073.3703860119</v>
      </c>
      <c r="AH510" s="71">
        <v>4555696.2456337046</v>
      </c>
      <c r="AI510" s="71">
        <v>78026564.79068841</v>
      </c>
      <c r="AJ510" s="71">
        <v>106803003.90139176</v>
      </c>
      <c r="AK510" s="71">
        <v>0</v>
      </c>
      <c r="AL510" s="71">
        <v>0</v>
      </c>
      <c r="AM510" s="71">
        <v>5879682.2235336006</v>
      </c>
      <c r="AN510" s="71">
        <v>0</v>
      </c>
      <c r="AO510" s="71">
        <v>0</v>
      </c>
      <c r="AP510" s="71">
        <v>413994764.58995974</v>
      </c>
      <c r="AQ510" s="72"/>
      <c r="AR510" s="71">
        <v>1713</v>
      </c>
      <c r="AS510" s="71">
        <v>866</v>
      </c>
      <c r="AT510" s="71">
        <v>0</v>
      </c>
      <c r="AU510" s="71">
        <v>0</v>
      </c>
      <c r="AV510" s="71">
        <v>0</v>
      </c>
      <c r="AW510" s="71">
        <v>2</v>
      </c>
      <c r="AX510" s="71"/>
      <c r="AY510" s="72"/>
      <c r="AZ510" s="71">
        <v>8112.7859999999982</v>
      </c>
      <c r="BA510" s="71">
        <v>68448.34</v>
      </c>
      <c r="BB510" s="71">
        <v>0</v>
      </c>
      <c r="BC510" s="71">
        <v>0</v>
      </c>
      <c r="BD510" s="71">
        <v>0</v>
      </c>
      <c r="BE510" s="71">
        <v>11999</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2254</v>
      </c>
      <c r="B511" s="70">
        <v>136</v>
      </c>
      <c r="C511" s="70">
        <v>20</v>
      </c>
      <c r="D511" s="70">
        <v>8</v>
      </c>
      <c r="E511" s="70">
        <v>2023</v>
      </c>
      <c r="F511" s="70" t="s">
        <v>1539</v>
      </c>
      <c r="G511" s="70" t="s">
        <v>2234</v>
      </c>
      <c r="H511" s="70" t="s">
        <v>2235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1784</v>
      </c>
      <c r="AS511" s="71">
        <v>887</v>
      </c>
      <c r="AT511" s="71">
        <v>0</v>
      </c>
      <c r="AU511" s="71">
        <v>0</v>
      </c>
      <c r="AV511" s="71">
        <v>0</v>
      </c>
      <c r="AW511" s="71">
        <v>3</v>
      </c>
      <c r="AX511" s="71"/>
      <c r="AY511" s="72"/>
      <c r="AZ511" s="71">
        <v>8514.8789999999935</v>
      </c>
      <c r="BA511" s="71">
        <v>71013.840000000011</v>
      </c>
      <c r="BB511" s="71">
        <v>0</v>
      </c>
      <c r="BC511" s="71">
        <v>0</v>
      </c>
      <c r="BD511" s="71">
        <v>0</v>
      </c>
      <c r="BE511" s="71">
        <v>12024</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2255</v>
      </c>
      <c r="B512" s="70">
        <v>136</v>
      </c>
      <c r="C512" s="70">
        <v>21</v>
      </c>
      <c r="D512" s="70">
        <v>8</v>
      </c>
      <c r="E512" s="70">
        <v>2024</v>
      </c>
      <c r="F512" s="70" t="s">
        <v>1554</v>
      </c>
      <c r="G512" s="70" t="s">
        <v>2234</v>
      </c>
      <c r="H512" s="70" t="s">
        <v>2235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2256</v>
      </c>
      <c r="B513" s="70">
        <v>137</v>
      </c>
      <c r="C513" s="70">
        <v>1</v>
      </c>
      <c r="D513" s="70">
        <v>9</v>
      </c>
      <c r="E513" s="70">
        <v>1990</v>
      </c>
      <c r="F513" s="70" t="s">
        <v>787</v>
      </c>
      <c r="G513" s="70" t="s">
        <v>2257</v>
      </c>
      <c r="H513" s="70" t="s">
        <v>2258</v>
      </c>
      <c r="I513" s="148"/>
      <c r="J513" s="71">
        <v>624.42010462405165</v>
      </c>
      <c r="K513" s="71">
        <v>7.0553229794409509</v>
      </c>
      <c r="L513" s="71">
        <v>17.780014942000939</v>
      </c>
      <c r="M513" s="71">
        <v>23.112972606971361</v>
      </c>
      <c r="N513" s="71">
        <v>40.686265946521971</v>
      </c>
      <c r="O513" s="71">
        <v>38.080609519036891</v>
      </c>
      <c r="P513" s="71">
        <v>56.797240216577322</v>
      </c>
      <c r="Q513" s="71">
        <v>2.7026580889110199</v>
      </c>
      <c r="R513" s="71">
        <v>0</v>
      </c>
      <c r="S513" s="71">
        <v>2.8899277060262851</v>
      </c>
      <c r="T513" s="72"/>
      <c r="U513" s="71">
        <v>37557826</v>
      </c>
      <c r="V513" s="71">
        <v>1890</v>
      </c>
      <c r="W513" s="71">
        <v>174</v>
      </c>
      <c r="X513" s="71">
        <v>7063</v>
      </c>
      <c r="Y513" s="71">
        <v>11965</v>
      </c>
      <c r="Z513" s="71">
        <v>15663</v>
      </c>
      <c r="AA513" s="71">
        <v>13791</v>
      </c>
      <c r="AB513" s="71">
        <v>43882</v>
      </c>
      <c r="AC513" s="71">
        <v>0</v>
      </c>
      <c r="AD513" s="71">
        <v>2.8899277060262851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2259</v>
      </c>
      <c r="B514" s="70">
        <v>138</v>
      </c>
      <c r="C514" s="70">
        <v>2</v>
      </c>
      <c r="D514" s="70">
        <v>9</v>
      </c>
      <c r="E514" s="70">
        <v>2005</v>
      </c>
      <c r="F514" s="70" t="s">
        <v>789</v>
      </c>
      <c r="G514" s="70" t="s">
        <v>2257</v>
      </c>
      <c r="H514" s="70" t="s">
        <v>2258</v>
      </c>
      <c r="I514" s="148"/>
      <c r="J514" s="71">
        <v>1106.6354883309591</v>
      </c>
      <c r="K514" s="71">
        <v>4.2402275305924091</v>
      </c>
      <c r="L514" s="71">
        <v>8.671987806143985</v>
      </c>
      <c r="M514" s="71">
        <v>41.405597956316761</v>
      </c>
      <c r="N514" s="71">
        <v>59.63420788510328</v>
      </c>
      <c r="O514" s="71">
        <v>60.329932619990842</v>
      </c>
      <c r="P514" s="71">
        <v>66.267727708874958</v>
      </c>
      <c r="Q514" s="71">
        <v>2.6735906170757802</v>
      </c>
      <c r="R514" s="71">
        <v>0</v>
      </c>
      <c r="S514" s="71">
        <v>2.40551212</v>
      </c>
      <c r="T514" s="72"/>
      <c r="U514" s="71">
        <v>83865248</v>
      </c>
      <c r="V514" s="71">
        <v>1460</v>
      </c>
      <c r="W514" s="71">
        <v>96</v>
      </c>
      <c r="X514" s="71">
        <v>7015</v>
      </c>
      <c r="Y514" s="71">
        <v>14376</v>
      </c>
      <c r="Z514" s="71">
        <v>28715</v>
      </c>
      <c r="AA514" s="71">
        <v>13178</v>
      </c>
      <c r="AB514" s="71">
        <v>45381</v>
      </c>
      <c r="AC514" s="71">
        <v>0</v>
      </c>
      <c r="AD514" s="71">
        <v>2.40551212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2260</v>
      </c>
      <c r="B515" s="70">
        <v>139</v>
      </c>
      <c r="C515" s="70">
        <v>3</v>
      </c>
      <c r="D515" s="70">
        <v>9</v>
      </c>
      <c r="E515" s="70">
        <v>2006</v>
      </c>
      <c r="F515" s="70" t="s">
        <v>790</v>
      </c>
      <c r="G515" s="70" t="s">
        <v>2257</v>
      </c>
      <c r="H515" s="70" t="s">
        <v>2258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2261</v>
      </c>
      <c r="B516" s="70">
        <v>140</v>
      </c>
      <c r="C516" s="70">
        <v>4</v>
      </c>
      <c r="D516" s="70">
        <v>9</v>
      </c>
      <c r="E516" s="70">
        <v>2007</v>
      </c>
      <c r="F516" s="70" t="s">
        <v>791</v>
      </c>
      <c r="G516" s="70" t="s">
        <v>2257</v>
      </c>
      <c r="H516" s="70" t="s">
        <v>2258</v>
      </c>
      <c r="I516" s="148"/>
      <c r="J516" s="71">
        <v>1123.212178487285</v>
      </c>
      <c r="K516" s="71">
        <v>3.6307991682534482</v>
      </c>
      <c r="L516" s="71">
        <v>7.8979874735617397</v>
      </c>
      <c r="M516" s="71">
        <v>44.735051187942027</v>
      </c>
      <c r="N516" s="71">
        <v>61.753103912187427</v>
      </c>
      <c r="O516" s="71">
        <v>59.724172997806882</v>
      </c>
      <c r="P516" s="71">
        <v>66.491754864659342</v>
      </c>
      <c r="Q516" s="71">
        <v>2.83101140997148</v>
      </c>
      <c r="R516" s="71">
        <v>0</v>
      </c>
      <c r="S516" s="71">
        <v>1.873591236</v>
      </c>
      <c r="T516" s="72"/>
      <c r="U516" s="71">
        <v>100436687</v>
      </c>
      <c r="V516" s="71">
        <v>1356</v>
      </c>
      <c r="W516" s="71">
        <v>102</v>
      </c>
      <c r="X516" s="71">
        <v>9336</v>
      </c>
      <c r="Y516" s="71">
        <v>15035</v>
      </c>
      <c r="Z516" s="71">
        <v>29551</v>
      </c>
      <c r="AA516" s="71">
        <v>13021</v>
      </c>
      <c r="AB516" s="71">
        <v>45512</v>
      </c>
      <c r="AC516" s="71">
        <v>0</v>
      </c>
      <c r="AD516" s="71">
        <v>1.873591236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2262</v>
      </c>
      <c r="B517" s="70">
        <v>141</v>
      </c>
      <c r="C517" s="70">
        <v>5</v>
      </c>
      <c r="D517" s="70">
        <v>9</v>
      </c>
      <c r="E517" s="70">
        <v>2008</v>
      </c>
      <c r="F517" s="70" t="s">
        <v>792</v>
      </c>
      <c r="G517" s="70" t="s">
        <v>2257</v>
      </c>
      <c r="H517" s="70" t="s">
        <v>2258</v>
      </c>
      <c r="I517" s="148"/>
      <c r="J517" s="71">
        <v>1107.7416481276059</v>
      </c>
      <c r="K517" s="71">
        <v>2.738001227755773</v>
      </c>
      <c r="L517" s="71">
        <v>6.7542752963123682</v>
      </c>
      <c r="M517" s="71">
        <v>47.225675554999043</v>
      </c>
      <c r="N517" s="71">
        <v>54.10809206342676</v>
      </c>
      <c r="O517" s="71">
        <v>58.439044495496709</v>
      </c>
      <c r="P517" s="71">
        <v>64.778658811252257</v>
      </c>
      <c r="Q517" s="71">
        <v>2.7799990459696202</v>
      </c>
      <c r="R517" s="71">
        <v>0</v>
      </c>
      <c r="S517" s="71">
        <v>2.1303801984000001</v>
      </c>
      <c r="T517" s="72"/>
      <c r="U517" s="71">
        <v>105427596</v>
      </c>
      <c r="V517" s="71">
        <v>1356</v>
      </c>
      <c r="W517" s="71">
        <v>102</v>
      </c>
      <c r="X517" s="71">
        <v>9336</v>
      </c>
      <c r="Y517" s="71">
        <v>15180</v>
      </c>
      <c r="Z517" s="71">
        <v>29930</v>
      </c>
      <c r="AA517" s="71">
        <v>12700</v>
      </c>
      <c r="AB517" s="71">
        <v>45427</v>
      </c>
      <c r="AC517" s="71">
        <v>0</v>
      </c>
      <c r="AD517" s="71">
        <v>2.1303801984000001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2263</v>
      </c>
      <c r="B518" s="70">
        <v>142</v>
      </c>
      <c r="C518" s="70">
        <v>6</v>
      </c>
      <c r="D518" s="70">
        <v>9</v>
      </c>
      <c r="E518" s="70">
        <v>2009</v>
      </c>
      <c r="F518" s="70" t="s">
        <v>176</v>
      </c>
      <c r="G518" s="70" t="s">
        <v>2257</v>
      </c>
      <c r="H518" s="70" t="s">
        <v>2258</v>
      </c>
      <c r="I518" s="148"/>
      <c r="J518" s="71">
        <v>1060.069902335885</v>
      </c>
      <c r="K518" s="71">
        <v>2.6856721831316248</v>
      </c>
      <c r="L518" s="71">
        <v>11.540413080048181</v>
      </c>
      <c r="M518" s="71">
        <v>54.185236855261657</v>
      </c>
      <c r="N518" s="71">
        <v>56.498478779238653</v>
      </c>
      <c r="O518" s="71">
        <v>59.973363413054919</v>
      </c>
      <c r="P518" s="71">
        <v>61.444906214912749</v>
      </c>
      <c r="Q518" s="71">
        <v>2.6432022278879899</v>
      </c>
      <c r="R518" s="71">
        <v>0</v>
      </c>
      <c r="S518" s="71">
        <v>2.8115016241599999</v>
      </c>
      <c r="T518" s="72"/>
      <c r="U518" s="71">
        <v>86127711</v>
      </c>
      <c r="V518" s="71">
        <v>1290</v>
      </c>
      <c r="W518" s="71">
        <v>217</v>
      </c>
      <c r="X518" s="71">
        <v>11223</v>
      </c>
      <c r="Y518" s="71">
        <v>15346</v>
      </c>
      <c r="Z518" s="71">
        <v>30318</v>
      </c>
      <c r="AA518" s="71">
        <v>12367</v>
      </c>
      <c r="AB518" s="71">
        <v>45340</v>
      </c>
      <c r="AC518" s="71">
        <v>0</v>
      </c>
      <c r="AD518" s="71">
        <v>2.8115016241599999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8.51</v>
      </c>
      <c r="BJ518" s="71">
        <v>1906.9349999999999</v>
      </c>
      <c r="BK518" s="71">
        <v>0</v>
      </c>
      <c r="BL518" s="71">
        <v>3.3290000000000002</v>
      </c>
      <c r="BM518" s="71">
        <v>0</v>
      </c>
      <c r="BN518" s="72"/>
      <c r="BO518" s="71">
        <v>0</v>
      </c>
      <c r="BP518" s="71">
        <v>1</v>
      </c>
      <c r="BQ518" s="71">
        <v>14</v>
      </c>
      <c r="BR518" s="71">
        <v>0</v>
      </c>
      <c r="BS518" s="71">
        <v>1</v>
      </c>
      <c r="BT518" s="71">
        <v>0</v>
      </c>
      <c r="BU518"/>
      <c r="BV518" s="70">
        <v>850.70600000000002</v>
      </c>
      <c r="BW518" s="70">
        <v>183.709</v>
      </c>
      <c r="BX518" s="70">
        <v>877.40499999999997</v>
      </c>
      <c r="BY518" s="70">
        <v>1.1859999999999999</v>
      </c>
      <c r="BZ518" s="70">
        <v>2.0249999999999999</v>
      </c>
      <c r="CA518" s="70">
        <v>0</v>
      </c>
      <c r="CB518" s="70">
        <v>0</v>
      </c>
      <c r="CC518" s="70">
        <v>3.7429999999999999</v>
      </c>
      <c r="CD518" s="70">
        <v>0</v>
      </c>
    </row>
    <row r="519" spans="1:82">
      <c r="A519" s="70" t="s">
        <v>2264</v>
      </c>
      <c r="B519" s="70">
        <v>143</v>
      </c>
      <c r="C519" s="70">
        <v>7</v>
      </c>
      <c r="D519" s="70">
        <v>9</v>
      </c>
      <c r="E519" s="70">
        <v>2010</v>
      </c>
      <c r="F519" s="70" t="s">
        <v>177</v>
      </c>
      <c r="G519" s="70" t="s">
        <v>2257</v>
      </c>
      <c r="H519" s="70" t="s">
        <v>2258</v>
      </c>
      <c r="I519" s="148"/>
      <c r="J519" s="71">
        <v>1194.7981074068491</v>
      </c>
      <c r="K519" s="71">
        <v>2.8079897692130489</v>
      </c>
      <c r="L519" s="71">
        <v>10.712731493934021</v>
      </c>
      <c r="M519" s="71">
        <v>55.932356129602233</v>
      </c>
      <c r="N519" s="71">
        <v>65.004753277549824</v>
      </c>
      <c r="O519" s="71">
        <v>59.973596407611872</v>
      </c>
      <c r="P519" s="71">
        <v>61.449235627296801</v>
      </c>
      <c r="Q519" s="71">
        <v>2.7536932881914198</v>
      </c>
      <c r="R519" s="71">
        <v>0</v>
      </c>
      <c r="S519" s="71">
        <v>3.4943711040000012</v>
      </c>
      <c r="T519" s="72"/>
      <c r="U519" s="71">
        <v>97389421</v>
      </c>
      <c r="V519" s="71">
        <v>1290</v>
      </c>
      <c r="W519" s="71">
        <v>217</v>
      </c>
      <c r="X519" s="71">
        <v>11223</v>
      </c>
      <c r="Y519" s="71">
        <v>15543</v>
      </c>
      <c r="Z519" s="71">
        <v>30459</v>
      </c>
      <c r="AA519" s="71">
        <v>12059</v>
      </c>
      <c r="AB519" s="71">
        <v>45262</v>
      </c>
      <c r="AC519" s="71">
        <v>0</v>
      </c>
      <c r="AD519" s="71">
        <v>3.4943711040000012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9.2249999999999996</v>
      </c>
      <c r="BJ519" s="71">
        <v>2011.895</v>
      </c>
      <c r="BK519" s="71">
        <v>0</v>
      </c>
      <c r="BL519" s="71">
        <v>3.5529999999999999</v>
      </c>
      <c r="BM519" s="71">
        <v>0</v>
      </c>
      <c r="BN519" s="72"/>
      <c r="BO519" s="71">
        <v>0</v>
      </c>
      <c r="BP519" s="71">
        <v>1</v>
      </c>
      <c r="BQ519" s="71">
        <v>15</v>
      </c>
      <c r="BR519" s="71">
        <v>0</v>
      </c>
      <c r="BS519" s="71">
        <v>1</v>
      </c>
      <c r="BT519" s="71">
        <v>0</v>
      </c>
      <c r="BU519"/>
      <c r="BV519" s="70">
        <v>912.46699999999998</v>
      </c>
      <c r="BW519" s="70">
        <v>205.511</v>
      </c>
      <c r="BX519" s="70">
        <v>899.58500000000004</v>
      </c>
      <c r="BY519" s="70">
        <v>1.2470000000000001</v>
      </c>
      <c r="BZ519" s="70">
        <v>2.3740000000000001</v>
      </c>
      <c r="CA519" s="70">
        <v>0</v>
      </c>
      <c r="CB519" s="70">
        <v>0</v>
      </c>
      <c r="CC519" s="70">
        <v>3.4889999999999999</v>
      </c>
      <c r="CD519" s="70">
        <v>0</v>
      </c>
    </row>
    <row r="520" spans="1:82">
      <c r="A520" s="70" t="s">
        <v>2265</v>
      </c>
      <c r="B520" s="70">
        <v>144</v>
      </c>
      <c r="C520" s="70">
        <v>8</v>
      </c>
      <c r="D520" s="70">
        <v>9</v>
      </c>
      <c r="E520" s="70">
        <v>2011</v>
      </c>
      <c r="F520" s="70" t="s">
        <v>178</v>
      </c>
      <c r="G520" s="1064" t="s">
        <v>2257</v>
      </c>
      <c r="H520" s="70" t="s">
        <v>2258</v>
      </c>
      <c r="I520" s="148"/>
      <c r="J520" s="71">
        <v>1246.921796027068</v>
      </c>
      <c r="K520" s="71">
        <v>3.8762789355347138</v>
      </c>
      <c r="L520" s="71">
        <v>10.654610085750379</v>
      </c>
      <c r="M520" s="71">
        <v>65.141359570414508</v>
      </c>
      <c r="N520" s="71">
        <v>68.031587042154214</v>
      </c>
      <c r="O520" s="71">
        <v>59.794909822117631</v>
      </c>
      <c r="P520" s="71">
        <v>58.980667781524616</v>
      </c>
      <c r="Q520" s="71">
        <v>3.1780375151198799</v>
      </c>
      <c r="R520" s="71">
        <v>0</v>
      </c>
      <c r="S520" s="71">
        <v>3.5016643999800001</v>
      </c>
      <c r="T520" s="72"/>
      <c r="U520" s="71">
        <v>94261960</v>
      </c>
      <c r="V520" s="71">
        <v>1290</v>
      </c>
      <c r="W520" s="71">
        <v>217</v>
      </c>
      <c r="X520" s="71">
        <v>11223</v>
      </c>
      <c r="Y520" s="71">
        <v>15776</v>
      </c>
      <c r="Z520" s="71">
        <v>31028</v>
      </c>
      <c r="AA520" s="71">
        <v>11919</v>
      </c>
      <c r="AB520" s="71">
        <v>45286</v>
      </c>
      <c r="AC520" s="71">
        <v>0</v>
      </c>
      <c r="AD520" s="71">
        <v>3.5016643999800001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9.8330000000000002</v>
      </c>
      <c r="BJ520" s="71">
        <v>2111.5610000000001</v>
      </c>
      <c r="BK520" s="71">
        <v>0</v>
      </c>
      <c r="BL520" s="71">
        <v>3.569</v>
      </c>
      <c r="BM520" s="71">
        <v>0</v>
      </c>
      <c r="BN520" s="72"/>
      <c r="BO520" s="71">
        <v>0</v>
      </c>
      <c r="BP520" s="71">
        <v>1</v>
      </c>
      <c r="BQ520" s="71">
        <v>15</v>
      </c>
      <c r="BR520" s="71">
        <v>0</v>
      </c>
      <c r="BS520" s="71">
        <v>1</v>
      </c>
      <c r="BT520" s="71">
        <v>0</v>
      </c>
      <c r="BU520"/>
      <c r="BV520" s="70">
        <v>959.30399999999997</v>
      </c>
      <c r="BW520" s="70">
        <v>186.76599999999999</v>
      </c>
      <c r="BX520" s="70">
        <v>975.32100000000003</v>
      </c>
      <c r="BY520" s="70">
        <v>1.363</v>
      </c>
      <c r="BZ520" s="70">
        <v>2.2090000000000001</v>
      </c>
      <c r="CA520" s="70">
        <v>0</v>
      </c>
      <c r="CB520" s="70">
        <v>0</v>
      </c>
      <c r="CC520" s="70">
        <v>0</v>
      </c>
      <c r="CD520" s="70">
        <v>0</v>
      </c>
    </row>
    <row r="521" spans="1:82">
      <c r="A521" s="70" t="s">
        <v>2266</v>
      </c>
      <c r="B521" s="70">
        <v>145</v>
      </c>
      <c r="C521" s="70">
        <v>9</v>
      </c>
      <c r="D521" s="70">
        <v>9</v>
      </c>
      <c r="E521" s="70">
        <v>2012</v>
      </c>
      <c r="F521" s="70" t="s">
        <v>179</v>
      </c>
      <c r="G521" s="1064" t="s">
        <v>2257</v>
      </c>
      <c r="H521" s="70" t="s">
        <v>2258</v>
      </c>
      <c r="I521" s="148"/>
      <c r="J521" s="71">
        <v>1416.0322452262769</v>
      </c>
      <c r="K521" s="71">
        <v>3.6195251334047742</v>
      </c>
      <c r="L521" s="71">
        <v>10.811575493743099</v>
      </c>
      <c r="M521" s="71">
        <v>61.514163886872822</v>
      </c>
      <c r="N521" s="71">
        <v>67.952861913746176</v>
      </c>
      <c r="O521" s="71">
        <v>59.641760302578589</v>
      </c>
      <c r="P521" s="71">
        <v>58.072085541705945</v>
      </c>
      <c r="Q521" s="71">
        <v>3.52942464837581</v>
      </c>
      <c r="R521" s="71">
        <v>0</v>
      </c>
      <c r="S521" s="71">
        <v>3.4399550016</v>
      </c>
      <c r="T521" s="72"/>
      <c r="U521" s="71">
        <v>112583089</v>
      </c>
      <c r="V521" s="71">
        <v>1290</v>
      </c>
      <c r="W521" s="71">
        <v>217</v>
      </c>
      <c r="X521" s="71">
        <v>11223</v>
      </c>
      <c r="Y521" s="71">
        <v>16783</v>
      </c>
      <c r="Z521" s="71">
        <v>31194</v>
      </c>
      <c r="AA521" s="71">
        <v>11669</v>
      </c>
      <c r="AB521" s="71">
        <v>46290</v>
      </c>
      <c r="AC521" s="71">
        <v>0</v>
      </c>
      <c r="AD521" s="71">
        <v>3.4399550016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10.252000000000001</v>
      </c>
      <c r="BJ521" s="71">
        <v>2090.3910000000001</v>
      </c>
      <c r="BK521" s="71">
        <v>0</v>
      </c>
      <c r="BL521" s="71">
        <v>3.74</v>
      </c>
      <c r="BM521" s="71">
        <v>0</v>
      </c>
      <c r="BN521" s="72"/>
      <c r="BO521" s="71">
        <v>0</v>
      </c>
      <c r="BP521" s="71">
        <v>1</v>
      </c>
      <c r="BQ521" s="71">
        <v>16</v>
      </c>
      <c r="BR521" s="71">
        <v>0</v>
      </c>
      <c r="BS521" s="71">
        <v>1</v>
      </c>
      <c r="BT521" s="71">
        <v>0</v>
      </c>
      <c r="BU521"/>
      <c r="BV521" s="70">
        <v>970.68799999999999</v>
      </c>
      <c r="BW521" s="70">
        <v>190.434</v>
      </c>
      <c r="BX521" s="70">
        <v>940.10599999999999</v>
      </c>
      <c r="BY521" s="70">
        <v>0</v>
      </c>
      <c r="BZ521" s="70">
        <v>0</v>
      </c>
      <c r="CA521" s="70">
        <v>0</v>
      </c>
      <c r="CB521" s="70">
        <v>0</v>
      </c>
      <c r="CC521" s="70">
        <v>3.1549999999999998</v>
      </c>
      <c r="CD521" s="70">
        <v>0</v>
      </c>
    </row>
    <row r="522" spans="1:82">
      <c r="A522" s="70" t="s">
        <v>2267</v>
      </c>
      <c r="B522" s="70">
        <v>146</v>
      </c>
      <c r="C522" s="70">
        <v>10</v>
      </c>
      <c r="D522" s="70">
        <v>9</v>
      </c>
      <c r="E522" s="70">
        <v>2013</v>
      </c>
      <c r="F522" s="70" t="s">
        <v>180</v>
      </c>
      <c r="G522" s="70" t="s">
        <v>2257</v>
      </c>
      <c r="H522" s="70" t="s">
        <v>2258</v>
      </c>
      <c r="I522" s="148"/>
      <c r="J522" s="71">
        <v>1477.6709516509011</v>
      </c>
      <c r="K522" s="71">
        <v>3.167211606430596</v>
      </c>
      <c r="L522" s="71">
        <v>10.25590676436609</v>
      </c>
      <c r="M522" s="71">
        <v>61.939322322894483</v>
      </c>
      <c r="N522" s="71">
        <v>69.860832586623729</v>
      </c>
      <c r="O522" s="71">
        <v>58.236580901067065</v>
      </c>
      <c r="P522" s="71">
        <v>56.532533481364915</v>
      </c>
      <c r="Q522" s="71">
        <v>3.5795977105025099</v>
      </c>
      <c r="R522" s="71">
        <v>0</v>
      </c>
      <c r="S522" s="71">
        <v>3.33428608</v>
      </c>
      <c r="T522" s="72"/>
      <c r="U522" s="71">
        <v>117897302</v>
      </c>
      <c r="V522" s="71">
        <v>1290</v>
      </c>
      <c r="W522" s="71">
        <v>217</v>
      </c>
      <c r="X522" s="71">
        <v>11223</v>
      </c>
      <c r="Y522" s="71">
        <v>16851</v>
      </c>
      <c r="Z522" s="71">
        <v>31819</v>
      </c>
      <c r="AA522" s="71">
        <v>11317</v>
      </c>
      <c r="AB522" s="71">
        <v>46275</v>
      </c>
      <c r="AC522" s="71">
        <v>0</v>
      </c>
      <c r="AD522" s="71">
        <v>3.33428608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11.539</v>
      </c>
      <c r="BJ522" s="71">
        <v>2175.154</v>
      </c>
      <c r="BK522" s="71">
        <v>0</v>
      </c>
      <c r="BL522" s="71">
        <v>3.8010000000000002</v>
      </c>
      <c r="BM522" s="71">
        <v>0</v>
      </c>
      <c r="BN522" s="72"/>
      <c r="BO522" s="71">
        <v>0</v>
      </c>
      <c r="BP522" s="71">
        <v>1</v>
      </c>
      <c r="BQ522" s="71">
        <v>16</v>
      </c>
      <c r="BR522" s="71">
        <v>0</v>
      </c>
      <c r="BS522" s="71">
        <v>1</v>
      </c>
      <c r="BT522" s="71">
        <v>0</v>
      </c>
      <c r="BU522"/>
      <c r="BV522" s="70">
        <v>987.38599999999997</v>
      </c>
      <c r="BW522" s="70">
        <v>210.48599999999999</v>
      </c>
      <c r="BX522" s="70">
        <v>989.50300000000004</v>
      </c>
      <c r="BY522" s="70">
        <v>1E-3</v>
      </c>
      <c r="BZ522" s="70">
        <v>1.0999999999999999E-2</v>
      </c>
      <c r="CA522" s="70">
        <v>0</v>
      </c>
      <c r="CB522" s="70">
        <v>0</v>
      </c>
      <c r="CC522" s="70">
        <v>3.1070000000000002</v>
      </c>
      <c r="CD522" s="70">
        <v>0</v>
      </c>
    </row>
    <row r="523" spans="1:82">
      <c r="A523" s="70" t="s">
        <v>2268</v>
      </c>
      <c r="B523" s="70">
        <v>147</v>
      </c>
      <c r="C523" s="70">
        <v>11</v>
      </c>
      <c r="D523" s="70">
        <v>9</v>
      </c>
      <c r="E523" s="70">
        <v>2014</v>
      </c>
      <c r="F523" s="70" t="s">
        <v>181</v>
      </c>
      <c r="G523" s="70" t="s">
        <v>2257</v>
      </c>
      <c r="H523" s="70" t="s">
        <v>2258</v>
      </c>
      <c r="I523" s="148"/>
      <c r="J523" s="71">
        <v>1324.3927250915169</v>
      </c>
      <c r="K523" s="71">
        <v>3.3050891455654532</v>
      </c>
      <c r="L523" s="71">
        <v>11.14544284443258</v>
      </c>
      <c r="M523" s="71">
        <v>63.302560629438148</v>
      </c>
      <c r="N523" s="71">
        <v>63.391819473659368</v>
      </c>
      <c r="O523" s="71">
        <v>56.409349224986713</v>
      </c>
      <c r="P523" s="71">
        <v>56.253949443559783</v>
      </c>
      <c r="Q523" s="71">
        <v>3.4321842681661598</v>
      </c>
      <c r="R523" s="71">
        <v>0</v>
      </c>
      <c r="S523" s="71">
        <v>4.0974389296</v>
      </c>
      <c r="T523" s="72"/>
      <c r="U523" s="71">
        <v>110568389</v>
      </c>
      <c r="V523" s="71">
        <v>1137</v>
      </c>
      <c r="W523" s="71">
        <v>244</v>
      </c>
      <c r="X523" s="71">
        <v>11237</v>
      </c>
      <c r="Y523" s="71">
        <v>17091</v>
      </c>
      <c r="Z523" s="71">
        <v>32461</v>
      </c>
      <c r="AA523" s="71">
        <v>11203</v>
      </c>
      <c r="AB523" s="71">
        <v>46245</v>
      </c>
      <c r="AC523" s="71">
        <v>0</v>
      </c>
      <c r="AD523" s="71">
        <v>4.0974389296</v>
      </c>
      <c r="AE523" s="72"/>
      <c r="AF523" s="71"/>
      <c r="AG523" s="71"/>
      <c r="AH523" s="71"/>
      <c r="AI523" s="71"/>
      <c r="AJ523" s="71"/>
      <c r="AK523" s="71"/>
      <c r="AL523" s="71"/>
      <c r="AM523" s="71"/>
      <c r="AN523" s="71"/>
      <c r="AO523" s="71"/>
      <c r="AP523" s="71"/>
      <c r="AQ523" s="72"/>
      <c r="AR523" s="71">
        <v>1160</v>
      </c>
      <c r="AS523" s="71">
        <v>282</v>
      </c>
      <c r="AT523" s="71">
        <v>0</v>
      </c>
      <c r="AU523" s="71">
        <v>0</v>
      </c>
      <c r="AV523" s="71">
        <v>0</v>
      </c>
      <c r="AW523" s="71">
        <v>0</v>
      </c>
      <c r="AX523" s="71"/>
      <c r="AY523" s="72"/>
      <c r="AZ523" s="71">
        <v>5028.8</v>
      </c>
      <c r="BA523" s="71">
        <v>27786.2</v>
      </c>
      <c r="BB523" s="71">
        <v>0</v>
      </c>
      <c r="BC523" s="71">
        <v>0</v>
      </c>
      <c r="BD523" s="71">
        <v>0</v>
      </c>
      <c r="BE523" s="71">
        <v>0</v>
      </c>
      <c r="BF523" s="71"/>
      <c r="BG523" s="72"/>
      <c r="BH523" s="71">
        <v>0</v>
      </c>
      <c r="BI523" s="71">
        <v>10.988</v>
      </c>
      <c r="BJ523" s="71">
        <v>2165.1970000000001</v>
      </c>
      <c r="BK523" s="71">
        <v>0</v>
      </c>
      <c r="BL523" s="71">
        <v>3.5209999999999999</v>
      </c>
      <c r="BM523" s="71">
        <v>0</v>
      </c>
      <c r="BN523" s="72"/>
      <c r="BO523" s="71">
        <v>0</v>
      </c>
      <c r="BP523" s="71">
        <v>1</v>
      </c>
      <c r="BQ523" s="71">
        <v>15</v>
      </c>
      <c r="BR523" s="71">
        <v>0</v>
      </c>
      <c r="BS523" s="71">
        <v>1</v>
      </c>
      <c r="BT523" s="71">
        <v>0</v>
      </c>
      <c r="BU523"/>
      <c r="BV523" s="70">
        <v>978.44</v>
      </c>
      <c r="BW523" s="70">
        <v>217.47200000000001</v>
      </c>
      <c r="BX523" s="70">
        <v>966.30600000000004</v>
      </c>
      <c r="BY523" s="70">
        <v>1.2869999999999999</v>
      </c>
      <c r="BZ523" s="70">
        <v>2.339</v>
      </c>
      <c r="CA523" s="70">
        <v>0</v>
      </c>
      <c r="CB523" s="70">
        <v>0</v>
      </c>
      <c r="CC523" s="70">
        <v>13.862</v>
      </c>
      <c r="CD523" s="70">
        <v>0</v>
      </c>
    </row>
    <row r="524" spans="1:82">
      <c r="A524" s="70" t="s">
        <v>2269</v>
      </c>
      <c r="B524" s="70">
        <v>148</v>
      </c>
      <c r="C524" s="70">
        <v>12</v>
      </c>
      <c r="D524" s="70">
        <v>9</v>
      </c>
      <c r="E524" s="70">
        <v>2015</v>
      </c>
      <c r="F524" s="70" t="s">
        <v>182</v>
      </c>
      <c r="G524" s="70" t="s">
        <v>2257</v>
      </c>
      <c r="H524" s="70" t="s">
        <v>2258</v>
      </c>
      <c r="I524" s="148"/>
      <c r="J524" s="71">
        <v>1593.9966207374071</v>
      </c>
      <c r="K524" s="71">
        <v>3.1273584393370881</v>
      </c>
      <c r="L524" s="71">
        <v>20.635004276627381</v>
      </c>
      <c r="M524" s="71">
        <v>51.74227994353609</v>
      </c>
      <c r="N524" s="71">
        <v>59.964136417864523</v>
      </c>
      <c r="O524" s="71">
        <v>55.47232840946765</v>
      </c>
      <c r="P524" s="71">
        <v>55.283283518084218</v>
      </c>
      <c r="Q524" s="71">
        <v>3.3395440603180302</v>
      </c>
      <c r="R524" s="71">
        <v>0</v>
      </c>
      <c r="S524" s="71">
        <v>4.0786943847000003</v>
      </c>
      <c r="T524" s="72"/>
      <c r="U524" s="71">
        <v>138702266</v>
      </c>
      <c r="V524" s="71">
        <v>1137</v>
      </c>
      <c r="W524" s="71">
        <v>244</v>
      </c>
      <c r="X524" s="71">
        <v>11237</v>
      </c>
      <c r="Y524" s="71">
        <v>17255</v>
      </c>
      <c r="Z524" s="71">
        <v>32229</v>
      </c>
      <c r="AA524" s="71">
        <v>11001</v>
      </c>
      <c r="AB524" s="71">
        <v>45965</v>
      </c>
      <c r="AC524" s="71">
        <v>0</v>
      </c>
      <c r="AD524" s="71">
        <v>4.0786943847000003</v>
      </c>
      <c r="AE524" s="72"/>
      <c r="AF524" s="71">
        <v>1086228997.495862</v>
      </c>
      <c r="AG524" s="71">
        <v>2330134.0950018</v>
      </c>
      <c r="AH524" s="71">
        <v>3324100.097749616</v>
      </c>
      <c r="AI524" s="71">
        <v>74268646.768181443</v>
      </c>
      <c r="AJ524" s="71">
        <v>88584769.586048275</v>
      </c>
      <c r="AK524" s="71">
        <v>0</v>
      </c>
      <c r="AL524" s="71">
        <v>0</v>
      </c>
      <c r="AM524" s="71">
        <v>6299310.4340769453</v>
      </c>
      <c r="AN524" s="71">
        <v>0</v>
      </c>
      <c r="AO524" s="71">
        <v>0</v>
      </c>
      <c r="AP524" s="71">
        <v>1261035958.4769201</v>
      </c>
      <c r="AQ524" s="72"/>
      <c r="AR524" s="71">
        <v>1282</v>
      </c>
      <c r="AS524" s="71">
        <v>434</v>
      </c>
      <c r="AT524" s="71">
        <v>0</v>
      </c>
      <c r="AU524" s="71">
        <v>0</v>
      </c>
      <c r="AV524" s="71">
        <v>0</v>
      </c>
      <c r="AW524" s="71">
        <v>0</v>
      </c>
      <c r="AX524" s="71"/>
      <c r="AY524" s="72"/>
      <c r="AZ524" s="71">
        <v>5666.7000000000007</v>
      </c>
      <c r="BA524" s="71">
        <v>46653.8</v>
      </c>
      <c r="BB524" s="71">
        <v>0</v>
      </c>
      <c r="BC524" s="71">
        <v>0</v>
      </c>
      <c r="BD524" s="71">
        <v>0</v>
      </c>
      <c r="BE524" s="71">
        <v>0</v>
      </c>
      <c r="BF524" s="71"/>
      <c r="BG524" s="72"/>
      <c r="BH524" s="71">
        <v>0</v>
      </c>
      <c r="BI524" s="71">
        <v>11.686999999999999</v>
      </c>
      <c r="BJ524" s="71">
        <v>2100.9279999999999</v>
      </c>
      <c r="BK524" s="71">
        <v>0</v>
      </c>
      <c r="BL524" s="71">
        <v>3.3450000000000002</v>
      </c>
      <c r="BM524" s="71">
        <v>0</v>
      </c>
      <c r="BN524" s="72"/>
      <c r="BO524" s="71">
        <v>0</v>
      </c>
      <c r="BP524" s="71">
        <v>1</v>
      </c>
      <c r="BQ524" s="71">
        <v>16</v>
      </c>
      <c r="BR524" s="71">
        <v>0</v>
      </c>
      <c r="BS524" s="71">
        <v>1</v>
      </c>
      <c r="BT524" s="71">
        <v>0</v>
      </c>
      <c r="BU524"/>
      <c r="BV524" s="70">
        <v>947.26900000000001</v>
      </c>
      <c r="BW524" s="70">
        <v>229.48</v>
      </c>
      <c r="BX524" s="70">
        <v>919.22199999999998</v>
      </c>
      <c r="BY524" s="70">
        <v>1.224</v>
      </c>
      <c r="BZ524" s="70">
        <v>2.2810000000000001</v>
      </c>
      <c r="CA524" s="70">
        <v>0</v>
      </c>
      <c r="CB524" s="70">
        <v>0</v>
      </c>
      <c r="CC524" s="70">
        <v>16.484000000000002</v>
      </c>
      <c r="CD524" s="70">
        <v>0</v>
      </c>
    </row>
    <row r="525" spans="1:82">
      <c r="A525" s="70" t="s">
        <v>2270</v>
      </c>
      <c r="B525" s="70">
        <v>149</v>
      </c>
      <c r="C525" s="70">
        <v>13</v>
      </c>
      <c r="D525" s="70">
        <v>9</v>
      </c>
      <c r="E525" s="70">
        <v>2016</v>
      </c>
      <c r="F525" s="70" t="s">
        <v>155</v>
      </c>
      <c r="G525" s="70" t="s">
        <v>2257</v>
      </c>
      <c r="H525" s="70" t="s">
        <v>2258</v>
      </c>
      <c r="I525" s="148"/>
      <c r="J525" s="71">
        <v>1656.9517673040145</v>
      </c>
      <c r="K525" s="71">
        <v>2.9272472455653866</v>
      </c>
      <c r="L525" s="71">
        <v>12.10969709084055</v>
      </c>
      <c r="M525" s="71">
        <v>50.132229212004781</v>
      </c>
      <c r="N525" s="71">
        <v>61.487373030926484</v>
      </c>
      <c r="O525" s="71">
        <v>55.072448199214833</v>
      </c>
      <c r="P525" s="71">
        <v>53.956107077744278</v>
      </c>
      <c r="Q525" s="71">
        <v>3.2319803304200638</v>
      </c>
      <c r="R525" s="71">
        <v>0</v>
      </c>
      <c r="S525" s="71">
        <v>3.3943120766499995</v>
      </c>
      <c r="T525" s="72"/>
      <c r="U525" s="71">
        <v>132200684</v>
      </c>
      <c r="V525" s="71">
        <v>1137</v>
      </c>
      <c r="W525" s="71">
        <v>244</v>
      </c>
      <c r="X525" s="71">
        <v>11237</v>
      </c>
      <c r="Y525" s="71">
        <v>17421</v>
      </c>
      <c r="Z525" s="71">
        <v>32390</v>
      </c>
      <c r="AA525" s="71">
        <v>11105</v>
      </c>
      <c r="AB525" s="71">
        <v>45758</v>
      </c>
      <c r="AC525" s="71">
        <v>0</v>
      </c>
      <c r="AD525" s="71">
        <v>3.394312076649999</v>
      </c>
      <c r="AE525" s="72"/>
      <c r="AF525" s="71">
        <v>1153019599.221103</v>
      </c>
      <c r="AG525" s="71">
        <v>2144580.203151349</v>
      </c>
      <c r="AH525" s="71">
        <v>1571555.2886731829</v>
      </c>
      <c r="AI525" s="71">
        <v>76383589.603643969</v>
      </c>
      <c r="AJ525" s="71">
        <v>90796860.803797036</v>
      </c>
      <c r="AK525" s="71">
        <v>0</v>
      </c>
      <c r="AL525" s="71">
        <v>0</v>
      </c>
      <c r="AM525" s="71">
        <v>6275813.859007</v>
      </c>
      <c r="AN525" s="71">
        <v>0</v>
      </c>
      <c r="AO525" s="71">
        <v>0</v>
      </c>
      <c r="AP525" s="71">
        <v>1330191998.9793754</v>
      </c>
      <c r="AQ525" s="72"/>
      <c r="AR525" s="71">
        <v>1382</v>
      </c>
      <c r="AS525" s="71">
        <v>554</v>
      </c>
      <c r="AT525" s="71">
        <v>0</v>
      </c>
      <c r="AU525" s="71">
        <v>1</v>
      </c>
      <c r="AV525" s="71">
        <v>0</v>
      </c>
      <c r="AW525" s="71">
        <v>0</v>
      </c>
      <c r="AX525" s="71"/>
      <c r="AY525" s="72"/>
      <c r="AZ525" s="71">
        <v>6210.2</v>
      </c>
      <c r="BA525" s="71">
        <v>61220.5</v>
      </c>
      <c r="BB525" s="71">
        <v>0</v>
      </c>
      <c r="BC525" s="71">
        <v>133.30000000000001</v>
      </c>
      <c r="BD525" s="71">
        <v>0</v>
      </c>
      <c r="BE525" s="71">
        <v>0</v>
      </c>
      <c r="BF525" s="71"/>
      <c r="BG525" s="72"/>
      <c r="BH525" s="71">
        <v>0</v>
      </c>
      <c r="BI525" s="71">
        <v>10.823</v>
      </c>
      <c r="BJ525" s="71">
        <v>2102.375</v>
      </c>
      <c r="BK525" s="71">
        <v>0</v>
      </c>
      <c r="BL525" s="71">
        <v>0</v>
      </c>
      <c r="BM525" s="71">
        <v>0</v>
      </c>
      <c r="BN525" s="72"/>
      <c r="BO525" s="71">
        <v>0</v>
      </c>
      <c r="BP525" s="71">
        <v>1</v>
      </c>
      <c r="BQ525" s="71">
        <v>17</v>
      </c>
      <c r="BR525" s="71">
        <v>0</v>
      </c>
      <c r="BS525" s="71">
        <v>0</v>
      </c>
      <c r="BT525" s="71">
        <v>0</v>
      </c>
      <c r="BU525"/>
      <c r="BV525" s="70">
        <v>929.96400000000006</v>
      </c>
      <c r="BW525" s="70">
        <v>236.06800000000001</v>
      </c>
      <c r="BX525" s="70">
        <v>928.4</v>
      </c>
      <c r="BY525" s="70">
        <v>1.194</v>
      </c>
      <c r="BZ525" s="70">
        <v>2.2959999999999998</v>
      </c>
      <c r="CA525" s="70">
        <v>0</v>
      </c>
      <c r="CB525" s="70">
        <v>0</v>
      </c>
      <c r="CC525" s="70">
        <v>15.276</v>
      </c>
      <c r="CD525" s="70">
        <v>0</v>
      </c>
    </row>
    <row r="526" spans="1:82">
      <c r="A526" s="70" t="s">
        <v>2271</v>
      </c>
      <c r="B526" s="70">
        <v>150</v>
      </c>
      <c r="C526" s="70">
        <v>14</v>
      </c>
      <c r="D526" s="70">
        <v>9</v>
      </c>
      <c r="E526" s="70">
        <v>2017</v>
      </c>
      <c r="F526" s="70" t="s">
        <v>156</v>
      </c>
      <c r="G526" s="70" t="s">
        <v>2257</v>
      </c>
      <c r="H526" s="70" t="s">
        <v>2258</v>
      </c>
      <c r="I526" s="148"/>
      <c r="J526" s="71">
        <v>1660.7527979155821</v>
      </c>
      <c r="K526" s="71">
        <v>2.9552829081083387</v>
      </c>
      <c r="L526" s="71">
        <v>11.833477208048128</v>
      </c>
      <c r="M526" s="71">
        <v>47.363758322340679</v>
      </c>
      <c r="N526" s="71">
        <v>60.393826806365048</v>
      </c>
      <c r="O526" s="71">
        <v>54.473182979692254</v>
      </c>
      <c r="P526" s="71">
        <v>52.87081108193464</v>
      </c>
      <c r="Q526" s="71">
        <v>3.1166541690321101</v>
      </c>
      <c r="R526" s="71">
        <v>0</v>
      </c>
      <c r="S526" s="71">
        <v>3.6621013016000004</v>
      </c>
      <c r="T526" s="72"/>
      <c r="U526" s="71">
        <v>141597665</v>
      </c>
      <c r="V526" s="71">
        <v>1137</v>
      </c>
      <c r="W526" s="71">
        <v>244</v>
      </c>
      <c r="X526" s="71">
        <v>11237</v>
      </c>
      <c r="Y526" s="71">
        <v>17652</v>
      </c>
      <c r="Z526" s="71">
        <v>32569</v>
      </c>
      <c r="AA526" s="71">
        <v>10951</v>
      </c>
      <c r="AB526" s="71">
        <v>45630</v>
      </c>
      <c r="AC526" s="71">
        <v>0</v>
      </c>
      <c r="AD526" s="71">
        <v>3.6621013015999999</v>
      </c>
      <c r="AE526" s="72"/>
      <c r="AF526" s="71">
        <v>1260647208.1776459</v>
      </c>
      <c r="AG526" s="71">
        <v>2259025.6602262682</v>
      </c>
      <c r="AH526" s="71">
        <v>1923825.084551919</v>
      </c>
      <c r="AI526" s="71">
        <v>75096793.412458196</v>
      </c>
      <c r="AJ526" s="71">
        <v>86684074.328350723</v>
      </c>
      <c r="AK526" s="71">
        <v>0</v>
      </c>
      <c r="AL526" s="71">
        <v>0</v>
      </c>
      <c r="AM526" s="71">
        <v>6268050.8336648298</v>
      </c>
      <c r="AN526" s="71">
        <v>0</v>
      </c>
      <c r="AO526" s="71">
        <v>0</v>
      </c>
      <c r="AP526" s="71">
        <v>1432878977.4968979</v>
      </c>
      <c r="AQ526" s="72"/>
      <c r="AR526" s="71">
        <v>1466</v>
      </c>
      <c r="AS526" s="71">
        <v>647</v>
      </c>
      <c r="AT526" s="71">
        <v>0</v>
      </c>
      <c r="AU526" s="71">
        <v>1</v>
      </c>
      <c r="AV526" s="71">
        <v>0</v>
      </c>
      <c r="AW526" s="71">
        <v>0</v>
      </c>
      <c r="AX526" s="71"/>
      <c r="AY526" s="72"/>
      <c r="AZ526" s="71">
        <v>6633.9</v>
      </c>
      <c r="BA526" s="71">
        <v>74704.400000000023</v>
      </c>
      <c r="BB526" s="71">
        <v>0</v>
      </c>
      <c r="BC526" s="71">
        <v>133.30000000000001</v>
      </c>
      <c r="BD526" s="71">
        <v>0</v>
      </c>
      <c r="BE526" s="71">
        <v>0</v>
      </c>
      <c r="BF526" s="71"/>
      <c r="BG526" s="72"/>
      <c r="BH526" s="71">
        <v>0</v>
      </c>
      <c r="BI526" s="71">
        <v>10.846</v>
      </c>
      <c r="BJ526" s="71">
        <v>1957.731</v>
      </c>
      <c r="BK526" s="71">
        <v>0</v>
      </c>
      <c r="BL526" s="71">
        <v>0</v>
      </c>
      <c r="BM526" s="71">
        <v>0</v>
      </c>
      <c r="BN526" s="72"/>
      <c r="BO526" s="71">
        <v>0</v>
      </c>
      <c r="BP526" s="71">
        <v>1</v>
      </c>
      <c r="BQ526" s="71">
        <v>16</v>
      </c>
      <c r="BR526" s="71">
        <v>0</v>
      </c>
      <c r="BS526" s="71">
        <v>0</v>
      </c>
      <c r="BT526" s="71">
        <v>0</v>
      </c>
      <c r="BU526"/>
      <c r="BV526" s="70">
        <v>875.14499999999998</v>
      </c>
      <c r="BW526" s="70">
        <v>236.864</v>
      </c>
      <c r="BX526" s="70">
        <v>840.96299999999997</v>
      </c>
      <c r="BY526" s="70">
        <v>1.0649999999999999</v>
      </c>
      <c r="BZ526" s="70">
        <v>2.16</v>
      </c>
      <c r="CA526" s="70">
        <v>0</v>
      </c>
      <c r="CB526" s="70">
        <v>0</v>
      </c>
      <c r="CC526" s="70">
        <v>12.38</v>
      </c>
      <c r="CD526" s="70">
        <v>0</v>
      </c>
    </row>
    <row r="527" spans="1:82">
      <c r="A527" s="70" t="s">
        <v>2272</v>
      </c>
      <c r="B527" s="70">
        <v>151</v>
      </c>
      <c r="C527" s="70">
        <v>15</v>
      </c>
      <c r="D527" s="70">
        <v>9</v>
      </c>
      <c r="E527" s="70">
        <v>2018</v>
      </c>
      <c r="F527" s="70" t="s">
        <v>183</v>
      </c>
      <c r="G527" s="70" t="s">
        <v>2257</v>
      </c>
      <c r="H527" s="70" t="s">
        <v>2258</v>
      </c>
      <c r="I527" s="148"/>
      <c r="J527" s="71">
        <v>1690.000507899023</v>
      </c>
      <c r="K527" s="71">
        <v>2.7373081063554019</v>
      </c>
      <c r="L527" s="71">
        <v>10.881604063828073</v>
      </c>
      <c r="M527" s="71">
        <v>49.018368399636053</v>
      </c>
      <c r="N527" s="71">
        <v>55.764502269546448</v>
      </c>
      <c r="O527" s="71">
        <v>53.925676566557264</v>
      </c>
      <c r="P527" s="71">
        <v>51.899993158511968</v>
      </c>
      <c r="Q527" s="71">
        <v>2.8930815204725699</v>
      </c>
      <c r="R527" s="71">
        <v>0</v>
      </c>
      <c r="S527" s="71">
        <v>3.3479317185600004</v>
      </c>
      <c r="T527" s="72"/>
      <c r="U527" s="71">
        <v>150197586</v>
      </c>
      <c r="V527" s="71">
        <v>1137</v>
      </c>
      <c r="W527" s="71">
        <v>244</v>
      </c>
      <c r="X527" s="71">
        <v>11237</v>
      </c>
      <c r="Y527" s="71">
        <v>18072</v>
      </c>
      <c r="Z527" s="71">
        <v>32859</v>
      </c>
      <c r="AA527" s="71">
        <v>10858</v>
      </c>
      <c r="AB527" s="71">
        <v>45646</v>
      </c>
      <c r="AC527" s="71">
        <v>0</v>
      </c>
      <c r="AD527" s="71">
        <v>3.3479317185599999</v>
      </c>
      <c r="AE527" s="72"/>
      <c r="AF527" s="71">
        <v>1359733389.5966799</v>
      </c>
      <c r="AG527" s="71">
        <v>2047641.6554429331</v>
      </c>
      <c r="AH527" s="71">
        <v>1780499.9631450099</v>
      </c>
      <c r="AI527" s="71">
        <v>76428654.945469454</v>
      </c>
      <c r="AJ527" s="71">
        <v>82639763.651736706</v>
      </c>
      <c r="AK527" s="71">
        <v>0</v>
      </c>
      <c r="AL527" s="71">
        <v>0</v>
      </c>
      <c r="AM527" s="71">
        <v>6283222.5995439244</v>
      </c>
      <c r="AN527" s="71">
        <v>0</v>
      </c>
      <c r="AO527" s="71">
        <v>0</v>
      </c>
      <c r="AP527" s="71">
        <v>1528913172.4120178</v>
      </c>
      <c r="AQ527" s="72"/>
      <c r="AR527" s="71">
        <v>1576</v>
      </c>
      <c r="AS527" s="71">
        <v>759</v>
      </c>
      <c r="AT527" s="71">
        <v>0</v>
      </c>
      <c r="AU527" s="71">
        <v>1</v>
      </c>
      <c r="AV527" s="71">
        <v>0</v>
      </c>
      <c r="AW527" s="71">
        <v>0</v>
      </c>
      <c r="AX527" s="71"/>
      <c r="AY527" s="72"/>
      <c r="AZ527" s="71">
        <v>7210.2000000000007</v>
      </c>
      <c r="BA527" s="71">
        <v>91833.8</v>
      </c>
      <c r="BB527" s="71">
        <v>0</v>
      </c>
      <c r="BC527" s="71">
        <v>133</v>
      </c>
      <c r="BD527" s="71">
        <v>0</v>
      </c>
      <c r="BE527" s="71">
        <v>0</v>
      </c>
      <c r="BF527" s="71"/>
      <c r="BG527" s="72"/>
      <c r="BH527" s="71">
        <v>0</v>
      </c>
      <c r="BI527" s="71">
        <v>10.863</v>
      </c>
      <c r="BJ527" s="71">
        <v>2008.1659999999999</v>
      </c>
      <c r="BK527" s="71">
        <v>0</v>
      </c>
      <c r="BL527" s="71">
        <v>0</v>
      </c>
      <c r="BM527" s="71">
        <v>0</v>
      </c>
      <c r="BN527" s="72"/>
      <c r="BO527" s="71">
        <v>0</v>
      </c>
      <c r="BP527" s="71">
        <v>1</v>
      </c>
      <c r="BQ527" s="71">
        <v>17</v>
      </c>
      <c r="BR527" s="71">
        <v>0</v>
      </c>
      <c r="BS527" s="71">
        <v>0</v>
      </c>
      <c r="BT527" s="71">
        <v>0</v>
      </c>
      <c r="BU527"/>
      <c r="BV527" s="70">
        <v>894.77800000000002</v>
      </c>
      <c r="BW527" s="70">
        <v>249.91399999999999</v>
      </c>
      <c r="BX527" s="70">
        <v>855.79899999999998</v>
      </c>
      <c r="BY527" s="70">
        <v>1.131</v>
      </c>
      <c r="BZ527" s="70">
        <v>2.2839999999999998</v>
      </c>
      <c r="CA527" s="70">
        <v>0</v>
      </c>
      <c r="CB527" s="70">
        <v>0</v>
      </c>
      <c r="CC527" s="70">
        <v>15.122999999999999</v>
      </c>
      <c r="CD527" s="70">
        <v>0</v>
      </c>
    </row>
    <row r="528" spans="1:82">
      <c r="A528" s="70" t="s">
        <v>2273</v>
      </c>
      <c r="B528" s="70">
        <v>152</v>
      </c>
      <c r="C528" s="70">
        <v>16</v>
      </c>
      <c r="D528" s="70">
        <v>9</v>
      </c>
      <c r="E528" s="70">
        <v>2019</v>
      </c>
      <c r="F528" s="70" t="s">
        <v>158</v>
      </c>
      <c r="G528" s="70" t="s">
        <v>2257</v>
      </c>
      <c r="H528" s="70" t="s">
        <v>2258</v>
      </c>
      <c r="I528" s="148"/>
      <c r="J528" s="71">
        <v>1969.751466410451</v>
      </c>
      <c r="K528" s="71">
        <v>2.5521089950296432</v>
      </c>
      <c r="L528" s="71">
        <v>10.958953598208657</v>
      </c>
      <c r="M528" s="71">
        <v>43.705586302266532</v>
      </c>
      <c r="N528" s="71">
        <v>53.154035047640633</v>
      </c>
      <c r="O528" s="71">
        <v>52.732374074095389</v>
      </c>
      <c r="P528" s="71">
        <v>51.843516189903859</v>
      </c>
      <c r="Q528" s="71">
        <v>2.8209592660137002</v>
      </c>
      <c r="R528" s="71">
        <v>0</v>
      </c>
      <c r="S528" s="71">
        <v>3.8643113482359435</v>
      </c>
      <c r="T528" s="72"/>
      <c r="U528" s="71">
        <v>172274101</v>
      </c>
      <c r="V528" s="71">
        <v>1137</v>
      </c>
      <c r="W528" s="71">
        <v>244</v>
      </c>
      <c r="X528" s="71">
        <v>11237</v>
      </c>
      <c r="Y528" s="71">
        <v>18556</v>
      </c>
      <c r="Z528" s="71">
        <v>33014</v>
      </c>
      <c r="AA528" s="71">
        <v>10765</v>
      </c>
      <c r="AB528" s="71">
        <v>45713</v>
      </c>
      <c r="AC528" s="71">
        <v>0</v>
      </c>
      <c r="AD528" s="71">
        <v>3.864311348235943</v>
      </c>
      <c r="AE528" s="72"/>
      <c r="AF528" s="71">
        <v>1653925047.775609</v>
      </c>
      <c r="AG528" s="71">
        <v>2011360.224884765</v>
      </c>
      <c r="AH528" s="71">
        <v>1958297.377493998</v>
      </c>
      <c r="AI528" s="71">
        <v>73333178.145494357</v>
      </c>
      <c r="AJ528" s="71">
        <v>82797578.644132242</v>
      </c>
      <c r="AK528" s="71">
        <v>0</v>
      </c>
      <c r="AL528" s="71">
        <v>0</v>
      </c>
      <c r="AM528" s="71">
        <v>6225766.472720244</v>
      </c>
      <c r="AN528" s="71">
        <v>0</v>
      </c>
      <c r="AO528" s="71">
        <v>0</v>
      </c>
      <c r="AP528" s="71">
        <v>1820251228.6403346</v>
      </c>
      <c r="AQ528" s="72"/>
      <c r="AR528" s="71">
        <v>1696</v>
      </c>
      <c r="AS528" s="71">
        <v>896</v>
      </c>
      <c r="AT528" s="71">
        <v>0</v>
      </c>
      <c r="AU528" s="71">
        <v>1</v>
      </c>
      <c r="AV528" s="71">
        <v>0</v>
      </c>
      <c r="AW528" s="71">
        <v>0</v>
      </c>
      <c r="AX528" s="71"/>
      <c r="AY528" s="72"/>
      <c r="AZ528" s="71">
        <v>7869.0000000000036</v>
      </c>
      <c r="BA528" s="71">
        <v>99940.100000000049</v>
      </c>
      <c r="BB528" s="71">
        <v>0</v>
      </c>
      <c r="BC528" s="71">
        <v>133.30000000000001</v>
      </c>
      <c r="BD528" s="71">
        <v>0</v>
      </c>
      <c r="BE528" s="71">
        <v>0</v>
      </c>
      <c r="BF528" s="71"/>
      <c r="BG528" s="72"/>
      <c r="BH528" s="71">
        <v>0</v>
      </c>
      <c r="BI528" s="71">
        <v>10.188000000000001</v>
      </c>
      <c r="BJ528" s="71">
        <v>1986.44</v>
      </c>
      <c r="BK528" s="71">
        <v>0</v>
      </c>
      <c r="BL528" s="71">
        <v>0</v>
      </c>
      <c r="BM528" s="71">
        <v>0</v>
      </c>
      <c r="BN528" s="72"/>
      <c r="BO528" s="71">
        <v>0</v>
      </c>
      <c r="BP528" s="71">
        <v>1</v>
      </c>
      <c r="BQ528" s="71">
        <v>18</v>
      </c>
      <c r="BR528" s="71">
        <v>0</v>
      </c>
      <c r="BS528" s="71">
        <v>0</v>
      </c>
      <c r="BT528" s="71">
        <v>0</v>
      </c>
      <c r="BU528"/>
      <c r="BV528" s="70">
        <v>861.49800000000005</v>
      </c>
      <c r="BW528" s="70">
        <v>259.077</v>
      </c>
      <c r="BX528" s="70">
        <v>856.41099999999994</v>
      </c>
      <c r="BY528" s="70">
        <v>1.0189999999999999</v>
      </c>
      <c r="BZ528" s="70">
        <v>2.2170000000000001</v>
      </c>
      <c r="CA528" s="70">
        <v>0</v>
      </c>
      <c r="CB528" s="70">
        <v>0</v>
      </c>
      <c r="CC528" s="70">
        <v>16.405999999999999</v>
      </c>
      <c r="CD528" s="70">
        <v>0</v>
      </c>
    </row>
    <row r="529" spans="1:82">
      <c r="A529" s="70" t="s">
        <v>2274</v>
      </c>
      <c r="B529" s="70">
        <v>153</v>
      </c>
      <c r="C529" s="70">
        <v>17</v>
      </c>
      <c r="D529" s="70">
        <v>9</v>
      </c>
      <c r="E529" s="70">
        <v>2020</v>
      </c>
      <c r="F529" s="70" t="s">
        <v>159</v>
      </c>
      <c r="G529" s="70" t="s">
        <v>2257</v>
      </c>
      <c r="H529" s="70" t="s">
        <v>2258</v>
      </c>
      <c r="I529" s="148"/>
      <c r="J529" s="71">
        <v>1865.778451330923</v>
      </c>
      <c r="K529" s="71">
        <v>2.4860270652005494</v>
      </c>
      <c r="L529" s="71">
        <v>26.060317021439779</v>
      </c>
      <c r="M529" s="71">
        <v>41.7702824354432</v>
      </c>
      <c r="N529" s="71">
        <v>53.288752781681723</v>
      </c>
      <c r="O529" s="71">
        <v>46.110051740426584</v>
      </c>
      <c r="P529" s="71">
        <v>48.522045932677329</v>
      </c>
      <c r="Q529" s="71">
        <v>2.6768758030343598</v>
      </c>
      <c r="R529" s="71">
        <v>0</v>
      </c>
      <c r="S529" s="71">
        <v>6.8439723815963998</v>
      </c>
      <c r="T529" s="72"/>
      <c r="U529" s="71">
        <v>166279287</v>
      </c>
      <c r="V529" s="71">
        <v>1054</v>
      </c>
      <c r="W529" s="71">
        <v>618</v>
      </c>
      <c r="X529" s="71">
        <v>11914</v>
      </c>
      <c r="Y529" s="71">
        <v>18725</v>
      </c>
      <c r="Z529" s="71">
        <v>32949</v>
      </c>
      <c r="AA529" s="71">
        <v>10709</v>
      </c>
      <c r="AB529" s="71">
        <v>45401</v>
      </c>
      <c r="AC529" s="71">
        <v>0</v>
      </c>
      <c r="AD529" s="71">
        <v>6.8439723815963998</v>
      </c>
      <c r="AE529" s="72"/>
      <c r="AF529" s="71">
        <v>1624319991.1432481</v>
      </c>
      <c r="AG529" s="71">
        <v>1909881.4913132875</v>
      </c>
      <c r="AH529" s="71">
        <v>4856821.8667580578</v>
      </c>
      <c r="AI529" s="71">
        <v>75107430.324570864</v>
      </c>
      <c r="AJ529" s="71">
        <v>95369498.309280396</v>
      </c>
      <c r="AK529" s="71"/>
      <c r="AL529" s="71"/>
      <c r="AM529" s="71">
        <v>5925334.9156306209</v>
      </c>
      <c r="AN529" s="71"/>
      <c r="AO529" s="71"/>
      <c r="AP529" s="71">
        <v>1807488958.0508013</v>
      </c>
      <c r="AQ529" s="72"/>
      <c r="AR529" s="71">
        <v>1822</v>
      </c>
      <c r="AS529" s="71">
        <v>1002</v>
      </c>
      <c r="AT529" s="71">
        <v>0</v>
      </c>
      <c r="AU529" s="71">
        <v>1</v>
      </c>
      <c r="AV529" s="71">
        <v>0</v>
      </c>
      <c r="AW529" s="71">
        <v>0</v>
      </c>
      <c r="AX529" s="71"/>
      <c r="AY529" s="72"/>
      <c r="AZ529" s="71">
        <v>8648.9999999999909</v>
      </c>
      <c r="BA529" s="71">
        <v>110788.69999999971</v>
      </c>
      <c r="BB529" s="71">
        <v>0</v>
      </c>
      <c r="BC529" s="71">
        <v>133.30000000000001</v>
      </c>
      <c r="BD529" s="71">
        <v>0</v>
      </c>
      <c r="BE529" s="71">
        <v>0</v>
      </c>
      <c r="BF529" s="71"/>
      <c r="BG529" s="72"/>
      <c r="BH529" s="71">
        <v>0</v>
      </c>
      <c r="BI529" s="71">
        <v>11.111000000000001</v>
      </c>
      <c r="BJ529" s="71">
        <v>1905.566</v>
      </c>
      <c r="BK529" s="71">
        <v>0</v>
      </c>
      <c r="BL529" s="71">
        <v>0</v>
      </c>
      <c r="BM529" s="71">
        <v>0</v>
      </c>
      <c r="BN529" s="72"/>
      <c r="BO529" s="71">
        <v>0</v>
      </c>
      <c r="BP529" s="71">
        <v>1</v>
      </c>
      <c r="BQ529" s="71">
        <v>19</v>
      </c>
      <c r="BR529" s="71">
        <v>0</v>
      </c>
      <c r="BS529" s="71">
        <v>0</v>
      </c>
      <c r="BT529" s="71">
        <v>0</v>
      </c>
      <c r="BU529"/>
      <c r="BV529" s="70">
        <v>794.92700000000002</v>
      </c>
      <c r="BW529" s="70">
        <v>301.072</v>
      </c>
      <c r="BX529" s="70">
        <v>817.38300000000004</v>
      </c>
      <c r="BY529" s="70">
        <v>0.93799999999999994</v>
      </c>
      <c r="BZ529" s="70">
        <v>2.3570000000000002</v>
      </c>
      <c r="CA529" s="70">
        <v>0</v>
      </c>
      <c r="CB529" s="70">
        <v>0</v>
      </c>
      <c r="CC529" s="70">
        <v>0</v>
      </c>
      <c r="CD529" s="70">
        <v>0</v>
      </c>
    </row>
    <row r="530" spans="1:82">
      <c r="A530" s="70" t="s">
        <v>2275</v>
      </c>
      <c r="B530" s="70">
        <v>153</v>
      </c>
      <c r="C530" s="70">
        <v>18</v>
      </c>
      <c r="D530" s="70">
        <v>9</v>
      </c>
      <c r="E530" s="70">
        <v>2021</v>
      </c>
      <c r="F530" s="70" t="s">
        <v>160</v>
      </c>
      <c r="G530" s="70" t="s">
        <v>2257</v>
      </c>
      <c r="H530" s="70" t="s">
        <v>2258</v>
      </c>
      <c r="I530" s="148"/>
      <c r="J530" s="71">
        <v>1747.358972501014</v>
      </c>
      <c r="K530" s="71">
        <v>2.724756874334497</v>
      </c>
      <c r="L530" s="71">
        <v>24.928366280071362</v>
      </c>
      <c r="M530" s="71">
        <v>47.933410893171363</v>
      </c>
      <c r="N530" s="71">
        <v>55.170939020705745</v>
      </c>
      <c r="O530" s="71">
        <v>44.553826308045146</v>
      </c>
      <c r="P530" s="71">
        <v>50.545822509908795</v>
      </c>
      <c r="Q530" s="71">
        <v>2.6226904771854298</v>
      </c>
      <c r="R530" s="71">
        <v>0</v>
      </c>
      <c r="S530" s="71">
        <v>5.6781643514400004</v>
      </c>
      <c r="T530" s="72"/>
      <c r="U530" s="71">
        <v>153644953</v>
      </c>
      <c r="V530" s="71">
        <v>1054</v>
      </c>
      <c r="W530" s="71">
        <v>618</v>
      </c>
      <c r="X530" s="71">
        <v>11914</v>
      </c>
      <c r="Y530" s="71">
        <v>18685</v>
      </c>
      <c r="Z530" s="71">
        <v>32781</v>
      </c>
      <c r="AA530" s="71">
        <v>10878</v>
      </c>
      <c r="AB530" s="71">
        <v>44919</v>
      </c>
      <c r="AC530" s="71">
        <v>0</v>
      </c>
      <c r="AD530" s="71">
        <v>5.6781643514400004</v>
      </c>
      <c r="AE530" s="72"/>
      <c r="AF530" s="71">
        <v>1525356854.778518</v>
      </c>
      <c r="AG530" s="71">
        <v>2024022.8864189649</v>
      </c>
      <c r="AH530" s="71">
        <v>4437233.6001167307</v>
      </c>
      <c r="AI530" s="71">
        <v>80381887.870410129</v>
      </c>
      <c r="AJ530" s="71">
        <v>91784600.182512835</v>
      </c>
      <c r="AK530" s="71">
        <v>0</v>
      </c>
      <c r="AL530" s="71">
        <v>0</v>
      </c>
      <c r="AM530" s="71">
        <v>5896242.5764386998</v>
      </c>
      <c r="AN530" s="71">
        <v>0</v>
      </c>
      <c r="AO530" s="71">
        <v>0</v>
      </c>
      <c r="AP530" s="71">
        <v>1709880841.8944154</v>
      </c>
      <c r="AQ530" s="72"/>
      <c r="AR530" s="71">
        <v>2169</v>
      </c>
      <c r="AS530" s="71">
        <v>1037</v>
      </c>
      <c r="AT530" s="71">
        <v>0</v>
      </c>
      <c r="AU530" s="71">
        <v>1</v>
      </c>
      <c r="AV530" s="71">
        <v>0</v>
      </c>
      <c r="AW530" s="71">
        <v>0</v>
      </c>
      <c r="AX530" s="71"/>
      <c r="AY530" s="72"/>
      <c r="AZ530" s="71">
        <v>11598.999999999911</v>
      </c>
      <c r="BA530" s="71">
        <v>115226.7999999997</v>
      </c>
      <c r="BB530" s="71">
        <v>0</v>
      </c>
      <c r="BC530" s="71">
        <v>133.30000000000001</v>
      </c>
      <c r="BD530" s="71">
        <v>0</v>
      </c>
      <c r="BE530" s="71">
        <v>0</v>
      </c>
      <c r="BF530" s="71"/>
      <c r="BG530" s="72"/>
      <c r="BH530" s="71">
        <v>0</v>
      </c>
      <c r="BI530" s="71">
        <v>11.734</v>
      </c>
      <c r="BJ530" s="71">
        <v>1859.6089999999999</v>
      </c>
      <c r="BK530" s="71">
        <v>0</v>
      </c>
      <c r="BL530" s="71">
        <v>0</v>
      </c>
      <c r="BM530" s="71">
        <v>0</v>
      </c>
      <c r="BN530" s="72"/>
      <c r="BO530" s="71">
        <v>0</v>
      </c>
      <c r="BP530" s="71">
        <v>1</v>
      </c>
      <c r="BQ530" s="71">
        <v>18</v>
      </c>
      <c r="BR530" s="71">
        <v>0</v>
      </c>
      <c r="BS530" s="71">
        <v>0</v>
      </c>
      <c r="BT530" s="71">
        <v>0</v>
      </c>
      <c r="BU530"/>
      <c r="BV530" s="70">
        <v>723.42399999999998</v>
      </c>
      <c r="BW530" s="70">
        <v>315.12200000000001</v>
      </c>
      <c r="BX530" s="70">
        <v>815.47500000000002</v>
      </c>
      <c r="BY530" s="70">
        <v>0</v>
      </c>
      <c r="BZ530" s="70">
        <v>0</v>
      </c>
      <c r="CA530" s="70">
        <v>0</v>
      </c>
      <c r="CB530" s="70">
        <v>0</v>
      </c>
      <c r="CC530" s="70">
        <v>17.321999999999999</v>
      </c>
      <c r="CD530" s="70">
        <v>0</v>
      </c>
    </row>
    <row r="531" spans="1:82">
      <c r="A531" s="70" t="s">
        <v>2276</v>
      </c>
      <c r="B531" s="70">
        <v>153</v>
      </c>
      <c r="C531" s="70">
        <v>19</v>
      </c>
      <c r="D531" s="70">
        <v>9</v>
      </c>
      <c r="E531" s="70">
        <v>2022</v>
      </c>
      <c r="F531" s="70" t="s">
        <v>161</v>
      </c>
      <c r="G531" s="70" t="s">
        <v>2257</v>
      </c>
      <c r="H531" s="70" t="s">
        <v>2258</v>
      </c>
      <c r="I531" s="148"/>
      <c r="J531" s="71">
        <v>1606.9419697466628</v>
      </c>
      <c r="K531" s="71">
        <v>2.5534165289088127</v>
      </c>
      <c r="L531" s="71">
        <v>22.590307184250538</v>
      </c>
      <c r="M531" s="71">
        <v>44.198503424222544</v>
      </c>
      <c r="N531" s="71">
        <v>51.786150159322936</v>
      </c>
      <c r="O531" s="71">
        <v>47.374090573789907</v>
      </c>
      <c r="P531" s="71">
        <v>50.299456712802709</v>
      </c>
      <c r="Q531" s="71">
        <v>2.6371923347898538</v>
      </c>
      <c r="R531" s="71">
        <v>0</v>
      </c>
      <c r="S531" s="71">
        <v>6.2792582148599996</v>
      </c>
      <c r="T531" s="72"/>
      <c r="U531" s="71">
        <v>159783176</v>
      </c>
      <c r="V531" s="71">
        <v>1054</v>
      </c>
      <c r="W531" s="71">
        <v>618</v>
      </c>
      <c r="X531" s="71">
        <v>11914</v>
      </c>
      <c r="Y531" s="71">
        <v>18922</v>
      </c>
      <c r="Z531" s="71">
        <v>33117</v>
      </c>
      <c r="AA531" s="71">
        <v>10990</v>
      </c>
      <c r="AB531" s="71">
        <v>44797</v>
      </c>
      <c r="AC531" s="71">
        <v>0</v>
      </c>
      <c r="AD531" s="71">
        <v>6.2792582148599996</v>
      </c>
      <c r="AE531" s="72"/>
      <c r="AF531" s="71">
        <v>1429757658.3685932</v>
      </c>
      <c r="AG531" s="71">
        <v>2040579.4912643556</v>
      </c>
      <c r="AH531" s="71">
        <v>4925673.4490269758</v>
      </c>
      <c r="AI531" s="71">
        <v>73359265.204055324</v>
      </c>
      <c r="AJ531" s="71">
        <v>84967109.195915282</v>
      </c>
      <c r="AK531" s="71">
        <v>0</v>
      </c>
      <c r="AL531" s="71">
        <v>0</v>
      </c>
      <c r="AM531" s="71">
        <v>5784515.407555555</v>
      </c>
      <c r="AN531" s="71">
        <v>0</v>
      </c>
      <c r="AO531" s="71">
        <v>0</v>
      </c>
      <c r="AP531" s="71">
        <v>1600834801.1164107</v>
      </c>
      <c r="AQ531" s="72"/>
      <c r="AR531" s="71">
        <v>2325</v>
      </c>
      <c r="AS531" s="71">
        <v>1053</v>
      </c>
      <c r="AT531" s="71">
        <v>0</v>
      </c>
      <c r="AU531" s="71">
        <v>1</v>
      </c>
      <c r="AV531" s="71">
        <v>0</v>
      </c>
      <c r="AW531" s="71">
        <v>0</v>
      </c>
      <c r="AX531" s="71"/>
      <c r="AY531" s="72"/>
      <c r="AZ531" s="71">
        <v>12726.599999999884</v>
      </c>
      <c r="BA531" s="71">
        <v>124607.89999999969</v>
      </c>
      <c r="BB531" s="71">
        <v>0</v>
      </c>
      <c r="BC531" s="71">
        <v>133.30000000000001</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2277</v>
      </c>
      <c r="B532" s="70">
        <v>153</v>
      </c>
      <c r="C532" s="70">
        <v>20</v>
      </c>
      <c r="D532" s="70">
        <v>9</v>
      </c>
      <c r="E532" s="70">
        <v>2023</v>
      </c>
      <c r="F532" s="70" t="s">
        <v>1539</v>
      </c>
      <c r="G532" s="70" t="s">
        <v>2257</v>
      </c>
      <c r="H532" s="70" t="s">
        <v>2258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2459</v>
      </c>
      <c r="AS532" s="71">
        <v>1087</v>
      </c>
      <c r="AT532" s="71">
        <v>0</v>
      </c>
      <c r="AU532" s="71">
        <v>1</v>
      </c>
      <c r="AV532" s="71">
        <v>0</v>
      </c>
      <c r="AW532" s="71">
        <v>0</v>
      </c>
      <c r="AX532" s="71"/>
      <c r="AY532" s="72"/>
      <c r="AZ532" s="71">
        <v>13434.099999999864</v>
      </c>
      <c r="BA532" s="71">
        <v>126843.89999999967</v>
      </c>
      <c r="BB532" s="71">
        <v>0</v>
      </c>
      <c r="BC532" s="71">
        <v>133.30000000000001</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2278</v>
      </c>
      <c r="B533" s="70">
        <v>153</v>
      </c>
      <c r="C533" s="70">
        <v>21</v>
      </c>
      <c r="D533" s="70">
        <v>9</v>
      </c>
      <c r="E533" s="70">
        <v>2024</v>
      </c>
      <c r="F533" s="70" t="s">
        <v>1554</v>
      </c>
      <c r="G533" s="70" t="s">
        <v>2257</v>
      </c>
      <c r="H533" s="70" t="s">
        <v>2258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2279</v>
      </c>
      <c r="B534" s="70">
        <v>392</v>
      </c>
      <c r="C534" s="70">
        <v>1</v>
      </c>
      <c r="D534" s="70">
        <v>24</v>
      </c>
      <c r="E534" s="70">
        <v>1990</v>
      </c>
      <c r="F534" s="70" t="s">
        <v>787</v>
      </c>
      <c r="G534" s="70" t="s">
        <v>2280</v>
      </c>
      <c r="H534" s="70" t="s">
        <v>2281</v>
      </c>
      <c r="I534" s="148"/>
      <c r="J534" s="71">
        <v>227.51358336055009</v>
      </c>
      <c r="K534" s="71">
        <v>5.776645893506422</v>
      </c>
      <c r="L534" s="71">
        <v>13.29489589378181</v>
      </c>
      <c r="M534" s="71">
        <v>41.082271316862702</v>
      </c>
      <c r="N534" s="71">
        <v>37.212545961066688</v>
      </c>
      <c r="O534" s="71">
        <v>39.675507038317249</v>
      </c>
      <c r="P534" s="71">
        <v>87.380686366117104</v>
      </c>
      <c r="Q534" s="71">
        <v>3.5429813869626599</v>
      </c>
      <c r="R534" s="71">
        <v>3.9317836212146191</v>
      </c>
      <c r="S534" s="71">
        <v>4.4713450703565556</v>
      </c>
      <c r="T534" s="72"/>
      <c r="U534" s="71">
        <v>9546719</v>
      </c>
      <c r="V534" s="71">
        <v>2558</v>
      </c>
      <c r="W534" s="71">
        <v>139</v>
      </c>
      <c r="X534" s="71">
        <v>15297</v>
      </c>
      <c r="Y534" s="71">
        <v>16017</v>
      </c>
      <c r="Z534" s="71">
        <v>16319</v>
      </c>
      <c r="AA534" s="71">
        <v>21217</v>
      </c>
      <c r="AB534" s="71">
        <v>57526</v>
      </c>
      <c r="AC534" s="71">
        <v>680992</v>
      </c>
      <c r="AD534" s="71">
        <v>4.4713450703565556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2282</v>
      </c>
      <c r="B535" s="70">
        <v>393</v>
      </c>
      <c r="C535" s="70">
        <v>2</v>
      </c>
      <c r="D535" s="70">
        <v>24</v>
      </c>
      <c r="E535" s="70">
        <v>2005</v>
      </c>
      <c r="F535" s="70" t="s">
        <v>789</v>
      </c>
      <c r="G535" s="70" t="s">
        <v>2280</v>
      </c>
      <c r="H535" s="70" t="s">
        <v>2281</v>
      </c>
      <c r="I535" s="148"/>
      <c r="J535" s="71">
        <v>171.84763316494491</v>
      </c>
      <c r="K535" s="71">
        <v>4.9338780784506646</v>
      </c>
      <c r="L535" s="71">
        <v>15.425334077880709</v>
      </c>
      <c r="M535" s="71">
        <v>67.570853790540198</v>
      </c>
      <c r="N535" s="71">
        <v>48.501365638441477</v>
      </c>
      <c r="O535" s="71">
        <v>58.806714749557507</v>
      </c>
      <c r="P535" s="71">
        <v>93.809717742378396</v>
      </c>
      <c r="Q535" s="71">
        <v>3.1825514011245599</v>
      </c>
      <c r="R535" s="71">
        <v>6.0963089028788104</v>
      </c>
      <c r="S535" s="71">
        <v>7.3123613156409384</v>
      </c>
      <c r="T535" s="72"/>
      <c r="U535" s="71">
        <v>7620457</v>
      </c>
      <c r="V535" s="71">
        <v>2407</v>
      </c>
      <c r="W535" s="71">
        <v>138</v>
      </c>
      <c r="X535" s="71">
        <v>13742</v>
      </c>
      <c r="Y535" s="71">
        <v>18054</v>
      </c>
      <c r="Z535" s="71">
        <v>27990</v>
      </c>
      <c r="AA535" s="71">
        <v>18655</v>
      </c>
      <c r="AB535" s="71">
        <v>54020</v>
      </c>
      <c r="AC535" s="71">
        <v>1078006</v>
      </c>
      <c r="AD535" s="71">
        <v>7.3123613156409384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2283</v>
      </c>
      <c r="B536" s="70">
        <v>394</v>
      </c>
      <c r="C536" s="70">
        <v>3</v>
      </c>
      <c r="D536" s="70">
        <v>24</v>
      </c>
      <c r="E536" s="70">
        <v>2006</v>
      </c>
      <c r="F536" s="70" t="s">
        <v>790</v>
      </c>
      <c r="G536" s="70" t="s">
        <v>2280</v>
      </c>
      <c r="H536" s="70" t="s">
        <v>2281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2284</v>
      </c>
      <c r="B537" s="70">
        <v>395</v>
      </c>
      <c r="C537" s="70">
        <v>4</v>
      </c>
      <c r="D537" s="70">
        <v>24</v>
      </c>
      <c r="E537" s="70">
        <v>2007</v>
      </c>
      <c r="F537" s="70" t="s">
        <v>791</v>
      </c>
      <c r="G537" s="70" t="s">
        <v>2280</v>
      </c>
      <c r="H537" s="70" t="s">
        <v>2281</v>
      </c>
      <c r="I537" s="148"/>
      <c r="J537" s="71">
        <v>141.124514452759</v>
      </c>
      <c r="K537" s="71">
        <v>6.2071452218337679</v>
      </c>
      <c r="L537" s="71">
        <v>16.910083131110941</v>
      </c>
      <c r="M537" s="71">
        <v>60.666037212989913</v>
      </c>
      <c r="N537" s="71">
        <v>52.058983337506447</v>
      </c>
      <c r="O537" s="71">
        <v>56.983623487298743</v>
      </c>
      <c r="P537" s="71">
        <v>92.3408650040423</v>
      </c>
      <c r="Q537" s="71">
        <v>3.2936197738306299</v>
      </c>
      <c r="R537" s="71">
        <v>6.1872927594434959</v>
      </c>
      <c r="S537" s="71">
        <v>8.3031404852803785</v>
      </c>
      <c r="T537" s="72"/>
      <c r="U537" s="71">
        <v>6682491</v>
      </c>
      <c r="V537" s="71">
        <v>2283</v>
      </c>
      <c r="W537" s="71">
        <v>199</v>
      </c>
      <c r="X537" s="71">
        <v>15767</v>
      </c>
      <c r="Y537" s="71">
        <v>18237</v>
      </c>
      <c r="Z537" s="71">
        <v>28195</v>
      </c>
      <c r="AA537" s="71">
        <v>18083</v>
      </c>
      <c r="AB537" s="71">
        <v>52949</v>
      </c>
      <c r="AC537" s="71">
        <v>1125487</v>
      </c>
      <c r="AD537" s="71">
        <v>8.3031404852803785</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2285</v>
      </c>
      <c r="B538" s="70">
        <v>396</v>
      </c>
      <c r="C538" s="70">
        <v>5</v>
      </c>
      <c r="D538" s="70">
        <v>24</v>
      </c>
      <c r="E538" s="70">
        <v>2008</v>
      </c>
      <c r="F538" s="70" t="s">
        <v>792</v>
      </c>
      <c r="G538" s="70" t="s">
        <v>2280</v>
      </c>
      <c r="H538" s="70" t="s">
        <v>2281</v>
      </c>
      <c r="I538" s="148"/>
      <c r="J538" s="71">
        <v>123.5850234711078</v>
      </c>
      <c r="K538" s="71">
        <v>4.8699248065897507</v>
      </c>
      <c r="L538" s="71">
        <v>15.255274872859991</v>
      </c>
      <c r="M538" s="71">
        <v>66.435141135256416</v>
      </c>
      <c r="N538" s="71">
        <v>46.930909947584119</v>
      </c>
      <c r="O538" s="71">
        <v>55.863665287693173</v>
      </c>
      <c r="P538" s="71">
        <v>90.144349383563863</v>
      </c>
      <c r="Q538" s="71">
        <v>3.20966363534935</v>
      </c>
      <c r="R538" s="71">
        <v>5.6307912883653044</v>
      </c>
      <c r="S538" s="71">
        <v>6.1550597054629961</v>
      </c>
      <c r="T538" s="72"/>
      <c r="U538" s="71">
        <v>6601395</v>
      </c>
      <c r="V538" s="71">
        <v>2283</v>
      </c>
      <c r="W538" s="71">
        <v>199</v>
      </c>
      <c r="X538" s="71">
        <v>15767</v>
      </c>
      <c r="Y538" s="71">
        <v>18359</v>
      </c>
      <c r="Z538" s="71">
        <v>28611</v>
      </c>
      <c r="AA538" s="71">
        <v>17673</v>
      </c>
      <c r="AB538" s="71">
        <v>52448</v>
      </c>
      <c r="AC538" s="71">
        <v>1063579</v>
      </c>
      <c r="AD538" s="71">
        <v>6.1550597054629961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2286</v>
      </c>
      <c r="B539" s="70">
        <v>397</v>
      </c>
      <c r="C539" s="70">
        <v>6</v>
      </c>
      <c r="D539" s="70">
        <v>24</v>
      </c>
      <c r="E539" s="70">
        <v>2009</v>
      </c>
      <c r="F539" s="70" t="s">
        <v>176</v>
      </c>
      <c r="G539" s="1064" t="s">
        <v>2280</v>
      </c>
      <c r="H539" s="70" t="s">
        <v>2281</v>
      </c>
      <c r="I539" s="148"/>
      <c r="J539" s="71">
        <v>112.30789708634779</v>
      </c>
      <c r="K539" s="71">
        <v>3.014491886163011</v>
      </c>
      <c r="L539" s="71">
        <v>20.286379468555921</v>
      </c>
      <c r="M539" s="71">
        <v>56.749311038821787</v>
      </c>
      <c r="N539" s="71">
        <v>41.381750619631099</v>
      </c>
      <c r="O539" s="71">
        <v>56.665906996845798</v>
      </c>
      <c r="P539" s="71">
        <v>85.074887128483141</v>
      </c>
      <c r="Q539" s="71">
        <v>3.0347855839692301</v>
      </c>
      <c r="R539" s="71">
        <v>5.6873725378437801</v>
      </c>
      <c r="S539" s="71">
        <v>10.32777511963479</v>
      </c>
      <c r="T539" s="72"/>
      <c r="U539" s="71">
        <v>5302045</v>
      </c>
      <c r="V539" s="71">
        <v>1930</v>
      </c>
      <c r="W539" s="71">
        <v>317</v>
      </c>
      <c r="X539" s="71">
        <v>16620</v>
      </c>
      <c r="Y539" s="71">
        <v>18515</v>
      </c>
      <c r="Z539" s="71">
        <v>28646</v>
      </c>
      <c r="AA539" s="71">
        <v>17123</v>
      </c>
      <c r="AB539" s="71">
        <v>52057</v>
      </c>
      <c r="AC539" s="71">
        <v>1048033</v>
      </c>
      <c r="AD539" s="71">
        <v>10.32777511963479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23.138000000000002</v>
      </c>
      <c r="BK539" s="71">
        <v>0</v>
      </c>
      <c r="BL539" s="71">
        <v>0</v>
      </c>
      <c r="BM539" s="71">
        <v>0</v>
      </c>
      <c r="BN539" s="72"/>
      <c r="BO539" s="71">
        <v>0</v>
      </c>
      <c r="BP539" s="71">
        <v>0</v>
      </c>
      <c r="BQ539" s="71">
        <v>4</v>
      </c>
      <c r="BR539" s="71">
        <v>0</v>
      </c>
      <c r="BS539" s="71">
        <v>0</v>
      </c>
      <c r="BT539" s="71">
        <v>0</v>
      </c>
      <c r="BU539"/>
      <c r="BV539" s="70">
        <v>23.138000000000002</v>
      </c>
      <c r="BW539" s="70">
        <v>0</v>
      </c>
      <c r="BX539" s="70">
        <v>0</v>
      </c>
      <c r="BY539" s="70">
        <v>0</v>
      </c>
      <c r="BZ539" s="70">
        <v>0</v>
      </c>
      <c r="CA539" s="70">
        <v>0</v>
      </c>
      <c r="CB539" s="70">
        <v>0</v>
      </c>
      <c r="CC539" s="70">
        <v>0</v>
      </c>
      <c r="CD539" s="70">
        <v>0</v>
      </c>
    </row>
    <row r="540" spans="1:82">
      <c r="A540" s="70" t="s">
        <v>2287</v>
      </c>
      <c r="B540" s="70">
        <v>398</v>
      </c>
      <c r="C540" s="70">
        <v>7</v>
      </c>
      <c r="D540" s="70">
        <v>24</v>
      </c>
      <c r="E540" s="70">
        <v>2010</v>
      </c>
      <c r="F540" s="70" t="s">
        <v>177</v>
      </c>
      <c r="G540" s="1064" t="s">
        <v>2280</v>
      </c>
      <c r="H540" s="70" t="s">
        <v>2281</v>
      </c>
      <c r="I540" s="148"/>
      <c r="J540" s="71">
        <v>131.51347530836659</v>
      </c>
      <c r="K540" s="71">
        <v>4.2247266159472279</v>
      </c>
      <c r="L540" s="71">
        <v>18.8694596700219</v>
      </c>
      <c r="M540" s="71">
        <v>62.322902905316553</v>
      </c>
      <c r="N540" s="71">
        <v>44.958699359223871</v>
      </c>
      <c r="O540" s="71">
        <v>56.738538825363399</v>
      </c>
      <c r="P540" s="71">
        <v>85.317567966483978</v>
      </c>
      <c r="Q540" s="71">
        <v>3.1301648110434401</v>
      </c>
      <c r="R540" s="71">
        <v>5.5830670945395013</v>
      </c>
      <c r="S540" s="71">
        <v>5.0373928852019416</v>
      </c>
      <c r="T540" s="72"/>
      <c r="U540" s="71">
        <v>6060645</v>
      </c>
      <c r="V540" s="71">
        <v>1930</v>
      </c>
      <c r="W540" s="71">
        <v>317</v>
      </c>
      <c r="X540" s="71">
        <v>16620</v>
      </c>
      <c r="Y540" s="71">
        <v>18560</v>
      </c>
      <c r="Z540" s="71">
        <v>28816</v>
      </c>
      <c r="AA540" s="71">
        <v>16743</v>
      </c>
      <c r="AB540" s="71">
        <v>51450</v>
      </c>
      <c r="AC540" s="71">
        <v>974963</v>
      </c>
      <c r="AD540" s="71">
        <v>5.0373928852019416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21.460999999999999</v>
      </c>
      <c r="BK540" s="71">
        <v>0</v>
      </c>
      <c r="BL540" s="71">
        <v>0</v>
      </c>
      <c r="BM540" s="71">
        <v>0</v>
      </c>
      <c r="BN540" s="72"/>
      <c r="BO540" s="71">
        <v>0</v>
      </c>
      <c r="BP540" s="71">
        <v>0</v>
      </c>
      <c r="BQ540" s="71">
        <v>4</v>
      </c>
      <c r="BR540" s="71">
        <v>0</v>
      </c>
      <c r="BS540" s="71">
        <v>0</v>
      </c>
      <c r="BT540" s="71">
        <v>0</v>
      </c>
      <c r="BU540"/>
      <c r="BV540" s="70">
        <v>21.460999999999999</v>
      </c>
      <c r="BW540" s="70">
        <v>0</v>
      </c>
      <c r="BX540" s="70">
        <v>0</v>
      </c>
      <c r="BY540" s="70">
        <v>0</v>
      </c>
      <c r="BZ540" s="70">
        <v>0</v>
      </c>
      <c r="CA540" s="70">
        <v>0</v>
      </c>
      <c r="CB540" s="70">
        <v>0</v>
      </c>
      <c r="CC540" s="70">
        <v>0</v>
      </c>
      <c r="CD540" s="70">
        <v>0</v>
      </c>
    </row>
    <row r="541" spans="1:82">
      <c r="A541" s="70" t="s">
        <v>2288</v>
      </c>
      <c r="B541" s="70">
        <v>399</v>
      </c>
      <c r="C541" s="70">
        <v>8</v>
      </c>
      <c r="D541" s="70">
        <v>24</v>
      </c>
      <c r="E541" s="70">
        <v>2011</v>
      </c>
      <c r="F541" s="70" t="s">
        <v>178</v>
      </c>
      <c r="G541" s="70" t="s">
        <v>2280</v>
      </c>
      <c r="H541" s="70" t="s">
        <v>2281</v>
      </c>
      <c r="I541" s="148"/>
      <c r="J541" s="71">
        <v>129.1762206823843</v>
      </c>
      <c r="K541" s="71">
        <v>4.4495994239197714</v>
      </c>
      <c r="L541" s="71">
        <v>14.36976139078587</v>
      </c>
      <c r="M541" s="71">
        <v>78.157753682879047</v>
      </c>
      <c r="N541" s="71">
        <v>54.710937667431203</v>
      </c>
      <c r="O541" s="71">
        <v>56.206598552013759</v>
      </c>
      <c r="P541" s="71">
        <v>82.560068904015168</v>
      </c>
      <c r="Q541" s="71">
        <v>3.58022214169657</v>
      </c>
      <c r="R541" s="71">
        <v>5.4065982631387994</v>
      </c>
      <c r="S541" s="71">
        <v>8.2755350557165439</v>
      </c>
      <c r="T541" s="72"/>
      <c r="U541" s="71">
        <v>5800582</v>
      </c>
      <c r="V541" s="71">
        <v>1930</v>
      </c>
      <c r="W541" s="71">
        <v>317</v>
      </c>
      <c r="X541" s="71">
        <v>16620</v>
      </c>
      <c r="Y541" s="71">
        <v>18680</v>
      </c>
      <c r="Z541" s="71">
        <v>29166</v>
      </c>
      <c r="AA541" s="71">
        <v>16684</v>
      </c>
      <c r="AB541" s="71">
        <v>51017</v>
      </c>
      <c r="AC541" s="71">
        <v>942585</v>
      </c>
      <c r="AD541" s="71">
        <v>8.2755350557165439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20.666</v>
      </c>
      <c r="BK541" s="71">
        <v>0</v>
      </c>
      <c r="BL541" s="71">
        <v>0</v>
      </c>
      <c r="BM541" s="71">
        <v>0</v>
      </c>
      <c r="BN541" s="72"/>
      <c r="BO541" s="71">
        <v>0</v>
      </c>
      <c r="BP541" s="71">
        <v>0</v>
      </c>
      <c r="BQ541" s="71">
        <v>4</v>
      </c>
      <c r="BR541" s="71">
        <v>0</v>
      </c>
      <c r="BS541" s="71">
        <v>0</v>
      </c>
      <c r="BT541" s="71">
        <v>0</v>
      </c>
      <c r="BU541"/>
      <c r="BV541" s="70">
        <v>20.666</v>
      </c>
      <c r="BW541" s="70">
        <v>0</v>
      </c>
      <c r="BX541" s="70">
        <v>0</v>
      </c>
      <c r="BY541" s="70">
        <v>0</v>
      </c>
      <c r="BZ541" s="70">
        <v>0</v>
      </c>
      <c r="CA541" s="70">
        <v>0</v>
      </c>
      <c r="CB541" s="70">
        <v>0</v>
      </c>
      <c r="CC541" s="70">
        <v>0</v>
      </c>
      <c r="CD541" s="70">
        <v>0</v>
      </c>
    </row>
    <row r="542" spans="1:82">
      <c r="A542" s="70" t="s">
        <v>2289</v>
      </c>
      <c r="B542" s="70">
        <v>400</v>
      </c>
      <c r="C542" s="70">
        <v>9</v>
      </c>
      <c r="D542" s="70">
        <v>24</v>
      </c>
      <c r="E542" s="70">
        <v>2012</v>
      </c>
      <c r="F542" s="70" t="s">
        <v>179</v>
      </c>
      <c r="G542" s="70" t="s">
        <v>2280</v>
      </c>
      <c r="H542" s="70" t="s">
        <v>2281</v>
      </c>
      <c r="I542" s="148"/>
      <c r="J542" s="71">
        <v>118.0293783481564</v>
      </c>
      <c r="K542" s="71">
        <v>4.1938075544573454</v>
      </c>
      <c r="L542" s="71">
        <v>14.09312526824503</v>
      </c>
      <c r="M542" s="71">
        <v>83.083830839376859</v>
      </c>
      <c r="N542" s="71">
        <v>55.463600321412592</v>
      </c>
      <c r="O542" s="71">
        <v>56.360832538289799</v>
      </c>
      <c r="P542" s="71">
        <v>81.706015975981515</v>
      </c>
      <c r="Q542" s="71">
        <v>3.8587308712389499</v>
      </c>
      <c r="R542" s="71">
        <v>5.5465059583378693</v>
      </c>
      <c r="S542" s="71">
        <v>9.0983163396988118</v>
      </c>
      <c r="T542" s="72"/>
      <c r="U542" s="71">
        <v>5182066</v>
      </c>
      <c r="V542" s="71">
        <v>1930</v>
      </c>
      <c r="W542" s="71">
        <v>317</v>
      </c>
      <c r="X542" s="71">
        <v>16620</v>
      </c>
      <c r="Y542" s="71">
        <v>18867</v>
      </c>
      <c r="Z542" s="71">
        <v>29478</v>
      </c>
      <c r="AA542" s="71">
        <v>16418</v>
      </c>
      <c r="AB542" s="71">
        <v>50609</v>
      </c>
      <c r="AC542" s="71">
        <v>941931</v>
      </c>
      <c r="AD542" s="71">
        <v>9.0983163396988118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25.824999999999999</v>
      </c>
      <c r="BK542" s="71">
        <v>0</v>
      </c>
      <c r="BL542" s="71">
        <v>0</v>
      </c>
      <c r="BM542" s="71">
        <v>0</v>
      </c>
      <c r="BN542" s="72"/>
      <c r="BO542" s="71">
        <v>0</v>
      </c>
      <c r="BP542" s="71">
        <v>0</v>
      </c>
      <c r="BQ542" s="71">
        <v>4</v>
      </c>
      <c r="BR542" s="71">
        <v>0</v>
      </c>
      <c r="BS542" s="71">
        <v>0</v>
      </c>
      <c r="BT542" s="71">
        <v>0</v>
      </c>
      <c r="BU542"/>
      <c r="BV542" s="70">
        <v>25.824999999999999</v>
      </c>
      <c r="BW542" s="70">
        <v>0</v>
      </c>
      <c r="BX542" s="70">
        <v>0</v>
      </c>
      <c r="BY542" s="70">
        <v>0</v>
      </c>
      <c r="BZ542" s="70">
        <v>0</v>
      </c>
      <c r="CA542" s="70">
        <v>0</v>
      </c>
      <c r="CB542" s="70">
        <v>0</v>
      </c>
      <c r="CC542" s="70">
        <v>0</v>
      </c>
      <c r="CD542" s="70">
        <v>0</v>
      </c>
    </row>
    <row r="543" spans="1:82">
      <c r="A543" s="70" t="s">
        <v>2290</v>
      </c>
      <c r="B543" s="70">
        <v>401</v>
      </c>
      <c r="C543" s="70">
        <v>10</v>
      </c>
      <c r="D543" s="70">
        <v>24</v>
      </c>
      <c r="E543" s="70">
        <v>2013</v>
      </c>
      <c r="F543" s="70" t="s">
        <v>180</v>
      </c>
      <c r="G543" s="70" t="s">
        <v>2280</v>
      </c>
      <c r="H543" s="70" t="s">
        <v>2281</v>
      </c>
      <c r="I543" s="148"/>
      <c r="J543" s="71">
        <v>126.5378451416139</v>
      </c>
      <c r="K543" s="71">
        <v>3.588708087540931</v>
      </c>
      <c r="L543" s="71">
        <v>14.076328445948601</v>
      </c>
      <c r="M543" s="71">
        <v>81.212433453788563</v>
      </c>
      <c r="N543" s="71">
        <v>60.192578038735171</v>
      </c>
      <c r="O543" s="71">
        <v>54.462614723060199</v>
      </c>
      <c r="P543" s="71">
        <v>81.089742511531043</v>
      </c>
      <c r="Q543" s="71">
        <v>3.89435477336658</v>
      </c>
      <c r="R543" s="71">
        <v>6.1007477789022966</v>
      </c>
      <c r="S543" s="71">
        <v>13.624134506809559</v>
      </c>
      <c r="T543" s="72"/>
      <c r="U543" s="71">
        <v>5174158</v>
      </c>
      <c r="V543" s="71">
        <v>1930</v>
      </c>
      <c r="W543" s="71">
        <v>317</v>
      </c>
      <c r="X543" s="71">
        <v>16620</v>
      </c>
      <c r="Y543" s="71">
        <v>18951</v>
      </c>
      <c r="Z543" s="71">
        <v>29757</v>
      </c>
      <c r="AA543" s="71">
        <v>16233</v>
      </c>
      <c r="AB543" s="71">
        <v>50344</v>
      </c>
      <c r="AC543" s="71">
        <v>1011332</v>
      </c>
      <c r="AD543" s="71">
        <v>13.624134506809559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28.466999999999999</v>
      </c>
      <c r="BK543" s="71">
        <v>0</v>
      </c>
      <c r="BL543" s="71">
        <v>0</v>
      </c>
      <c r="BM543" s="71">
        <v>0</v>
      </c>
      <c r="BN543" s="72"/>
      <c r="BO543" s="71">
        <v>0</v>
      </c>
      <c r="BP543" s="71">
        <v>0</v>
      </c>
      <c r="BQ543" s="71">
        <v>4</v>
      </c>
      <c r="BR543" s="71">
        <v>0</v>
      </c>
      <c r="BS543" s="71">
        <v>0</v>
      </c>
      <c r="BT543" s="71">
        <v>0</v>
      </c>
      <c r="BU543"/>
      <c r="BV543" s="70">
        <v>28.466999999999999</v>
      </c>
      <c r="BW543" s="70">
        <v>0</v>
      </c>
      <c r="BX543" s="70">
        <v>0</v>
      </c>
      <c r="BY543" s="70">
        <v>0</v>
      </c>
      <c r="BZ543" s="70">
        <v>0</v>
      </c>
      <c r="CA543" s="70">
        <v>0</v>
      </c>
      <c r="CB543" s="70">
        <v>0</v>
      </c>
      <c r="CC543" s="70">
        <v>0</v>
      </c>
      <c r="CD543" s="70">
        <v>0</v>
      </c>
    </row>
    <row r="544" spans="1:82">
      <c r="A544" s="70" t="s">
        <v>2291</v>
      </c>
      <c r="B544" s="70">
        <v>402</v>
      </c>
      <c r="C544" s="70">
        <v>11</v>
      </c>
      <c r="D544" s="70">
        <v>24</v>
      </c>
      <c r="E544" s="70">
        <v>2014</v>
      </c>
      <c r="F544" s="70" t="s">
        <v>181</v>
      </c>
      <c r="G544" s="70" t="s">
        <v>2280</v>
      </c>
      <c r="H544" s="70" t="s">
        <v>2281</v>
      </c>
      <c r="I544" s="148"/>
      <c r="J544" s="71">
        <v>124.255395717368</v>
      </c>
      <c r="K544" s="71">
        <v>3.5339134051834291</v>
      </c>
      <c r="L544" s="71">
        <v>8.2480543338579029</v>
      </c>
      <c r="M544" s="71">
        <v>78.868503306391744</v>
      </c>
      <c r="N544" s="71">
        <v>54.213469809121911</v>
      </c>
      <c r="O544" s="71">
        <v>53.081543434473495</v>
      </c>
      <c r="P544" s="71">
        <v>80.958888411899878</v>
      </c>
      <c r="Q544" s="71">
        <v>3.6995153901022499</v>
      </c>
      <c r="R544" s="71">
        <v>6.2432010676600669</v>
      </c>
      <c r="S544" s="71">
        <v>8.8765904899999981</v>
      </c>
      <c r="T544" s="72"/>
      <c r="U544" s="71">
        <v>5489440</v>
      </c>
      <c r="V544" s="71">
        <v>1553</v>
      </c>
      <c r="W544" s="71">
        <v>179</v>
      </c>
      <c r="X544" s="71">
        <v>14970</v>
      </c>
      <c r="Y544" s="71">
        <v>19081</v>
      </c>
      <c r="Z544" s="71">
        <v>30546</v>
      </c>
      <c r="AA544" s="71">
        <v>16123</v>
      </c>
      <c r="AB544" s="71">
        <v>49847</v>
      </c>
      <c r="AC544" s="71">
        <v>1038201</v>
      </c>
      <c r="AD544" s="71">
        <v>8.8765904899999981</v>
      </c>
      <c r="AE544" s="72"/>
      <c r="AF544" s="71"/>
      <c r="AG544" s="71"/>
      <c r="AH544" s="71"/>
      <c r="AI544" s="71"/>
      <c r="AJ544" s="71"/>
      <c r="AK544" s="71"/>
      <c r="AL544" s="71"/>
      <c r="AM544" s="71"/>
      <c r="AN544" s="71"/>
      <c r="AO544" s="71"/>
      <c r="AP544" s="71"/>
      <c r="AQ544" s="72"/>
      <c r="AR544" s="71">
        <v>1458</v>
      </c>
      <c r="AS544" s="71">
        <v>664</v>
      </c>
      <c r="AT544" s="71">
        <v>3</v>
      </c>
      <c r="AU544" s="71">
        <v>0</v>
      </c>
      <c r="AV544" s="71">
        <v>0</v>
      </c>
      <c r="AW544" s="71">
        <v>0</v>
      </c>
      <c r="AX544" s="71"/>
      <c r="AY544" s="72"/>
      <c r="AZ544" s="71">
        <v>6596.8</v>
      </c>
      <c r="BA544" s="71">
        <v>29441.1</v>
      </c>
      <c r="BB544" s="71">
        <v>41000</v>
      </c>
      <c r="BC544" s="71">
        <v>0</v>
      </c>
      <c r="BD544" s="71">
        <v>0</v>
      </c>
      <c r="BE544" s="71">
        <v>0</v>
      </c>
      <c r="BF544" s="71"/>
      <c r="BG544" s="72"/>
      <c r="BH544" s="71">
        <v>0</v>
      </c>
      <c r="BI544" s="71">
        <v>0</v>
      </c>
      <c r="BJ544" s="71">
        <v>29.957000000000001</v>
      </c>
      <c r="BK544" s="71">
        <v>0</v>
      </c>
      <c r="BL544" s="71">
        <v>0</v>
      </c>
      <c r="BM544" s="71">
        <v>0</v>
      </c>
      <c r="BN544" s="72"/>
      <c r="BO544" s="71">
        <v>0</v>
      </c>
      <c r="BP544" s="71">
        <v>0</v>
      </c>
      <c r="BQ544" s="71">
        <v>4</v>
      </c>
      <c r="BR544" s="71">
        <v>0</v>
      </c>
      <c r="BS544" s="71">
        <v>0</v>
      </c>
      <c r="BT544" s="71">
        <v>0</v>
      </c>
      <c r="BU544"/>
      <c r="BV544" s="70">
        <v>29.957000000000001</v>
      </c>
      <c r="BW544" s="70">
        <v>0</v>
      </c>
      <c r="BX544" s="70">
        <v>0</v>
      </c>
      <c r="BY544" s="70">
        <v>0</v>
      </c>
      <c r="BZ544" s="70">
        <v>0</v>
      </c>
      <c r="CA544" s="70">
        <v>0</v>
      </c>
      <c r="CB544" s="70">
        <v>0</v>
      </c>
      <c r="CC544" s="70">
        <v>0</v>
      </c>
      <c r="CD544" s="70">
        <v>0</v>
      </c>
    </row>
    <row r="545" spans="1:82">
      <c r="A545" s="70" t="s">
        <v>2292</v>
      </c>
      <c r="B545" s="70">
        <v>403</v>
      </c>
      <c r="C545" s="70">
        <v>12</v>
      </c>
      <c r="D545" s="70">
        <v>24</v>
      </c>
      <c r="E545" s="70">
        <v>2015</v>
      </c>
      <c r="F545" s="70" t="s">
        <v>182</v>
      </c>
      <c r="G545" s="70" t="s">
        <v>2280</v>
      </c>
      <c r="H545" s="70" t="s">
        <v>2281</v>
      </c>
      <c r="I545" s="148"/>
      <c r="J545" s="71">
        <v>131.28990986288841</v>
      </c>
      <c r="K545" s="71">
        <v>3.4021909411930071</v>
      </c>
      <c r="L545" s="71">
        <v>9.657146941914224</v>
      </c>
      <c r="M545" s="71">
        <v>73.203824675379238</v>
      </c>
      <c r="N545" s="71">
        <v>49.691758279193387</v>
      </c>
      <c r="O545" s="71">
        <v>51.119431374265076</v>
      </c>
      <c r="P545" s="71">
        <v>79.605717135712382</v>
      </c>
      <c r="Q545" s="71">
        <v>3.5793024721324498</v>
      </c>
      <c r="R545" s="71">
        <v>5.8594419869133185</v>
      </c>
      <c r="S545" s="71">
        <v>6.05064986</v>
      </c>
      <c r="T545" s="72"/>
      <c r="U545" s="71">
        <v>6213083</v>
      </c>
      <c r="V545" s="71">
        <v>1553</v>
      </c>
      <c r="W545" s="71">
        <v>179</v>
      </c>
      <c r="X545" s="71">
        <v>14970</v>
      </c>
      <c r="Y545" s="71">
        <v>19159</v>
      </c>
      <c r="Z545" s="71">
        <v>29700</v>
      </c>
      <c r="AA545" s="71">
        <v>15841</v>
      </c>
      <c r="AB545" s="71">
        <v>49265</v>
      </c>
      <c r="AC545" s="71">
        <v>1001576</v>
      </c>
      <c r="AD545" s="71">
        <v>6.05064986</v>
      </c>
      <c r="AE545" s="72"/>
      <c r="AF545" s="71">
        <v>52236273.704084203</v>
      </c>
      <c r="AG545" s="71">
        <v>2699808.7026435239</v>
      </c>
      <c r="AH545" s="71">
        <v>1859748.1787897991</v>
      </c>
      <c r="AI545" s="71">
        <v>100024534.92160469</v>
      </c>
      <c r="AJ545" s="71">
        <v>71811578.849447504</v>
      </c>
      <c r="AK545" s="71">
        <v>0</v>
      </c>
      <c r="AL545" s="71">
        <v>0</v>
      </c>
      <c r="AM545" s="71">
        <v>6751561.5910975914</v>
      </c>
      <c r="AN545" s="71">
        <v>0</v>
      </c>
      <c r="AO545" s="71">
        <v>0</v>
      </c>
      <c r="AP545" s="71">
        <v>235383505.9476673</v>
      </c>
      <c r="AQ545" s="72"/>
      <c r="AR545" s="71">
        <v>1517</v>
      </c>
      <c r="AS545" s="71">
        <v>822</v>
      </c>
      <c r="AT545" s="71">
        <v>3</v>
      </c>
      <c r="AU545" s="71">
        <v>0</v>
      </c>
      <c r="AV545" s="71">
        <v>0</v>
      </c>
      <c r="AW545" s="71">
        <v>0</v>
      </c>
      <c r="AX545" s="71"/>
      <c r="AY545" s="72"/>
      <c r="AZ545" s="71">
        <v>6973.9</v>
      </c>
      <c r="BA545" s="71">
        <v>38520.100000000013</v>
      </c>
      <c r="BB545" s="71">
        <v>41000</v>
      </c>
      <c r="BC545" s="71">
        <v>0</v>
      </c>
      <c r="BD545" s="71">
        <v>0</v>
      </c>
      <c r="BE545" s="71">
        <v>0</v>
      </c>
      <c r="BF545" s="71"/>
      <c r="BG545" s="72"/>
      <c r="BH545" s="71">
        <v>0</v>
      </c>
      <c r="BI545" s="71">
        <v>0</v>
      </c>
      <c r="BJ545" s="71">
        <v>26.684999999999999</v>
      </c>
      <c r="BK545" s="71">
        <v>0</v>
      </c>
      <c r="BL545" s="71">
        <v>0</v>
      </c>
      <c r="BM545" s="71">
        <v>0</v>
      </c>
      <c r="BN545" s="72"/>
      <c r="BO545" s="71">
        <v>0</v>
      </c>
      <c r="BP545" s="71">
        <v>0</v>
      </c>
      <c r="BQ545" s="71">
        <v>3</v>
      </c>
      <c r="BR545" s="71">
        <v>0</v>
      </c>
      <c r="BS545" s="71">
        <v>0</v>
      </c>
      <c r="BT545" s="71">
        <v>0</v>
      </c>
      <c r="BU545"/>
      <c r="BV545" s="70">
        <v>26.684999999999999</v>
      </c>
      <c r="BW545" s="70">
        <v>0</v>
      </c>
      <c r="BX545" s="70">
        <v>0</v>
      </c>
      <c r="BY545" s="70">
        <v>0</v>
      </c>
      <c r="BZ545" s="70">
        <v>0</v>
      </c>
      <c r="CA545" s="70">
        <v>0</v>
      </c>
      <c r="CB545" s="70">
        <v>0</v>
      </c>
      <c r="CC545" s="70">
        <v>0</v>
      </c>
      <c r="CD545" s="70">
        <v>0</v>
      </c>
    </row>
    <row r="546" spans="1:82">
      <c r="A546" s="70" t="s">
        <v>2293</v>
      </c>
      <c r="B546" s="70">
        <v>404</v>
      </c>
      <c r="C546" s="70">
        <v>13</v>
      </c>
      <c r="D546" s="70">
        <v>24</v>
      </c>
      <c r="E546" s="70">
        <v>2016</v>
      </c>
      <c r="F546" s="70" t="s">
        <v>155</v>
      </c>
      <c r="G546" s="70" t="s">
        <v>2280</v>
      </c>
      <c r="H546" s="70" t="s">
        <v>2281</v>
      </c>
      <c r="I546" s="148"/>
      <c r="J546" s="71">
        <v>125.70845840487345</v>
      </c>
      <c r="K546" s="71">
        <v>3.2354287498167182</v>
      </c>
      <c r="L546" s="71">
        <v>9.5276675555327675</v>
      </c>
      <c r="M546" s="71">
        <v>66.094128369456953</v>
      </c>
      <c r="N546" s="71">
        <v>45.67329730490556</v>
      </c>
      <c r="O546" s="71">
        <v>50.386444270933396</v>
      </c>
      <c r="P546" s="71">
        <v>77.399440409587228</v>
      </c>
      <c r="Q546" s="71">
        <v>3.4421106132776993</v>
      </c>
      <c r="R546" s="71">
        <v>5.7473807585321151</v>
      </c>
      <c r="S546" s="71">
        <v>6.0022647261240003</v>
      </c>
      <c r="T546" s="72"/>
      <c r="U546" s="71">
        <v>5960690</v>
      </c>
      <c r="V546" s="71">
        <v>1553</v>
      </c>
      <c r="W546" s="71">
        <v>179</v>
      </c>
      <c r="X546" s="71">
        <v>14970</v>
      </c>
      <c r="Y546" s="71">
        <v>19239</v>
      </c>
      <c r="Z546" s="71">
        <v>29634</v>
      </c>
      <c r="AA546" s="71">
        <v>15930</v>
      </c>
      <c r="AB546" s="71">
        <v>48733</v>
      </c>
      <c r="AC546" s="71">
        <v>981596.05932946363</v>
      </c>
      <c r="AD546" s="71">
        <v>6.0022647261240003</v>
      </c>
      <c r="AE546" s="72"/>
      <c r="AF546" s="71">
        <v>49975437.021978676</v>
      </c>
      <c r="AG546" s="71">
        <v>2439009.8176679369</v>
      </c>
      <c r="AH546" s="71">
        <v>1340716.4303195151</v>
      </c>
      <c r="AI546" s="71">
        <v>99272169.723494276</v>
      </c>
      <c r="AJ546" s="71">
        <v>62623291.411625229</v>
      </c>
      <c r="AK546" s="71">
        <v>0</v>
      </c>
      <c r="AL546" s="71">
        <v>0</v>
      </c>
      <c r="AM546" s="71">
        <v>6683841.8810041565</v>
      </c>
      <c r="AN546" s="71">
        <v>0</v>
      </c>
      <c r="AO546" s="71">
        <v>0</v>
      </c>
      <c r="AP546" s="71">
        <v>222334466.28608981</v>
      </c>
      <c r="AQ546" s="72"/>
      <c r="AR546" s="71">
        <v>1554</v>
      </c>
      <c r="AS546" s="71">
        <v>886</v>
      </c>
      <c r="AT546" s="71">
        <v>3</v>
      </c>
      <c r="AU546" s="71">
        <v>0</v>
      </c>
      <c r="AV546" s="71">
        <v>0</v>
      </c>
      <c r="AW546" s="71">
        <v>0</v>
      </c>
      <c r="AX546" s="71"/>
      <c r="AY546" s="72"/>
      <c r="AZ546" s="71">
        <v>7225.2999999999993</v>
      </c>
      <c r="BA546" s="71">
        <v>43182.600000000013</v>
      </c>
      <c r="BB546" s="71">
        <v>41000</v>
      </c>
      <c r="BC546" s="71">
        <v>0</v>
      </c>
      <c r="BD546" s="71">
        <v>0</v>
      </c>
      <c r="BE546" s="71">
        <v>0</v>
      </c>
      <c r="BF546" s="71"/>
      <c r="BG546" s="72"/>
      <c r="BH546" s="71">
        <v>0</v>
      </c>
      <c r="BI546" s="71">
        <v>0</v>
      </c>
      <c r="BJ546" s="71">
        <v>32.537999999999997</v>
      </c>
      <c r="BK546" s="71">
        <v>0</v>
      </c>
      <c r="BL546" s="71">
        <v>0</v>
      </c>
      <c r="BM546" s="71">
        <v>0</v>
      </c>
      <c r="BN546" s="72"/>
      <c r="BO546" s="71">
        <v>0</v>
      </c>
      <c r="BP546" s="71">
        <v>0</v>
      </c>
      <c r="BQ546" s="71">
        <v>4</v>
      </c>
      <c r="BR546" s="71">
        <v>0</v>
      </c>
      <c r="BS546" s="71">
        <v>0</v>
      </c>
      <c r="BT546" s="71">
        <v>0</v>
      </c>
      <c r="BU546"/>
      <c r="BV546" s="70">
        <v>32.537999999999997</v>
      </c>
      <c r="BW546" s="70">
        <v>0</v>
      </c>
      <c r="BX546" s="70">
        <v>0</v>
      </c>
      <c r="BY546" s="70">
        <v>0</v>
      </c>
      <c r="BZ546" s="70">
        <v>0</v>
      </c>
      <c r="CA546" s="70">
        <v>0</v>
      </c>
      <c r="CB546" s="70">
        <v>0</v>
      </c>
      <c r="CC546" s="70">
        <v>0</v>
      </c>
      <c r="CD546" s="70">
        <v>0</v>
      </c>
    </row>
    <row r="547" spans="1:82">
      <c r="A547" s="70" t="s">
        <v>2294</v>
      </c>
      <c r="B547" s="70">
        <v>405</v>
      </c>
      <c r="C547" s="70">
        <v>14</v>
      </c>
      <c r="D547" s="70">
        <v>24</v>
      </c>
      <c r="E547" s="70">
        <v>2017</v>
      </c>
      <c r="F547" s="70" t="s">
        <v>156</v>
      </c>
      <c r="G547" s="70" t="s">
        <v>2280</v>
      </c>
      <c r="H547" s="70" t="s">
        <v>2281</v>
      </c>
      <c r="I547" s="148"/>
      <c r="J547" s="71">
        <v>113.7796246603727</v>
      </c>
      <c r="K547" s="71">
        <v>3.1861864323131086</v>
      </c>
      <c r="L547" s="71">
        <v>7.659400652708479</v>
      </c>
      <c r="M547" s="71">
        <v>57.566941234308878</v>
      </c>
      <c r="N547" s="71">
        <v>44.700732252650646</v>
      </c>
      <c r="O547" s="71">
        <v>49.698061317773821</v>
      </c>
      <c r="P547" s="71">
        <v>75.914586197821222</v>
      </c>
      <c r="Q547" s="71">
        <v>3.28802575154584</v>
      </c>
      <c r="R547" s="71">
        <v>5.7448949880751288</v>
      </c>
      <c r="S547" s="71">
        <v>5.4617290800600005</v>
      </c>
      <c r="T547" s="72"/>
      <c r="U547" s="71">
        <v>5749198</v>
      </c>
      <c r="V547" s="71">
        <v>1553</v>
      </c>
      <c r="W547" s="71">
        <v>179</v>
      </c>
      <c r="X547" s="71">
        <v>14970</v>
      </c>
      <c r="Y547" s="71">
        <v>19296</v>
      </c>
      <c r="Z547" s="71">
        <v>29714</v>
      </c>
      <c r="AA547" s="71">
        <v>15724</v>
      </c>
      <c r="AB547" s="71">
        <v>48139</v>
      </c>
      <c r="AC547" s="71">
        <v>1000640</v>
      </c>
      <c r="AD547" s="71">
        <v>5.4617290800599996</v>
      </c>
      <c r="AE547" s="72"/>
      <c r="AF547" s="71">
        <v>46729901.064896129</v>
      </c>
      <c r="AG547" s="71">
        <v>2578760.8209792478</v>
      </c>
      <c r="AH547" s="71">
        <v>1480156.5317963469</v>
      </c>
      <c r="AI547" s="71">
        <v>100475760.46226829</v>
      </c>
      <c r="AJ547" s="71">
        <v>69940248.044382691</v>
      </c>
      <c r="AK547" s="71">
        <v>0</v>
      </c>
      <c r="AL547" s="71">
        <v>0</v>
      </c>
      <c r="AM547" s="71">
        <v>6612704.3410429806</v>
      </c>
      <c r="AN547" s="71">
        <v>0</v>
      </c>
      <c r="AO547" s="71">
        <v>0</v>
      </c>
      <c r="AP547" s="71">
        <v>227817531.26536572</v>
      </c>
      <c r="AQ547" s="72"/>
      <c r="AR547" s="71">
        <v>1602</v>
      </c>
      <c r="AS547" s="71">
        <v>946</v>
      </c>
      <c r="AT547" s="71">
        <v>3</v>
      </c>
      <c r="AU547" s="71">
        <v>0</v>
      </c>
      <c r="AV547" s="71">
        <v>0</v>
      </c>
      <c r="AW547" s="71">
        <v>0</v>
      </c>
      <c r="AX547" s="71"/>
      <c r="AY547" s="72"/>
      <c r="AZ547" s="71">
        <v>7539.2</v>
      </c>
      <c r="BA547" s="71">
        <v>48736.400000000009</v>
      </c>
      <c r="BB547" s="71">
        <v>41000</v>
      </c>
      <c r="BC547" s="71">
        <v>0</v>
      </c>
      <c r="BD547" s="71">
        <v>0</v>
      </c>
      <c r="BE547" s="71">
        <v>0</v>
      </c>
      <c r="BF547" s="71"/>
      <c r="BG547" s="72"/>
      <c r="BH547" s="71">
        <v>0</v>
      </c>
      <c r="BI547" s="71">
        <v>0</v>
      </c>
      <c r="BJ547" s="71">
        <v>32.768999999999998</v>
      </c>
      <c r="BK547" s="71">
        <v>0</v>
      </c>
      <c r="BL547" s="71">
        <v>0</v>
      </c>
      <c r="BM547" s="71">
        <v>0</v>
      </c>
      <c r="BN547" s="72"/>
      <c r="BO547" s="71">
        <v>0</v>
      </c>
      <c r="BP547" s="71">
        <v>0</v>
      </c>
      <c r="BQ547" s="71">
        <v>4</v>
      </c>
      <c r="BR547" s="71">
        <v>0</v>
      </c>
      <c r="BS547" s="71">
        <v>0</v>
      </c>
      <c r="BT547" s="71">
        <v>0</v>
      </c>
      <c r="BU547"/>
      <c r="BV547" s="70">
        <v>32.768999999999998</v>
      </c>
      <c r="BW547" s="70">
        <v>0</v>
      </c>
      <c r="BX547" s="70">
        <v>0</v>
      </c>
      <c r="BY547" s="70">
        <v>0</v>
      </c>
      <c r="BZ547" s="70">
        <v>0</v>
      </c>
      <c r="CA547" s="70">
        <v>0</v>
      </c>
      <c r="CB547" s="70">
        <v>0</v>
      </c>
      <c r="CC547" s="70">
        <v>0</v>
      </c>
      <c r="CD547" s="70">
        <v>0</v>
      </c>
    </row>
    <row r="548" spans="1:82">
      <c r="A548" s="70" t="s">
        <v>2295</v>
      </c>
      <c r="B548" s="70">
        <v>406</v>
      </c>
      <c r="C548" s="70">
        <v>15</v>
      </c>
      <c r="D548" s="70">
        <v>24</v>
      </c>
      <c r="E548" s="70">
        <v>2018</v>
      </c>
      <c r="F548" s="70" t="s">
        <v>183</v>
      </c>
      <c r="G548" s="70" t="s">
        <v>2280</v>
      </c>
      <c r="H548" s="70" t="s">
        <v>2281</v>
      </c>
      <c r="I548" s="148"/>
      <c r="J548" s="71">
        <v>104.84647418621941</v>
      </c>
      <c r="K548" s="71">
        <v>2.7775726476468487</v>
      </c>
      <c r="L548" s="71">
        <v>6.9134595397869418</v>
      </c>
      <c r="M548" s="71">
        <v>48.069912719832594</v>
      </c>
      <c r="N548" s="71">
        <v>36.715760985610686</v>
      </c>
      <c r="O548" s="71">
        <v>48.713468380812536</v>
      </c>
      <c r="P548" s="71">
        <v>74.800423000327299</v>
      </c>
      <c r="Q548" s="71">
        <v>3.0138853888952299</v>
      </c>
      <c r="R548" s="71">
        <v>5.7188751160074318</v>
      </c>
      <c r="S548" s="71">
        <v>6.4185133539019006</v>
      </c>
      <c r="T548" s="72"/>
      <c r="U548" s="71">
        <v>5975129</v>
      </c>
      <c r="V548" s="71">
        <v>1553</v>
      </c>
      <c r="W548" s="71">
        <v>179</v>
      </c>
      <c r="X548" s="71">
        <v>14970</v>
      </c>
      <c r="Y548" s="71">
        <v>19391</v>
      </c>
      <c r="Z548" s="71">
        <v>29683</v>
      </c>
      <c r="AA548" s="71">
        <v>15649</v>
      </c>
      <c r="AB548" s="71">
        <v>47552</v>
      </c>
      <c r="AC548" s="71">
        <v>992204.00000000012</v>
      </c>
      <c r="AD548" s="71">
        <v>6.4185133539019006</v>
      </c>
      <c r="AE548" s="72"/>
      <c r="AF548" s="71">
        <v>46586574.766788371</v>
      </c>
      <c r="AG548" s="71">
        <v>2224775.8711627312</v>
      </c>
      <c r="AH548" s="71">
        <v>1392433.3077963961</v>
      </c>
      <c r="AI548" s="71">
        <v>93641137.542484179</v>
      </c>
      <c r="AJ548" s="71">
        <v>66887082.268790551</v>
      </c>
      <c r="AK548" s="71">
        <v>0</v>
      </c>
      <c r="AL548" s="71">
        <v>0</v>
      </c>
      <c r="AM548" s="71">
        <v>6545585.6165603269</v>
      </c>
      <c r="AN548" s="71">
        <v>0</v>
      </c>
      <c r="AO548" s="71">
        <v>0</v>
      </c>
      <c r="AP548" s="71">
        <v>217277589.37358254</v>
      </c>
      <c r="AQ548" s="72"/>
      <c r="AR548" s="71">
        <v>1677</v>
      </c>
      <c r="AS548" s="71">
        <v>1002</v>
      </c>
      <c r="AT548" s="71">
        <v>3</v>
      </c>
      <c r="AU548" s="71">
        <v>0</v>
      </c>
      <c r="AV548" s="71">
        <v>0</v>
      </c>
      <c r="AW548" s="71">
        <v>0</v>
      </c>
      <c r="AX548" s="71"/>
      <c r="AY548" s="72"/>
      <c r="AZ548" s="71">
        <v>8032.2000000000053</v>
      </c>
      <c r="BA548" s="71">
        <v>64948.3</v>
      </c>
      <c r="BB548" s="71">
        <v>41000</v>
      </c>
      <c r="BC548" s="71">
        <v>0</v>
      </c>
      <c r="BD548" s="71">
        <v>0</v>
      </c>
      <c r="BE548" s="71">
        <v>0</v>
      </c>
      <c r="BF548" s="71"/>
      <c r="BG548" s="72"/>
      <c r="BH548" s="71">
        <v>0</v>
      </c>
      <c r="BI548" s="71">
        <v>0</v>
      </c>
      <c r="BJ548" s="71">
        <v>26.123000000000001</v>
      </c>
      <c r="BK548" s="71">
        <v>0</v>
      </c>
      <c r="BL548" s="71">
        <v>0</v>
      </c>
      <c r="BM548" s="71">
        <v>0</v>
      </c>
      <c r="BN548" s="72"/>
      <c r="BO548" s="71">
        <v>0</v>
      </c>
      <c r="BP548" s="71">
        <v>0</v>
      </c>
      <c r="BQ548" s="71">
        <v>4</v>
      </c>
      <c r="BR548" s="71">
        <v>0</v>
      </c>
      <c r="BS548" s="71">
        <v>0</v>
      </c>
      <c r="BT548" s="71">
        <v>0</v>
      </c>
      <c r="BU548"/>
      <c r="BV548" s="70">
        <v>26.123000000000001</v>
      </c>
      <c r="BW548" s="70">
        <v>0</v>
      </c>
      <c r="BX548" s="70">
        <v>0</v>
      </c>
      <c r="BY548" s="70">
        <v>0</v>
      </c>
      <c r="BZ548" s="70">
        <v>0</v>
      </c>
      <c r="CA548" s="70">
        <v>0</v>
      </c>
      <c r="CB548" s="70">
        <v>0</v>
      </c>
      <c r="CC548" s="70">
        <v>0</v>
      </c>
      <c r="CD548" s="70">
        <v>0</v>
      </c>
    </row>
    <row r="549" spans="1:82">
      <c r="A549" s="70" t="s">
        <v>2296</v>
      </c>
      <c r="B549" s="70">
        <v>407</v>
      </c>
      <c r="C549" s="70">
        <v>16</v>
      </c>
      <c r="D549" s="70">
        <v>24</v>
      </c>
      <c r="E549" s="70">
        <v>2019</v>
      </c>
      <c r="F549" s="70" t="s">
        <v>158</v>
      </c>
      <c r="G549" s="70" t="s">
        <v>2280</v>
      </c>
      <c r="H549" s="70" t="s">
        <v>2281</v>
      </c>
      <c r="I549" s="148"/>
      <c r="J549" s="71">
        <v>103.37741784677976</v>
      </c>
      <c r="K549" s="71">
        <v>2.5913388523635277</v>
      </c>
      <c r="L549" s="71">
        <v>6.9743414336898208</v>
      </c>
      <c r="M549" s="71">
        <v>46.440217226195351</v>
      </c>
      <c r="N549" s="71">
        <v>38.61131929692462</v>
      </c>
      <c r="O549" s="71">
        <v>47.351161005226807</v>
      </c>
      <c r="P549" s="71">
        <v>73.471870226955247</v>
      </c>
      <c r="Q549" s="71">
        <v>2.8990226937368302</v>
      </c>
      <c r="R549" s="71">
        <v>5.2395960740442993</v>
      </c>
      <c r="S549" s="71">
        <v>6.55212801375</v>
      </c>
      <c r="T549" s="72"/>
      <c r="U549" s="71">
        <v>6169292</v>
      </c>
      <c r="V549" s="71">
        <v>1553</v>
      </c>
      <c r="W549" s="71">
        <v>179</v>
      </c>
      <c r="X549" s="71">
        <v>14970</v>
      </c>
      <c r="Y549" s="71">
        <v>19568</v>
      </c>
      <c r="Z549" s="71">
        <v>29645</v>
      </c>
      <c r="AA549" s="71">
        <v>15256</v>
      </c>
      <c r="AB549" s="71">
        <v>46978</v>
      </c>
      <c r="AC549" s="71">
        <v>923940</v>
      </c>
      <c r="AD549" s="71">
        <v>6.55212801375</v>
      </c>
      <c r="AE549" s="72"/>
      <c r="AF549" s="71">
        <v>45585850.340002038</v>
      </c>
      <c r="AG549" s="71">
        <v>2243358.7963263779</v>
      </c>
      <c r="AH549" s="71">
        <v>1490392.151081966</v>
      </c>
      <c r="AI549" s="71">
        <v>95450186.444240808</v>
      </c>
      <c r="AJ549" s="71">
        <v>72391404.339215264</v>
      </c>
      <c r="AK549" s="71">
        <v>0</v>
      </c>
      <c r="AL549" s="71">
        <v>0</v>
      </c>
      <c r="AM549" s="71">
        <v>6398049.9498053435</v>
      </c>
      <c r="AN549" s="71">
        <v>0</v>
      </c>
      <c r="AO549" s="71">
        <v>0</v>
      </c>
      <c r="AP549" s="71">
        <v>223559242.02067181</v>
      </c>
      <c r="AQ549" s="72"/>
      <c r="AR549" s="71">
        <v>1743</v>
      </c>
      <c r="AS549" s="71">
        <v>1039</v>
      </c>
      <c r="AT549" s="71">
        <v>3</v>
      </c>
      <c r="AU549" s="71">
        <v>0</v>
      </c>
      <c r="AV549" s="71">
        <v>0</v>
      </c>
      <c r="AW549" s="71">
        <v>0</v>
      </c>
      <c r="AX549" s="71"/>
      <c r="AY549" s="72"/>
      <c r="AZ549" s="71">
        <v>8443.0000000000036</v>
      </c>
      <c r="BA549" s="71">
        <v>67986.2</v>
      </c>
      <c r="BB549" s="71">
        <v>41000</v>
      </c>
      <c r="BC549" s="71">
        <v>0</v>
      </c>
      <c r="BD549" s="71">
        <v>0</v>
      </c>
      <c r="BE549" s="71">
        <v>0</v>
      </c>
      <c r="BF549" s="71"/>
      <c r="BG549" s="72"/>
      <c r="BH549" s="71">
        <v>0</v>
      </c>
      <c r="BI549" s="71">
        <v>0</v>
      </c>
      <c r="BJ549" s="71">
        <v>21.013999999999999</v>
      </c>
      <c r="BK549" s="71">
        <v>0</v>
      </c>
      <c r="BL549" s="71">
        <v>0</v>
      </c>
      <c r="BM549" s="71">
        <v>0</v>
      </c>
      <c r="BN549" s="72"/>
      <c r="BO549" s="71">
        <v>0</v>
      </c>
      <c r="BP549" s="71">
        <v>0</v>
      </c>
      <c r="BQ549" s="71">
        <v>4</v>
      </c>
      <c r="BR549" s="71">
        <v>0</v>
      </c>
      <c r="BS549" s="71">
        <v>0</v>
      </c>
      <c r="BT549" s="71">
        <v>0</v>
      </c>
      <c r="BU549"/>
      <c r="BV549" s="70">
        <v>21.013999999999999</v>
      </c>
      <c r="BW549" s="70">
        <v>0</v>
      </c>
      <c r="BX549" s="70">
        <v>0</v>
      </c>
      <c r="BY549" s="70">
        <v>0</v>
      </c>
      <c r="BZ549" s="70">
        <v>0</v>
      </c>
      <c r="CA549" s="70">
        <v>0</v>
      </c>
      <c r="CB549" s="70">
        <v>0</v>
      </c>
      <c r="CC549" s="70">
        <v>0</v>
      </c>
      <c r="CD549" s="70">
        <v>0</v>
      </c>
    </row>
    <row r="550" spans="1:82">
      <c r="A550" s="70" t="s">
        <v>2297</v>
      </c>
      <c r="B550" s="70">
        <v>408</v>
      </c>
      <c r="C550" s="70">
        <v>17</v>
      </c>
      <c r="D550" s="70">
        <v>24</v>
      </c>
      <c r="E550" s="70">
        <v>2020</v>
      </c>
      <c r="F550" s="70" t="s">
        <v>159</v>
      </c>
      <c r="G550" s="70" t="s">
        <v>2280</v>
      </c>
      <c r="H550" s="70" t="s">
        <v>2281</v>
      </c>
      <c r="I550" s="148"/>
      <c r="J550" s="71">
        <v>95.413270509288964</v>
      </c>
      <c r="K550" s="71">
        <v>2.5566971245139198</v>
      </c>
      <c r="L550" s="71">
        <v>11.223903828199447</v>
      </c>
      <c r="M550" s="71">
        <v>44.96240394258146</v>
      </c>
      <c r="N550" s="71">
        <v>38.520480502900696</v>
      </c>
      <c r="O550" s="71">
        <v>41.3911499689398</v>
      </c>
      <c r="P550" s="71">
        <v>69.065416579680686</v>
      </c>
      <c r="Q550" s="71">
        <v>2.7385487197096299</v>
      </c>
      <c r="R550" s="71">
        <v>3.6861277165540312</v>
      </c>
      <c r="S550" s="71">
        <v>6.3940533200000012</v>
      </c>
      <c r="T550" s="72"/>
      <c r="U550" s="71">
        <v>5526974</v>
      </c>
      <c r="V550" s="71">
        <v>1356</v>
      </c>
      <c r="W550" s="71">
        <v>367</v>
      </c>
      <c r="X550" s="71">
        <v>14696</v>
      </c>
      <c r="Y550" s="71">
        <v>19658</v>
      </c>
      <c r="Z550" s="71">
        <v>29577</v>
      </c>
      <c r="AA550" s="71">
        <v>15243</v>
      </c>
      <c r="AB550" s="71">
        <v>46447</v>
      </c>
      <c r="AC550" s="71">
        <v>653439</v>
      </c>
      <c r="AD550" s="71">
        <v>6.3940533200000012</v>
      </c>
      <c r="AE550" s="72"/>
      <c r="AF550" s="71">
        <v>43535595.534718148</v>
      </c>
      <c r="AG550" s="71">
        <v>2005032.5681449245</v>
      </c>
      <c r="AH550" s="71">
        <v>2453199.008953406</v>
      </c>
      <c r="AI550" s="71">
        <v>88112489.234765276</v>
      </c>
      <c r="AJ550" s="71">
        <v>71778298.230566844</v>
      </c>
      <c r="AK550" s="71"/>
      <c r="AL550" s="71"/>
      <c r="AM550" s="71">
        <v>6061849.5369330058</v>
      </c>
      <c r="AN550" s="71"/>
      <c r="AO550" s="71"/>
      <c r="AP550" s="71">
        <v>213946464.11408162</v>
      </c>
      <c r="AQ550" s="72"/>
      <c r="AR550" s="71">
        <v>1804</v>
      </c>
      <c r="AS550" s="71">
        <v>1068</v>
      </c>
      <c r="AT550" s="71">
        <v>3</v>
      </c>
      <c r="AU550" s="71">
        <v>0</v>
      </c>
      <c r="AV550" s="71">
        <v>0</v>
      </c>
      <c r="AW550" s="71">
        <v>0</v>
      </c>
      <c r="AX550" s="71"/>
      <c r="AY550" s="72"/>
      <c r="AZ550" s="71">
        <v>8812.0000000000109</v>
      </c>
      <c r="BA550" s="71">
        <v>71724.100000000035</v>
      </c>
      <c r="BB550" s="71">
        <v>41000</v>
      </c>
      <c r="BC550" s="71">
        <v>0</v>
      </c>
      <c r="BD550" s="71">
        <v>0</v>
      </c>
      <c r="BE550" s="71">
        <v>0</v>
      </c>
      <c r="BF550" s="71"/>
      <c r="BG550" s="72"/>
      <c r="BH550" s="71">
        <v>0</v>
      </c>
      <c r="BI550" s="71">
        <v>0</v>
      </c>
      <c r="BJ550" s="71">
        <v>25.062000000000001</v>
      </c>
      <c r="BK550" s="71">
        <v>0</v>
      </c>
      <c r="BL550" s="71">
        <v>0</v>
      </c>
      <c r="BM550" s="71">
        <v>0</v>
      </c>
      <c r="BN550" s="72"/>
      <c r="BO550" s="71">
        <v>0</v>
      </c>
      <c r="BP550" s="71">
        <v>0</v>
      </c>
      <c r="BQ550" s="71">
        <v>4</v>
      </c>
      <c r="BR550" s="71">
        <v>0</v>
      </c>
      <c r="BS550" s="71">
        <v>0</v>
      </c>
      <c r="BT550" s="71">
        <v>0</v>
      </c>
      <c r="BU550"/>
      <c r="BV550" s="70">
        <v>25.062000000000001</v>
      </c>
      <c r="BW550" s="70">
        <v>0</v>
      </c>
      <c r="BX550" s="70">
        <v>0</v>
      </c>
      <c r="BY550" s="70">
        <v>0</v>
      </c>
      <c r="BZ550" s="70">
        <v>0</v>
      </c>
      <c r="CA550" s="70">
        <v>0</v>
      </c>
      <c r="CB550" s="70">
        <v>0</v>
      </c>
      <c r="CC550" s="70">
        <v>0</v>
      </c>
      <c r="CD550" s="70">
        <v>0</v>
      </c>
    </row>
    <row r="551" spans="1:82">
      <c r="A551" s="70" t="s">
        <v>2298</v>
      </c>
      <c r="B551" s="70">
        <v>408</v>
      </c>
      <c r="C551" s="70">
        <v>18</v>
      </c>
      <c r="D551" s="70">
        <v>24</v>
      </c>
      <c r="E551" s="70">
        <v>2021</v>
      </c>
      <c r="F551" s="70" t="s">
        <v>160</v>
      </c>
      <c r="G551" s="70" t="s">
        <v>2280</v>
      </c>
      <c r="H551" s="70" t="s">
        <v>2281</v>
      </c>
      <c r="I551" s="148"/>
      <c r="J551" s="71">
        <v>98.289138190156265</v>
      </c>
      <c r="K551" s="71">
        <v>2.6110771177474219</v>
      </c>
      <c r="L551" s="71">
        <v>11.737490843375884</v>
      </c>
      <c r="M551" s="71">
        <v>42.438225956165383</v>
      </c>
      <c r="N551" s="71">
        <v>35.561233145143675</v>
      </c>
      <c r="O551" s="71">
        <v>40.033341078779472</v>
      </c>
      <c r="P551" s="71">
        <v>70.358967130450367</v>
      </c>
      <c r="Q551" s="71">
        <v>2.6767569386354499</v>
      </c>
      <c r="R551" s="71">
        <v>3.9028166544591105</v>
      </c>
      <c r="S551" s="71">
        <v>7.7056170616762403</v>
      </c>
      <c r="T551" s="72"/>
      <c r="U551" s="71">
        <v>6075439</v>
      </c>
      <c r="V551" s="71">
        <v>1356</v>
      </c>
      <c r="W551" s="71">
        <v>367</v>
      </c>
      <c r="X551" s="71">
        <v>14696</v>
      </c>
      <c r="Y551" s="71">
        <v>19777</v>
      </c>
      <c r="Z551" s="71">
        <v>29455</v>
      </c>
      <c r="AA551" s="71">
        <v>15142</v>
      </c>
      <c r="AB551" s="71">
        <v>45845</v>
      </c>
      <c r="AC551" s="71">
        <v>671176.99999999988</v>
      </c>
      <c r="AD551" s="71">
        <v>7.7056170616762403</v>
      </c>
      <c r="AE551" s="72"/>
      <c r="AF551" s="71">
        <v>45051811.536790974</v>
      </c>
      <c r="AG551" s="71">
        <v>2141180.1450270191</v>
      </c>
      <c r="AH551" s="71">
        <v>2480843.102602202</v>
      </c>
      <c r="AI551" s="71">
        <v>95668692.078297228</v>
      </c>
      <c r="AJ551" s="71">
        <v>74227504.283854961</v>
      </c>
      <c r="AK551" s="71">
        <v>0</v>
      </c>
      <c r="AL551" s="71">
        <v>0</v>
      </c>
      <c r="AM551" s="71">
        <v>6017792.9365487248</v>
      </c>
      <c r="AN551" s="71">
        <v>0</v>
      </c>
      <c r="AO551" s="71">
        <v>0</v>
      </c>
      <c r="AP551" s="71">
        <v>225587824.08312112</v>
      </c>
      <c r="AQ551" s="72"/>
      <c r="AR551" s="71">
        <v>1874</v>
      </c>
      <c r="AS551" s="71">
        <v>1092</v>
      </c>
      <c r="AT551" s="71">
        <v>3</v>
      </c>
      <c r="AU551" s="71">
        <v>0</v>
      </c>
      <c r="AV551" s="71">
        <v>0</v>
      </c>
      <c r="AW551" s="71">
        <v>0</v>
      </c>
      <c r="AX551" s="71"/>
      <c r="AY551" s="72"/>
      <c r="AZ551" s="71">
        <v>9328.2000000000116</v>
      </c>
      <c r="BA551" s="71">
        <v>82822.900000000067</v>
      </c>
      <c r="BB551" s="71">
        <v>41000</v>
      </c>
      <c r="BC551" s="71">
        <v>0</v>
      </c>
      <c r="BD551" s="71">
        <v>0</v>
      </c>
      <c r="BE551" s="71">
        <v>0</v>
      </c>
      <c r="BF551" s="71"/>
      <c r="BG551" s="72"/>
      <c r="BH551" s="71">
        <v>0</v>
      </c>
      <c r="BI551" s="71">
        <v>0</v>
      </c>
      <c r="BJ551" s="71">
        <v>17.652000000000001</v>
      </c>
      <c r="BK551" s="71">
        <v>0</v>
      </c>
      <c r="BL551" s="71">
        <v>0</v>
      </c>
      <c r="BM551" s="71">
        <v>0</v>
      </c>
      <c r="BN551" s="72"/>
      <c r="BO551" s="71">
        <v>0</v>
      </c>
      <c r="BP551" s="71">
        <v>0</v>
      </c>
      <c r="BQ551" s="71">
        <v>4</v>
      </c>
      <c r="BR551" s="71">
        <v>0</v>
      </c>
      <c r="BS551" s="71">
        <v>0</v>
      </c>
      <c r="BT551" s="71">
        <v>0</v>
      </c>
      <c r="BU551"/>
      <c r="BV551" s="70">
        <v>17.652000000000001</v>
      </c>
      <c r="BW551" s="70">
        <v>0</v>
      </c>
      <c r="BX551" s="70">
        <v>0</v>
      </c>
      <c r="BY551" s="70">
        <v>0</v>
      </c>
      <c r="BZ551" s="70">
        <v>0</v>
      </c>
      <c r="CA551" s="70">
        <v>0</v>
      </c>
      <c r="CB551" s="70">
        <v>0</v>
      </c>
      <c r="CC551" s="70">
        <v>0</v>
      </c>
      <c r="CD551" s="70">
        <v>0</v>
      </c>
    </row>
    <row r="552" spans="1:82">
      <c r="A552" s="70" t="s">
        <v>2299</v>
      </c>
      <c r="B552" s="70">
        <v>408</v>
      </c>
      <c r="C552" s="70">
        <v>19</v>
      </c>
      <c r="D552" s="70">
        <v>24</v>
      </c>
      <c r="E552" s="70">
        <v>2022</v>
      </c>
      <c r="F552" s="70" t="s">
        <v>161</v>
      </c>
      <c r="G552" s="70" t="s">
        <v>2280</v>
      </c>
      <c r="H552" s="70" t="s">
        <v>2281</v>
      </c>
      <c r="I552" s="148"/>
      <c r="J552" s="71">
        <v>84.1271976721724</v>
      </c>
      <c r="K552" s="71">
        <v>2.5096070176613043</v>
      </c>
      <c r="L552" s="71">
        <v>10.73526955268281</v>
      </c>
      <c r="M552" s="71">
        <v>47.798005507160575</v>
      </c>
      <c r="N552" s="71">
        <v>41.634923156290704</v>
      </c>
      <c r="O552" s="71">
        <v>42.188503765504485</v>
      </c>
      <c r="P552" s="71">
        <v>69.178916125023918</v>
      </c>
      <c r="Q552" s="71">
        <v>2.660504792422659</v>
      </c>
      <c r="R552" s="71">
        <v>5.2065112176841293</v>
      </c>
      <c r="S552" s="71">
        <v>5.828065720319846</v>
      </c>
      <c r="T552" s="72"/>
      <c r="U552" s="71">
        <v>5814473</v>
      </c>
      <c r="V552" s="71">
        <v>1356</v>
      </c>
      <c r="W552" s="71">
        <v>367</v>
      </c>
      <c r="X552" s="71">
        <v>14696</v>
      </c>
      <c r="Y552" s="71">
        <v>19881</v>
      </c>
      <c r="Z552" s="71">
        <v>29492</v>
      </c>
      <c r="AA552" s="71">
        <v>15115</v>
      </c>
      <c r="AB552" s="71">
        <v>45193</v>
      </c>
      <c r="AC552" s="71">
        <v>906621.99999999988</v>
      </c>
      <c r="AD552" s="71">
        <v>5.828065720319846</v>
      </c>
      <c r="AE552" s="72"/>
      <c r="AF552" s="71">
        <v>36736428.950870343</v>
      </c>
      <c r="AG552" s="71">
        <v>2118496.5090367026</v>
      </c>
      <c r="AH552" s="71">
        <v>2642844.033217662</v>
      </c>
      <c r="AI552" s="71">
        <v>92661138.770169139</v>
      </c>
      <c r="AJ552" s="71">
        <v>78996041.709834903</v>
      </c>
      <c r="AK552" s="71">
        <v>0</v>
      </c>
      <c r="AL552" s="71">
        <v>0</v>
      </c>
      <c r="AM552" s="71">
        <v>5835649.8161407737</v>
      </c>
      <c r="AN552" s="71">
        <v>0</v>
      </c>
      <c r="AO552" s="71">
        <v>0</v>
      </c>
      <c r="AP552" s="71">
        <v>218990599.78926951</v>
      </c>
      <c r="AQ552" s="72"/>
      <c r="AR552" s="71">
        <v>1931</v>
      </c>
      <c r="AS552" s="71">
        <v>1110</v>
      </c>
      <c r="AT552" s="71">
        <v>3</v>
      </c>
      <c r="AU552" s="71">
        <v>0</v>
      </c>
      <c r="AV552" s="71">
        <v>0</v>
      </c>
      <c r="AW552" s="71">
        <v>0</v>
      </c>
      <c r="AX552" s="71"/>
      <c r="AY552" s="72"/>
      <c r="AZ552" s="71">
        <v>9679.8000000000102</v>
      </c>
      <c r="BA552" s="71">
        <v>84219.400000000067</v>
      </c>
      <c r="BB552" s="71">
        <v>41000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2300</v>
      </c>
      <c r="B553" s="70">
        <v>408</v>
      </c>
      <c r="C553" s="70">
        <v>20</v>
      </c>
      <c r="D553" s="70">
        <v>24</v>
      </c>
      <c r="E553" s="70">
        <v>2023</v>
      </c>
      <c r="F553" s="70" t="s">
        <v>1539</v>
      </c>
      <c r="G553" s="70" t="s">
        <v>2280</v>
      </c>
      <c r="H553" s="70" t="s">
        <v>2281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1982</v>
      </c>
      <c r="AS553" s="71">
        <v>1111</v>
      </c>
      <c r="AT553" s="71">
        <v>3</v>
      </c>
      <c r="AU553" s="71">
        <v>0</v>
      </c>
      <c r="AV553" s="71">
        <v>0</v>
      </c>
      <c r="AW553" s="71">
        <v>0</v>
      </c>
      <c r="AX553" s="71"/>
      <c r="AY553" s="72"/>
      <c r="AZ553" s="71">
        <v>10007.800000000007</v>
      </c>
      <c r="BA553" s="71">
        <v>84266.300000000076</v>
      </c>
      <c r="BB553" s="71">
        <v>41000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2301</v>
      </c>
      <c r="B554" s="70">
        <v>408</v>
      </c>
      <c r="C554" s="70">
        <v>21</v>
      </c>
      <c r="D554" s="70">
        <v>24</v>
      </c>
      <c r="E554" s="70">
        <v>2024</v>
      </c>
      <c r="F554" s="70" t="s">
        <v>1554</v>
      </c>
      <c r="G554" s="70" t="s">
        <v>2280</v>
      </c>
      <c r="H554" s="70" t="s">
        <v>2281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2302</v>
      </c>
      <c r="B555" s="70">
        <v>205</v>
      </c>
      <c r="C555" s="70">
        <v>1</v>
      </c>
      <c r="D555" s="70">
        <v>13</v>
      </c>
      <c r="E555" s="70">
        <v>1990</v>
      </c>
      <c r="F555" s="70" t="s">
        <v>787</v>
      </c>
      <c r="G555" s="70" t="s">
        <v>1641</v>
      </c>
      <c r="H555" s="70" t="s">
        <v>1642</v>
      </c>
      <c r="I555" s="148"/>
      <c r="J555" s="71">
        <v>75.733501415225334</v>
      </c>
      <c r="K555" s="71">
        <v>10.82144020964645</v>
      </c>
      <c r="L555" s="71">
        <v>12.738835419683641</v>
      </c>
      <c r="M555" s="71">
        <v>40.283213708625148</v>
      </c>
      <c r="N555" s="71">
        <v>91.335216724474336</v>
      </c>
      <c r="O555" s="71">
        <v>42.092165779421933</v>
      </c>
      <c r="P555" s="71">
        <v>30.706998988818832</v>
      </c>
      <c r="Q555" s="71">
        <v>3.4225744646751401</v>
      </c>
      <c r="R555" s="71">
        <v>0</v>
      </c>
      <c r="S555" s="71">
        <v>2.7870449977966381</v>
      </c>
      <c r="T555" s="72"/>
      <c r="U555" s="71">
        <v>2126328</v>
      </c>
      <c r="V555" s="71">
        <v>1980</v>
      </c>
      <c r="W555" s="71">
        <v>149</v>
      </c>
      <c r="X555" s="71">
        <v>13508</v>
      </c>
      <c r="Y555" s="71">
        <v>19539</v>
      </c>
      <c r="Z555" s="71">
        <v>17313</v>
      </c>
      <c r="AA555" s="71">
        <v>7456</v>
      </c>
      <c r="AB555" s="71">
        <v>55571</v>
      </c>
      <c r="AC555" s="71">
        <v>0</v>
      </c>
      <c r="AD555" s="71">
        <v>2.7870449977966381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2303</v>
      </c>
      <c r="B556" s="70">
        <v>206</v>
      </c>
      <c r="C556" s="70">
        <v>2</v>
      </c>
      <c r="D556" s="70">
        <v>13</v>
      </c>
      <c r="E556" s="70">
        <v>2005</v>
      </c>
      <c r="F556" s="70" t="s">
        <v>789</v>
      </c>
      <c r="G556" s="70" t="s">
        <v>1641</v>
      </c>
      <c r="H556" s="70" t="s">
        <v>1642</v>
      </c>
      <c r="I556" s="148"/>
      <c r="J556" s="71">
        <v>51.461733819103713</v>
      </c>
      <c r="K556" s="71">
        <v>6.6975519081569521</v>
      </c>
      <c r="L556" s="71">
        <v>5.6307032221150939</v>
      </c>
      <c r="M556" s="71">
        <v>75.647894619907007</v>
      </c>
      <c r="N556" s="71">
        <v>119.9146384247357</v>
      </c>
      <c r="O556" s="71">
        <v>57.844461253476872</v>
      </c>
      <c r="P556" s="71">
        <v>30.544102147799862</v>
      </c>
      <c r="Q556" s="71">
        <v>3.1591035029822501</v>
      </c>
      <c r="R556" s="71">
        <v>0</v>
      </c>
      <c r="S556" s="71">
        <v>12.3354616</v>
      </c>
      <c r="T556" s="72"/>
      <c r="U556" s="71">
        <v>1589415</v>
      </c>
      <c r="V556" s="71">
        <v>2043</v>
      </c>
      <c r="W556" s="71">
        <v>50</v>
      </c>
      <c r="X556" s="71">
        <v>12285</v>
      </c>
      <c r="Y556" s="71">
        <v>24448</v>
      </c>
      <c r="Z556" s="71">
        <v>27532</v>
      </c>
      <c r="AA556" s="71">
        <v>6074</v>
      </c>
      <c r="AB556" s="71">
        <v>53622</v>
      </c>
      <c r="AC556" s="71">
        <v>0</v>
      </c>
      <c r="AD556" s="71">
        <v>12.3354616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2304</v>
      </c>
      <c r="B557" s="70">
        <v>207</v>
      </c>
      <c r="C557" s="70">
        <v>3</v>
      </c>
      <c r="D557" s="70">
        <v>13</v>
      </c>
      <c r="E557" s="70">
        <v>2006</v>
      </c>
      <c r="F557" s="70" t="s">
        <v>790</v>
      </c>
      <c r="G557" s="70" t="s">
        <v>1641</v>
      </c>
      <c r="H557" s="70" t="s">
        <v>1642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2305</v>
      </c>
      <c r="B558" s="70">
        <v>208</v>
      </c>
      <c r="C558" s="70">
        <v>4</v>
      </c>
      <c r="D558" s="70">
        <v>13</v>
      </c>
      <c r="E558" s="70">
        <v>2007</v>
      </c>
      <c r="F558" s="70" t="s">
        <v>791</v>
      </c>
      <c r="G558" s="1064" t="s">
        <v>1641</v>
      </c>
      <c r="H558" s="70" t="s">
        <v>1642</v>
      </c>
      <c r="I558" s="148"/>
      <c r="J558" s="71">
        <v>42.348931867979189</v>
      </c>
      <c r="K558" s="71">
        <v>5.4611152507309466</v>
      </c>
      <c r="L558" s="71">
        <v>5.9089547934058961</v>
      </c>
      <c r="M558" s="71">
        <v>66.201091662521065</v>
      </c>
      <c r="N558" s="71">
        <v>120.42665778183211</v>
      </c>
      <c r="O558" s="71">
        <v>55.455706503564109</v>
      </c>
      <c r="P558" s="71">
        <v>29.87303325076854</v>
      </c>
      <c r="Q558" s="71">
        <v>3.2908828143026301</v>
      </c>
      <c r="R558" s="71">
        <v>0</v>
      </c>
      <c r="S558" s="71">
        <v>11.0663369316</v>
      </c>
      <c r="T558" s="72"/>
      <c r="U558" s="71">
        <v>1390748</v>
      </c>
      <c r="V558" s="71">
        <v>1817</v>
      </c>
      <c r="W558" s="71">
        <v>72</v>
      </c>
      <c r="X558" s="71">
        <v>13466</v>
      </c>
      <c r="Y558" s="71">
        <v>24617</v>
      </c>
      <c r="Z558" s="71">
        <v>27439</v>
      </c>
      <c r="AA558" s="71">
        <v>5850</v>
      </c>
      <c r="AB558" s="71">
        <v>52905</v>
      </c>
      <c r="AC558" s="71">
        <v>0</v>
      </c>
      <c r="AD558" s="71">
        <v>11.0663369316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2306</v>
      </c>
      <c r="B559" s="70">
        <v>209</v>
      </c>
      <c r="C559" s="70">
        <v>5</v>
      </c>
      <c r="D559" s="70">
        <v>13</v>
      </c>
      <c r="E559" s="70">
        <v>2008</v>
      </c>
      <c r="F559" s="70" t="s">
        <v>792</v>
      </c>
      <c r="G559" s="1064" t="s">
        <v>1641</v>
      </c>
      <c r="H559" s="70" t="s">
        <v>1642</v>
      </c>
      <c r="I559" s="148"/>
      <c r="J559" s="71">
        <v>40.529285860824899</v>
      </c>
      <c r="K559" s="71">
        <v>4.7929886185266426</v>
      </c>
      <c r="L559" s="71">
        <v>5.1021594487503963</v>
      </c>
      <c r="M559" s="71">
        <v>77.46168785931755</v>
      </c>
      <c r="N559" s="71">
        <v>122.7516107958476</v>
      </c>
      <c r="O559" s="71">
        <v>53.872090767632812</v>
      </c>
      <c r="P559" s="71">
        <v>28.971872602197859</v>
      </c>
      <c r="Q559" s="71">
        <v>3.2172520713389599</v>
      </c>
      <c r="R559" s="71">
        <v>0</v>
      </c>
      <c r="S559" s="71">
        <v>13.72717672928</v>
      </c>
      <c r="T559" s="72"/>
      <c r="U559" s="71">
        <v>1398458</v>
      </c>
      <c r="V559" s="71">
        <v>1817</v>
      </c>
      <c r="W559" s="71">
        <v>72</v>
      </c>
      <c r="X559" s="71">
        <v>13466</v>
      </c>
      <c r="Y559" s="71">
        <v>24759</v>
      </c>
      <c r="Z559" s="71">
        <v>27591</v>
      </c>
      <c r="AA559" s="71">
        <v>5680</v>
      </c>
      <c r="AB559" s="71">
        <v>52572</v>
      </c>
      <c r="AC559" s="71">
        <v>0</v>
      </c>
      <c r="AD559" s="71">
        <v>13.72717672928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2307</v>
      </c>
      <c r="B560" s="70">
        <v>210</v>
      </c>
      <c r="C560" s="70">
        <v>6</v>
      </c>
      <c r="D560" s="70">
        <v>13</v>
      </c>
      <c r="E560" s="70">
        <v>2009</v>
      </c>
      <c r="F560" s="70" t="s">
        <v>176</v>
      </c>
      <c r="G560" s="70" t="s">
        <v>1641</v>
      </c>
      <c r="H560" s="70" t="s">
        <v>1642</v>
      </c>
      <c r="I560" s="148"/>
      <c r="J560" s="71">
        <v>47.812772734240177</v>
      </c>
      <c r="K560" s="71">
        <v>3.9026369615194261</v>
      </c>
      <c r="L560" s="71">
        <v>9.1522454021996253</v>
      </c>
      <c r="M560" s="71">
        <v>61.536498834595811</v>
      </c>
      <c r="N560" s="71">
        <v>105.469012530866</v>
      </c>
      <c r="O560" s="71">
        <v>54.519620985131162</v>
      </c>
      <c r="P560" s="71">
        <v>27.897885372097932</v>
      </c>
      <c r="Q560" s="71">
        <v>3.0430638088558699</v>
      </c>
      <c r="R560" s="71">
        <v>0</v>
      </c>
      <c r="S560" s="71">
        <v>11.690891192280001</v>
      </c>
      <c r="T560" s="72"/>
      <c r="U560" s="71">
        <v>1666040</v>
      </c>
      <c r="V560" s="71">
        <v>1812</v>
      </c>
      <c r="W560" s="71">
        <v>148</v>
      </c>
      <c r="X560" s="71">
        <v>13510</v>
      </c>
      <c r="Y560" s="71">
        <v>24767</v>
      </c>
      <c r="Z560" s="71">
        <v>27561</v>
      </c>
      <c r="AA560" s="71">
        <v>5615</v>
      </c>
      <c r="AB560" s="71">
        <v>52199</v>
      </c>
      <c r="AC560" s="71">
        <v>0</v>
      </c>
      <c r="AD560" s="71">
        <v>11.690891192280001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27.4</v>
      </c>
      <c r="BK560" s="71">
        <v>0</v>
      </c>
      <c r="BL560" s="71">
        <v>29.516999999999999</v>
      </c>
      <c r="BM560" s="71">
        <v>0</v>
      </c>
      <c r="BN560" s="72"/>
      <c r="BO560" s="71">
        <v>0</v>
      </c>
      <c r="BP560" s="71">
        <v>0</v>
      </c>
      <c r="BQ560" s="71">
        <v>1</v>
      </c>
      <c r="BR560" s="71">
        <v>0</v>
      </c>
      <c r="BS560" s="71">
        <v>5</v>
      </c>
      <c r="BT560" s="71">
        <v>0</v>
      </c>
      <c r="BU560"/>
      <c r="BV560" s="70">
        <v>51.444000000000003</v>
      </c>
      <c r="BW560" s="70">
        <v>0</v>
      </c>
      <c r="BX560" s="70">
        <v>5.4729999999999999</v>
      </c>
      <c r="BY560" s="70">
        <v>0</v>
      </c>
      <c r="BZ560" s="70">
        <v>0</v>
      </c>
      <c r="CA560" s="70">
        <v>0</v>
      </c>
      <c r="CB560" s="70">
        <v>0</v>
      </c>
      <c r="CC560" s="70">
        <v>0</v>
      </c>
      <c r="CD560" s="70">
        <v>0</v>
      </c>
    </row>
    <row r="561" spans="1:82">
      <c r="A561" s="70" t="s">
        <v>2308</v>
      </c>
      <c r="B561" s="70">
        <v>211</v>
      </c>
      <c r="C561" s="70">
        <v>7</v>
      </c>
      <c r="D561" s="70">
        <v>13</v>
      </c>
      <c r="E561" s="70">
        <v>2010</v>
      </c>
      <c r="F561" s="70" t="s">
        <v>177</v>
      </c>
      <c r="G561" s="70" t="s">
        <v>1641</v>
      </c>
      <c r="H561" s="70" t="s">
        <v>1642</v>
      </c>
      <c r="I561" s="148"/>
      <c r="J561" s="71">
        <v>37.98339909576741</v>
      </c>
      <c r="K561" s="71">
        <v>4.0700843795783763</v>
      </c>
      <c r="L561" s="71">
        <v>8.3322248352160742</v>
      </c>
      <c r="M561" s="71">
        <v>55.083748819624631</v>
      </c>
      <c r="N561" s="71">
        <v>104.03356425662599</v>
      </c>
      <c r="O561" s="71">
        <v>54.174908288487252</v>
      </c>
      <c r="P561" s="71">
        <v>28.021340634754552</v>
      </c>
      <c r="Q561" s="71">
        <v>3.1570556341042999</v>
      </c>
      <c r="R561" s="71">
        <v>0</v>
      </c>
      <c r="S561" s="71">
        <v>9.3046872900000004</v>
      </c>
      <c r="T561" s="72"/>
      <c r="U561" s="71">
        <v>1481587</v>
      </c>
      <c r="V561" s="71">
        <v>1812</v>
      </c>
      <c r="W561" s="71">
        <v>148</v>
      </c>
      <c r="X561" s="71">
        <v>13510</v>
      </c>
      <c r="Y561" s="71">
        <v>24846</v>
      </c>
      <c r="Z561" s="71">
        <v>27514</v>
      </c>
      <c r="AA561" s="71">
        <v>5499</v>
      </c>
      <c r="AB561" s="71">
        <v>51892</v>
      </c>
      <c r="AC561" s="71">
        <v>0</v>
      </c>
      <c r="AD561" s="71">
        <v>9.3046872900000004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20.045999999999999</v>
      </c>
      <c r="BK561" s="71">
        <v>0</v>
      </c>
      <c r="BL561" s="71">
        <v>22.847999999999999</v>
      </c>
      <c r="BM561" s="71">
        <v>0</v>
      </c>
      <c r="BN561" s="72"/>
      <c r="BO561" s="71">
        <v>0</v>
      </c>
      <c r="BP561" s="71">
        <v>0</v>
      </c>
      <c r="BQ561" s="71">
        <v>1</v>
      </c>
      <c r="BR561" s="71">
        <v>0</v>
      </c>
      <c r="BS561" s="71">
        <v>4</v>
      </c>
      <c r="BT561" s="71">
        <v>0</v>
      </c>
      <c r="BU561"/>
      <c r="BV561" s="70">
        <v>42.893999999999998</v>
      </c>
      <c r="BW561" s="70">
        <v>0</v>
      </c>
      <c r="BX561" s="70">
        <v>0</v>
      </c>
      <c r="BY561" s="70">
        <v>0</v>
      </c>
      <c r="BZ561" s="70">
        <v>0</v>
      </c>
      <c r="CA561" s="70">
        <v>0</v>
      </c>
      <c r="CB561" s="70">
        <v>0</v>
      </c>
      <c r="CC561" s="70">
        <v>0</v>
      </c>
      <c r="CD561" s="70">
        <v>0</v>
      </c>
    </row>
    <row r="562" spans="1:82">
      <c r="A562" s="70" t="s">
        <v>2309</v>
      </c>
      <c r="B562" s="70">
        <v>212</v>
      </c>
      <c r="C562" s="70">
        <v>8</v>
      </c>
      <c r="D562" s="70">
        <v>13</v>
      </c>
      <c r="E562" s="70">
        <v>2011</v>
      </c>
      <c r="F562" s="70" t="s">
        <v>178</v>
      </c>
      <c r="G562" s="70" t="s">
        <v>1641</v>
      </c>
      <c r="H562" s="70" t="s">
        <v>1642</v>
      </c>
      <c r="I562" s="148"/>
      <c r="J562" s="71">
        <v>31.628024589120599</v>
      </c>
      <c r="K562" s="71">
        <v>5.7029452782319803</v>
      </c>
      <c r="L562" s="71">
        <v>7.7745728974952932</v>
      </c>
      <c r="M562" s="71">
        <v>69.586261250270539</v>
      </c>
      <c r="N562" s="71">
        <v>125.3036323195695</v>
      </c>
      <c r="O562" s="71">
        <v>53.236895186154435</v>
      </c>
      <c r="P562" s="71">
        <v>26.731568701719606</v>
      </c>
      <c r="Q562" s="71">
        <v>3.6122930498008401</v>
      </c>
      <c r="R562" s="71">
        <v>0</v>
      </c>
      <c r="S562" s="71">
        <v>8.8432361290749988</v>
      </c>
      <c r="T562" s="72"/>
      <c r="U562" s="71">
        <v>1161883</v>
      </c>
      <c r="V562" s="71">
        <v>1812</v>
      </c>
      <c r="W562" s="71">
        <v>148</v>
      </c>
      <c r="X562" s="71">
        <v>13510</v>
      </c>
      <c r="Y562" s="71">
        <v>24862</v>
      </c>
      <c r="Z562" s="71">
        <v>27625</v>
      </c>
      <c r="AA562" s="71">
        <v>5402</v>
      </c>
      <c r="AB562" s="71">
        <v>51474</v>
      </c>
      <c r="AC562" s="71">
        <v>0</v>
      </c>
      <c r="AD562" s="71">
        <v>8.8432361290749988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17.399999999999999</v>
      </c>
      <c r="BK562" s="71">
        <v>0</v>
      </c>
      <c r="BL562" s="71">
        <v>20.073</v>
      </c>
      <c r="BM562" s="71">
        <v>0</v>
      </c>
      <c r="BN562" s="72"/>
      <c r="BO562" s="71">
        <v>0</v>
      </c>
      <c r="BP562" s="71">
        <v>0</v>
      </c>
      <c r="BQ562" s="71">
        <v>1</v>
      </c>
      <c r="BR562" s="71">
        <v>0</v>
      </c>
      <c r="BS562" s="71">
        <v>4</v>
      </c>
      <c r="BT562" s="71">
        <v>0</v>
      </c>
      <c r="BU562"/>
      <c r="BV562" s="70">
        <v>31.994</v>
      </c>
      <c r="BW562" s="70">
        <v>0</v>
      </c>
      <c r="BX562" s="70">
        <v>5.4790000000000001</v>
      </c>
      <c r="BY562" s="70">
        <v>0</v>
      </c>
      <c r="BZ562" s="70">
        <v>0</v>
      </c>
      <c r="CA562" s="70">
        <v>0</v>
      </c>
      <c r="CB562" s="70">
        <v>0</v>
      </c>
      <c r="CC562" s="70">
        <v>0</v>
      </c>
      <c r="CD562" s="70">
        <v>0</v>
      </c>
    </row>
    <row r="563" spans="1:82">
      <c r="A563" s="70" t="s">
        <v>2310</v>
      </c>
      <c r="B563" s="70">
        <v>213</v>
      </c>
      <c r="C563" s="70">
        <v>9</v>
      </c>
      <c r="D563" s="70">
        <v>13</v>
      </c>
      <c r="E563" s="70">
        <v>2012</v>
      </c>
      <c r="F563" s="70" t="s">
        <v>179</v>
      </c>
      <c r="G563" s="70" t="s">
        <v>1641</v>
      </c>
      <c r="H563" s="70" t="s">
        <v>1642</v>
      </c>
      <c r="I563" s="148"/>
      <c r="J563" s="71">
        <v>43.664466354093967</v>
      </c>
      <c r="K563" s="71">
        <v>6.42458842318287</v>
      </c>
      <c r="L563" s="71">
        <v>7.8443128704758589</v>
      </c>
      <c r="M563" s="71">
        <v>86.425915373838535</v>
      </c>
      <c r="N563" s="71">
        <v>137.61957742653689</v>
      </c>
      <c r="O563" s="71">
        <v>53.035929634969143</v>
      </c>
      <c r="P563" s="71">
        <v>26.172002559245144</v>
      </c>
      <c r="Q563" s="71">
        <v>3.8873993453756799</v>
      </c>
      <c r="R563" s="71">
        <v>0</v>
      </c>
      <c r="S563" s="71">
        <v>10.306913638579999</v>
      </c>
      <c r="T563" s="72"/>
      <c r="U563" s="71">
        <v>1536901</v>
      </c>
      <c r="V563" s="71">
        <v>1812</v>
      </c>
      <c r="W563" s="71">
        <v>148</v>
      </c>
      <c r="X563" s="71">
        <v>13510</v>
      </c>
      <c r="Y563" s="71">
        <v>24857</v>
      </c>
      <c r="Z563" s="71">
        <v>27739</v>
      </c>
      <c r="AA563" s="71">
        <v>5259</v>
      </c>
      <c r="AB563" s="71">
        <v>50985</v>
      </c>
      <c r="AC563" s="71">
        <v>0</v>
      </c>
      <c r="AD563" s="71">
        <v>10.306913638579999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20.8</v>
      </c>
      <c r="BK563" s="71">
        <v>0</v>
      </c>
      <c r="BL563" s="71">
        <v>21.402000000000001</v>
      </c>
      <c r="BM563" s="71">
        <v>0</v>
      </c>
      <c r="BN563" s="72"/>
      <c r="BO563" s="71">
        <v>0</v>
      </c>
      <c r="BP563" s="71">
        <v>0</v>
      </c>
      <c r="BQ563" s="71">
        <v>1</v>
      </c>
      <c r="BR563" s="71">
        <v>0</v>
      </c>
      <c r="BS563" s="71">
        <v>4</v>
      </c>
      <c r="BT563" s="71">
        <v>0</v>
      </c>
      <c r="BU563"/>
      <c r="BV563" s="70">
        <v>36.779000000000003</v>
      </c>
      <c r="BW563" s="70">
        <v>0</v>
      </c>
      <c r="BX563" s="70">
        <v>5.423</v>
      </c>
      <c r="BY563" s="70">
        <v>0</v>
      </c>
      <c r="BZ563" s="70">
        <v>0</v>
      </c>
      <c r="CA563" s="70">
        <v>0</v>
      </c>
      <c r="CB563" s="70">
        <v>0</v>
      </c>
      <c r="CC563" s="70">
        <v>0</v>
      </c>
      <c r="CD563" s="70">
        <v>0</v>
      </c>
    </row>
    <row r="564" spans="1:82">
      <c r="A564" s="70" t="s">
        <v>2311</v>
      </c>
      <c r="B564" s="70">
        <v>214</v>
      </c>
      <c r="C564" s="70">
        <v>10</v>
      </c>
      <c r="D564" s="70">
        <v>13</v>
      </c>
      <c r="E564" s="70">
        <v>2013</v>
      </c>
      <c r="F564" s="70" t="s">
        <v>180</v>
      </c>
      <c r="G564" s="70" t="s">
        <v>1641</v>
      </c>
      <c r="H564" s="70" t="s">
        <v>1642</v>
      </c>
      <c r="I564" s="148"/>
      <c r="J564" s="71">
        <v>42.775709250979077</v>
      </c>
      <c r="K564" s="71">
        <v>5.3099442458171264</v>
      </c>
      <c r="L564" s="71">
        <v>6.9271468014220172</v>
      </c>
      <c r="M564" s="71">
        <v>80.378167585839236</v>
      </c>
      <c r="N564" s="71">
        <v>133.70433986490701</v>
      </c>
      <c r="O564" s="71">
        <v>51.413425754796663</v>
      </c>
      <c r="P564" s="71">
        <v>25.641203000781669</v>
      </c>
      <c r="Q564" s="71">
        <v>3.9365131904864898</v>
      </c>
      <c r="R564" s="71">
        <v>0</v>
      </c>
      <c r="S564" s="71">
        <v>7.9835546664999999</v>
      </c>
      <c r="T564" s="72"/>
      <c r="U564" s="71">
        <v>1533029</v>
      </c>
      <c r="V564" s="71">
        <v>1812</v>
      </c>
      <c r="W564" s="71">
        <v>148</v>
      </c>
      <c r="X564" s="71">
        <v>13510</v>
      </c>
      <c r="Y564" s="71">
        <v>24919</v>
      </c>
      <c r="Z564" s="71">
        <v>28091</v>
      </c>
      <c r="AA564" s="71">
        <v>5133</v>
      </c>
      <c r="AB564" s="71">
        <v>50889</v>
      </c>
      <c r="AC564" s="71">
        <v>0</v>
      </c>
      <c r="AD564" s="71">
        <v>7.9835546664999999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27.754999999999999</v>
      </c>
      <c r="BK564" s="71">
        <v>0</v>
      </c>
      <c r="BL564" s="71">
        <v>28.548999999999999</v>
      </c>
      <c r="BM564" s="71">
        <v>0</v>
      </c>
      <c r="BN564" s="72"/>
      <c r="BO564" s="71">
        <v>0</v>
      </c>
      <c r="BP564" s="71">
        <v>0</v>
      </c>
      <c r="BQ564" s="71">
        <v>1</v>
      </c>
      <c r="BR564" s="71">
        <v>0</v>
      </c>
      <c r="BS564" s="71">
        <v>5</v>
      </c>
      <c r="BT564" s="71">
        <v>0</v>
      </c>
      <c r="BU564"/>
      <c r="BV564" s="70">
        <v>50.939</v>
      </c>
      <c r="BW564" s="70">
        <v>0</v>
      </c>
      <c r="BX564" s="70">
        <v>5.3650000000000002</v>
      </c>
      <c r="BY564" s="70">
        <v>0</v>
      </c>
      <c r="BZ564" s="70">
        <v>0</v>
      </c>
      <c r="CA564" s="70">
        <v>0</v>
      </c>
      <c r="CB564" s="70">
        <v>0</v>
      </c>
      <c r="CC564" s="70">
        <v>0</v>
      </c>
      <c r="CD564" s="70">
        <v>0</v>
      </c>
    </row>
    <row r="565" spans="1:82">
      <c r="A565" s="70" t="s">
        <v>2312</v>
      </c>
      <c r="B565" s="70">
        <v>215</v>
      </c>
      <c r="C565" s="70">
        <v>11</v>
      </c>
      <c r="D565" s="70">
        <v>13</v>
      </c>
      <c r="E565" s="70">
        <v>2014</v>
      </c>
      <c r="F565" s="70" t="s">
        <v>181</v>
      </c>
      <c r="G565" s="70" t="s">
        <v>1641</v>
      </c>
      <c r="H565" s="70" t="s">
        <v>1642</v>
      </c>
      <c r="I565" s="148"/>
      <c r="J565" s="71">
        <v>39.889859677516021</v>
      </c>
      <c r="K565" s="71">
        <v>5.0185355295558134</v>
      </c>
      <c r="L565" s="71">
        <v>3.3472735210800519</v>
      </c>
      <c r="M565" s="71">
        <v>79.264391992893536</v>
      </c>
      <c r="N565" s="71">
        <v>142.1551427713305</v>
      </c>
      <c r="O565" s="71">
        <v>48.796233210240807</v>
      </c>
      <c r="P565" s="71">
        <v>25.156858583614614</v>
      </c>
      <c r="Q565" s="71">
        <v>3.75324879717658</v>
      </c>
      <c r="R565" s="71">
        <v>0</v>
      </c>
      <c r="S565" s="71">
        <v>8.1046687462399998</v>
      </c>
      <c r="T565" s="72"/>
      <c r="U565" s="71">
        <v>1587741</v>
      </c>
      <c r="V565" s="71">
        <v>1488</v>
      </c>
      <c r="W565" s="71">
        <v>73</v>
      </c>
      <c r="X565" s="71">
        <v>12666</v>
      </c>
      <c r="Y565" s="71">
        <v>25021</v>
      </c>
      <c r="Z565" s="71">
        <v>28080</v>
      </c>
      <c r="AA565" s="71">
        <v>5010</v>
      </c>
      <c r="AB565" s="71">
        <v>50571</v>
      </c>
      <c r="AC565" s="71">
        <v>0</v>
      </c>
      <c r="AD565" s="71">
        <v>8.1046687462399998</v>
      </c>
      <c r="AE565" s="72"/>
      <c r="AF565" s="71"/>
      <c r="AG565" s="71"/>
      <c r="AH565" s="71"/>
      <c r="AI565" s="71"/>
      <c r="AJ565" s="71"/>
      <c r="AK565" s="71"/>
      <c r="AL565" s="71"/>
      <c r="AM565" s="71"/>
      <c r="AN565" s="71"/>
      <c r="AO565" s="71"/>
      <c r="AP565" s="71"/>
      <c r="AQ565" s="72"/>
      <c r="AR565" s="71">
        <v>186</v>
      </c>
      <c r="AS565" s="71">
        <v>16</v>
      </c>
      <c r="AT565" s="71">
        <v>0</v>
      </c>
      <c r="AU565" s="71">
        <v>0</v>
      </c>
      <c r="AV565" s="71">
        <v>0</v>
      </c>
      <c r="AW565" s="71">
        <v>0</v>
      </c>
      <c r="AX565" s="71"/>
      <c r="AY565" s="72"/>
      <c r="AZ565" s="71">
        <v>789.44500000000005</v>
      </c>
      <c r="BA565" s="71">
        <v>8130.2</v>
      </c>
      <c r="BB565" s="71">
        <v>0</v>
      </c>
      <c r="BC565" s="71">
        <v>0</v>
      </c>
      <c r="BD565" s="71">
        <v>0</v>
      </c>
      <c r="BE565" s="71">
        <v>0</v>
      </c>
      <c r="BF565" s="71"/>
      <c r="BG565" s="72"/>
      <c r="BH565" s="71">
        <v>0</v>
      </c>
      <c r="BI565" s="71">
        <v>0</v>
      </c>
      <c r="BJ565" s="71">
        <v>24.045999999999999</v>
      </c>
      <c r="BK565" s="71">
        <v>0</v>
      </c>
      <c r="BL565" s="71">
        <v>29.356999999999999</v>
      </c>
      <c r="BM565" s="71">
        <v>0</v>
      </c>
      <c r="BN565" s="72"/>
      <c r="BO565" s="71">
        <v>0</v>
      </c>
      <c r="BP565" s="71">
        <v>0</v>
      </c>
      <c r="BQ565" s="71">
        <v>1</v>
      </c>
      <c r="BR565" s="71">
        <v>0</v>
      </c>
      <c r="BS565" s="71">
        <v>5</v>
      </c>
      <c r="BT565" s="71">
        <v>0</v>
      </c>
      <c r="BU565"/>
      <c r="BV565" s="70">
        <v>46.401000000000003</v>
      </c>
      <c r="BW565" s="70">
        <v>0</v>
      </c>
      <c r="BX565" s="70">
        <v>7.0019999999999998</v>
      </c>
      <c r="BY565" s="70">
        <v>0</v>
      </c>
      <c r="BZ565" s="70">
        <v>0</v>
      </c>
      <c r="CA565" s="70">
        <v>0</v>
      </c>
      <c r="CB565" s="70">
        <v>0</v>
      </c>
      <c r="CC565" s="70">
        <v>0</v>
      </c>
      <c r="CD565" s="70">
        <v>0</v>
      </c>
    </row>
    <row r="566" spans="1:82">
      <c r="A566" s="70" t="s">
        <v>2313</v>
      </c>
      <c r="B566" s="70">
        <v>216</v>
      </c>
      <c r="C566" s="70">
        <v>12</v>
      </c>
      <c r="D566" s="70">
        <v>13</v>
      </c>
      <c r="E566" s="70">
        <v>2015</v>
      </c>
      <c r="F566" s="70" t="s">
        <v>182</v>
      </c>
      <c r="G566" s="70" t="s">
        <v>1641</v>
      </c>
      <c r="H566" s="70" t="s">
        <v>1642</v>
      </c>
      <c r="I566" s="148"/>
      <c r="J566" s="71">
        <v>30.68318901305485</v>
      </c>
      <c r="K566" s="71">
        <v>4.8122538820841143</v>
      </c>
      <c r="L566" s="71">
        <v>3.523354581006108</v>
      </c>
      <c r="M566" s="71">
        <v>76.694072997420861</v>
      </c>
      <c r="N566" s="71">
        <v>130.85517704246939</v>
      </c>
      <c r="O566" s="71">
        <v>48.508381630333766</v>
      </c>
      <c r="P566" s="71">
        <v>24.618926093545547</v>
      </c>
      <c r="Q566" s="71">
        <v>3.6400412697920999</v>
      </c>
      <c r="R566" s="71">
        <v>0</v>
      </c>
      <c r="S566" s="71">
        <v>11.6376132117</v>
      </c>
      <c r="T566" s="72"/>
      <c r="U566" s="71">
        <v>1224475</v>
      </c>
      <c r="V566" s="71">
        <v>1488</v>
      </c>
      <c r="W566" s="71">
        <v>73</v>
      </c>
      <c r="X566" s="71">
        <v>12666</v>
      </c>
      <c r="Y566" s="71">
        <v>25024</v>
      </c>
      <c r="Z566" s="71">
        <v>28183</v>
      </c>
      <c r="AA566" s="71">
        <v>4899</v>
      </c>
      <c r="AB566" s="71">
        <v>50101</v>
      </c>
      <c r="AC566" s="71">
        <v>0</v>
      </c>
      <c r="AD566" s="71">
        <v>11.6376132117</v>
      </c>
      <c r="AE566" s="72"/>
      <c r="AF566" s="71">
        <v>9449641.6132416688</v>
      </c>
      <c r="AG566" s="71">
        <v>3206019.145116637</v>
      </c>
      <c r="AH566" s="71">
        <v>455576.31621502672</v>
      </c>
      <c r="AI566" s="71">
        <v>80556788.026028112</v>
      </c>
      <c r="AJ566" s="71">
        <v>110832487.69545829</v>
      </c>
      <c r="AK566" s="71">
        <v>0</v>
      </c>
      <c r="AL566" s="71">
        <v>0</v>
      </c>
      <c r="AM566" s="71">
        <v>6866131.8842094867</v>
      </c>
      <c r="AN566" s="71">
        <v>0</v>
      </c>
      <c r="AO566" s="71">
        <v>0</v>
      </c>
      <c r="AP566" s="71">
        <v>211366644.68026921</v>
      </c>
      <c r="AQ566" s="72"/>
      <c r="AR566" s="71">
        <v>200</v>
      </c>
      <c r="AS566" s="71">
        <v>19</v>
      </c>
      <c r="AT566" s="71">
        <v>0</v>
      </c>
      <c r="AU566" s="71">
        <v>0</v>
      </c>
      <c r="AV566" s="71">
        <v>0</v>
      </c>
      <c r="AW566" s="71">
        <v>0</v>
      </c>
      <c r="AX566" s="71"/>
      <c r="AY566" s="72"/>
      <c r="AZ566" s="71">
        <v>860.34500000000003</v>
      </c>
      <c r="BA566" s="71">
        <v>8056.8</v>
      </c>
      <c r="BB566" s="71">
        <v>0</v>
      </c>
      <c r="BC566" s="71">
        <v>0</v>
      </c>
      <c r="BD566" s="71">
        <v>0</v>
      </c>
      <c r="BE566" s="71">
        <v>0</v>
      </c>
      <c r="BF566" s="71"/>
      <c r="BG566" s="72"/>
      <c r="BH566" s="71">
        <v>0</v>
      </c>
      <c r="BI566" s="71">
        <v>0</v>
      </c>
      <c r="BJ566" s="71">
        <v>19.869</v>
      </c>
      <c r="BK566" s="71">
        <v>0</v>
      </c>
      <c r="BL566" s="71">
        <v>29.788</v>
      </c>
      <c r="BM566" s="71">
        <v>0</v>
      </c>
      <c r="BN566" s="72"/>
      <c r="BO566" s="71">
        <v>0</v>
      </c>
      <c r="BP566" s="71">
        <v>0</v>
      </c>
      <c r="BQ566" s="71">
        <v>1</v>
      </c>
      <c r="BR566" s="71">
        <v>0</v>
      </c>
      <c r="BS566" s="71">
        <v>5</v>
      </c>
      <c r="BT566" s="71">
        <v>0</v>
      </c>
      <c r="BU566"/>
      <c r="BV566" s="70">
        <v>42.375</v>
      </c>
      <c r="BW566" s="70">
        <v>0</v>
      </c>
      <c r="BX566" s="70">
        <v>7.282</v>
      </c>
      <c r="BY566" s="70">
        <v>0</v>
      </c>
      <c r="BZ566" s="70">
        <v>0</v>
      </c>
      <c r="CA566" s="70">
        <v>0</v>
      </c>
      <c r="CB566" s="70">
        <v>0</v>
      </c>
      <c r="CC566" s="70">
        <v>0</v>
      </c>
      <c r="CD566" s="70">
        <v>0</v>
      </c>
    </row>
    <row r="567" spans="1:82">
      <c r="A567" s="70" t="s">
        <v>2314</v>
      </c>
      <c r="B567" s="70">
        <v>217</v>
      </c>
      <c r="C567" s="70">
        <v>13</v>
      </c>
      <c r="D567" s="70">
        <v>13</v>
      </c>
      <c r="E567" s="70">
        <v>2016</v>
      </c>
      <c r="F567" s="70" t="s">
        <v>155</v>
      </c>
      <c r="G567" s="70" t="s">
        <v>1641</v>
      </c>
      <c r="H567" s="70" t="s">
        <v>1642</v>
      </c>
      <c r="I567" s="148"/>
      <c r="J567" s="71">
        <v>47.547018313997604</v>
      </c>
      <c r="K567" s="71">
        <v>4.5392934968933218</v>
      </c>
      <c r="L567" s="71">
        <v>3.7888329148208788</v>
      </c>
      <c r="M567" s="71">
        <v>65.756273099472381</v>
      </c>
      <c r="N567" s="71">
        <v>132.62437971305928</v>
      </c>
      <c r="O567" s="71">
        <v>48.099551932929558</v>
      </c>
      <c r="P567" s="71">
        <v>25.955292571752359</v>
      </c>
      <c r="Q567" s="71">
        <v>3.4920474569685722</v>
      </c>
      <c r="R567" s="71">
        <v>0</v>
      </c>
      <c r="S567" s="71">
        <v>8.289252620000001</v>
      </c>
      <c r="T567" s="72"/>
      <c r="U567" s="71">
        <v>1806126</v>
      </c>
      <c r="V567" s="71">
        <v>1488</v>
      </c>
      <c r="W567" s="71">
        <v>73</v>
      </c>
      <c r="X567" s="71">
        <v>12666</v>
      </c>
      <c r="Y567" s="71">
        <v>24940</v>
      </c>
      <c r="Z567" s="71">
        <v>28289</v>
      </c>
      <c r="AA567" s="71">
        <v>5342</v>
      </c>
      <c r="AB567" s="71">
        <v>49440</v>
      </c>
      <c r="AC567" s="71">
        <v>0</v>
      </c>
      <c r="AD567" s="71">
        <v>8.289252620000001</v>
      </c>
      <c r="AE567" s="72"/>
      <c r="AF567" s="71">
        <v>14899629.02250468</v>
      </c>
      <c r="AG567" s="71">
        <v>3055991.9106581551</v>
      </c>
      <c r="AH567" s="71">
        <v>386123.37678989262</v>
      </c>
      <c r="AI567" s="71">
        <v>80411735.664106637</v>
      </c>
      <c r="AJ567" s="71">
        <v>109719297.5240888</v>
      </c>
      <c r="AK567" s="71">
        <v>0</v>
      </c>
      <c r="AL567" s="71">
        <v>0</v>
      </c>
      <c r="AM567" s="71">
        <v>6780808.5403493624</v>
      </c>
      <c r="AN567" s="71">
        <v>0</v>
      </c>
      <c r="AO567" s="71">
        <v>0</v>
      </c>
      <c r="AP567" s="71">
        <v>215253586.03849754</v>
      </c>
      <c r="AQ567" s="72"/>
      <c r="AR567" s="71">
        <v>218</v>
      </c>
      <c r="AS567" s="71">
        <v>21</v>
      </c>
      <c r="AT567" s="71">
        <v>0</v>
      </c>
      <c r="AU567" s="71">
        <v>0</v>
      </c>
      <c r="AV567" s="71">
        <v>0</v>
      </c>
      <c r="AW567" s="71">
        <v>0</v>
      </c>
      <c r="AX567" s="71"/>
      <c r="AY567" s="72"/>
      <c r="AZ567" s="71">
        <v>942.34500000000003</v>
      </c>
      <c r="BA567" s="71">
        <v>9957.2999999999993</v>
      </c>
      <c r="BB567" s="71">
        <v>0</v>
      </c>
      <c r="BC567" s="71">
        <v>0</v>
      </c>
      <c r="BD567" s="71">
        <v>0</v>
      </c>
      <c r="BE567" s="71">
        <v>0</v>
      </c>
      <c r="BF567" s="71"/>
      <c r="BG567" s="72"/>
      <c r="BH567" s="71">
        <v>0</v>
      </c>
      <c r="BI567" s="71">
        <v>0</v>
      </c>
      <c r="BJ567" s="71">
        <v>19.908999999999999</v>
      </c>
      <c r="BK567" s="71">
        <v>0</v>
      </c>
      <c r="BL567" s="71">
        <v>28.709</v>
      </c>
      <c r="BM567" s="71">
        <v>0</v>
      </c>
      <c r="BN567" s="72"/>
      <c r="BO567" s="71">
        <v>0</v>
      </c>
      <c r="BP567" s="71">
        <v>0</v>
      </c>
      <c r="BQ567" s="71">
        <v>1</v>
      </c>
      <c r="BR567" s="71">
        <v>0</v>
      </c>
      <c r="BS567" s="71">
        <v>5</v>
      </c>
      <c r="BT567" s="71">
        <v>0</v>
      </c>
      <c r="BU567"/>
      <c r="BV567" s="70">
        <v>41.557000000000002</v>
      </c>
      <c r="BW567" s="70">
        <v>0</v>
      </c>
      <c r="BX567" s="70">
        <v>7.0609999999999999</v>
      </c>
      <c r="BY567" s="70">
        <v>0</v>
      </c>
      <c r="BZ567" s="70">
        <v>0</v>
      </c>
      <c r="CA567" s="70">
        <v>0</v>
      </c>
      <c r="CB567" s="70">
        <v>0</v>
      </c>
      <c r="CC567" s="70">
        <v>0</v>
      </c>
      <c r="CD567" s="70">
        <v>0</v>
      </c>
    </row>
    <row r="568" spans="1:82">
      <c r="A568" s="70" t="s">
        <v>2315</v>
      </c>
      <c r="B568" s="70">
        <v>218</v>
      </c>
      <c r="C568" s="70">
        <v>14</v>
      </c>
      <c r="D568" s="70">
        <v>13</v>
      </c>
      <c r="E568" s="70">
        <v>2017</v>
      </c>
      <c r="F568" s="70" t="s">
        <v>156</v>
      </c>
      <c r="G568" s="70" t="s">
        <v>1641</v>
      </c>
      <c r="H568" s="70" t="s">
        <v>1642</v>
      </c>
      <c r="I568" s="148"/>
      <c r="J568" s="71">
        <v>51.713811465549107</v>
      </c>
      <c r="K568" s="71">
        <v>4.6384782944157479</v>
      </c>
      <c r="L568" s="71">
        <v>3.4202175691310304</v>
      </c>
      <c r="M568" s="71">
        <v>65.933155533389325</v>
      </c>
      <c r="N568" s="71">
        <v>129.44237021948021</v>
      </c>
      <c r="O568" s="71">
        <v>47.458520895599122</v>
      </c>
      <c r="P568" s="71">
        <v>24.994264356787109</v>
      </c>
      <c r="Q568" s="71">
        <v>3.3367256073976899</v>
      </c>
      <c r="R568" s="71">
        <v>0</v>
      </c>
      <c r="S568" s="71">
        <v>8.3921232384000017</v>
      </c>
      <c r="T568" s="72"/>
      <c r="U568" s="71">
        <v>1932939</v>
      </c>
      <c r="V568" s="71">
        <v>1488</v>
      </c>
      <c r="W568" s="71">
        <v>73</v>
      </c>
      <c r="X568" s="71">
        <v>12666</v>
      </c>
      <c r="Y568" s="71">
        <v>24875</v>
      </c>
      <c r="Z568" s="71">
        <v>28375</v>
      </c>
      <c r="AA568" s="71">
        <v>5177</v>
      </c>
      <c r="AB568" s="71">
        <v>48852</v>
      </c>
      <c r="AC568" s="71">
        <v>0</v>
      </c>
      <c r="AD568" s="71">
        <v>8.3921232384000017</v>
      </c>
      <c r="AE568" s="72"/>
      <c r="AF568" s="71">
        <v>15668931.975386471</v>
      </c>
      <c r="AG568" s="71">
        <v>3064871.242351003</v>
      </c>
      <c r="AH568" s="71">
        <v>471690.55782773677</v>
      </c>
      <c r="AI568" s="71">
        <v>78422298.707501739</v>
      </c>
      <c r="AJ568" s="71">
        <v>99234174.810162231</v>
      </c>
      <c r="AK568" s="71">
        <v>0</v>
      </c>
      <c r="AL568" s="71">
        <v>0</v>
      </c>
      <c r="AM568" s="71">
        <v>6710646.9280340616</v>
      </c>
      <c r="AN568" s="71">
        <v>0</v>
      </c>
      <c r="AO568" s="71">
        <v>0</v>
      </c>
      <c r="AP568" s="71">
        <v>203572614.22126323</v>
      </c>
      <c r="AQ568" s="72"/>
      <c r="AR568" s="71">
        <v>230</v>
      </c>
      <c r="AS568" s="71">
        <v>31</v>
      </c>
      <c r="AT568" s="71">
        <v>0</v>
      </c>
      <c r="AU568" s="71">
        <v>0</v>
      </c>
      <c r="AV568" s="71">
        <v>0</v>
      </c>
      <c r="AW568" s="71">
        <v>0</v>
      </c>
      <c r="AX568" s="71"/>
      <c r="AY568" s="72"/>
      <c r="AZ568" s="71">
        <v>1026.0450000000001</v>
      </c>
      <c r="BA568" s="71">
        <v>10287.6</v>
      </c>
      <c r="BB568" s="71">
        <v>0</v>
      </c>
      <c r="BC568" s="71">
        <v>0</v>
      </c>
      <c r="BD568" s="71">
        <v>0</v>
      </c>
      <c r="BE568" s="71">
        <v>0</v>
      </c>
      <c r="BF568" s="71"/>
      <c r="BG568" s="72"/>
      <c r="BH568" s="71">
        <v>0</v>
      </c>
      <c r="BI568" s="71">
        <v>0</v>
      </c>
      <c r="BJ568" s="71">
        <v>20.106999999999999</v>
      </c>
      <c r="BK568" s="71">
        <v>0</v>
      </c>
      <c r="BL568" s="71">
        <v>28.237000000000002</v>
      </c>
      <c r="BM568" s="71">
        <v>0</v>
      </c>
      <c r="BN568" s="72"/>
      <c r="BO568" s="71">
        <v>0</v>
      </c>
      <c r="BP568" s="71">
        <v>0</v>
      </c>
      <c r="BQ568" s="71">
        <v>1</v>
      </c>
      <c r="BR568" s="71">
        <v>0</v>
      </c>
      <c r="BS568" s="71">
        <v>5</v>
      </c>
      <c r="BT568" s="71">
        <v>0</v>
      </c>
      <c r="BU568"/>
      <c r="BV568" s="70">
        <v>39.856999999999999</v>
      </c>
      <c r="BW568" s="70">
        <v>0</v>
      </c>
      <c r="BX568" s="70">
        <v>8.4870000000000001</v>
      </c>
      <c r="BY568" s="70">
        <v>0</v>
      </c>
      <c r="BZ568" s="70">
        <v>0</v>
      </c>
      <c r="CA568" s="70">
        <v>0</v>
      </c>
      <c r="CB568" s="70">
        <v>0</v>
      </c>
      <c r="CC568" s="70">
        <v>0</v>
      </c>
      <c r="CD568" s="70">
        <v>0</v>
      </c>
    </row>
    <row r="569" spans="1:82">
      <c r="A569" s="70" t="s">
        <v>2316</v>
      </c>
      <c r="B569" s="70">
        <v>219</v>
      </c>
      <c r="C569" s="70">
        <v>15</v>
      </c>
      <c r="D569" s="70">
        <v>13</v>
      </c>
      <c r="E569" s="70">
        <v>2018</v>
      </c>
      <c r="F569" s="70" t="s">
        <v>183</v>
      </c>
      <c r="G569" s="70" t="s">
        <v>1641</v>
      </c>
      <c r="H569" s="70" t="s">
        <v>1642</v>
      </c>
      <c r="I569" s="148"/>
      <c r="J569" s="71">
        <v>54.853503732093024</v>
      </c>
      <c r="K569" s="71">
        <v>4.3171669411685443</v>
      </c>
      <c r="L569" s="71">
        <v>3.1376090836039725</v>
      </c>
      <c r="M569" s="71">
        <v>66.258342892461215</v>
      </c>
      <c r="N569" s="71">
        <v>119.09395727595694</v>
      </c>
      <c r="O569" s="71">
        <v>46.516004035500146</v>
      </c>
      <c r="P569" s="71">
        <v>24.668987354124173</v>
      </c>
      <c r="Q569" s="71">
        <v>3.0673154314347402</v>
      </c>
      <c r="R569" s="71">
        <v>0</v>
      </c>
      <c r="S569" s="71">
        <v>8.5738118768000007</v>
      </c>
      <c r="T569" s="72"/>
      <c r="U569" s="71">
        <v>2142314</v>
      </c>
      <c r="V569" s="71">
        <v>1488</v>
      </c>
      <c r="W569" s="71">
        <v>73</v>
      </c>
      <c r="X569" s="71">
        <v>12666</v>
      </c>
      <c r="Y569" s="71">
        <v>24858</v>
      </c>
      <c r="Z569" s="71">
        <v>28344</v>
      </c>
      <c r="AA569" s="71">
        <v>5161</v>
      </c>
      <c r="AB569" s="71">
        <v>48395</v>
      </c>
      <c r="AC569" s="71">
        <v>0</v>
      </c>
      <c r="AD569" s="71">
        <v>8.5738118768000007</v>
      </c>
      <c r="AE569" s="72"/>
      <c r="AF569" s="71">
        <v>17432595.277585302</v>
      </c>
      <c r="AG569" s="71">
        <v>2772975.2901010588</v>
      </c>
      <c r="AH569" s="71">
        <v>444568.40879158548</v>
      </c>
      <c r="AI569" s="71">
        <v>80163608.172333062</v>
      </c>
      <c r="AJ569" s="71">
        <v>92119423.535918608</v>
      </c>
      <c r="AK569" s="71">
        <v>0</v>
      </c>
      <c r="AL569" s="71">
        <v>0</v>
      </c>
      <c r="AM569" s="71">
        <v>6661625.5028902469</v>
      </c>
      <c r="AN569" s="71">
        <v>0</v>
      </c>
      <c r="AO569" s="71">
        <v>0</v>
      </c>
      <c r="AP569" s="71">
        <v>199594796.18761989</v>
      </c>
      <c r="AQ569" s="72"/>
      <c r="AR569" s="71">
        <v>247</v>
      </c>
      <c r="AS569" s="71">
        <v>38</v>
      </c>
      <c r="AT569" s="71">
        <v>0</v>
      </c>
      <c r="AU569" s="71">
        <v>0</v>
      </c>
      <c r="AV569" s="71">
        <v>0</v>
      </c>
      <c r="AW569" s="71">
        <v>0</v>
      </c>
      <c r="AX569" s="71"/>
      <c r="AY569" s="72"/>
      <c r="AZ569" s="71">
        <v>1120.845</v>
      </c>
      <c r="BA569" s="71">
        <v>13290</v>
      </c>
      <c r="BB569" s="71">
        <v>0</v>
      </c>
      <c r="BC569" s="71">
        <v>0</v>
      </c>
      <c r="BD569" s="71">
        <v>0</v>
      </c>
      <c r="BE569" s="71">
        <v>0</v>
      </c>
      <c r="BF569" s="71"/>
      <c r="BG569" s="72"/>
      <c r="BH569" s="71">
        <v>0</v>
      </c>
      <c r="BI569" s="71">
        <v>0</v>
      </c>
      <c r="BJ569" s="71">
        <v>23.05</v>
      </c>
      <c r="BK569" s="71">
        <v>0</v>
      </c>
      <c r="BL569" s="71">
        <v>27.471000000000004</v>
      </c>
      <c r="BM569" s="71">
        <v>0</v>
      </c>
      <c r="BN569" s="72"/>
      <c r="BO569" s="71">
        <v>0</v>
      </c>
      <c r="BP569" s="71">
        <v>0</v>
      </c>
      <c r="BQ569" s="71">
        <v>1</v>
      </c>
      <c r="BR569" s="71">
        <v>0</v>
      </c>
      <c r="BS569" s="71">
        <v>5</v>
      </c>
      <c r="BT569" s="71">
        <v>0</v>
      </c>
      <c r="BU569"/>
      <c r="BV569" s="70">
        <v>42.076999999999998</v>
      </c>
      <c r="BW569" s="70">
        <v>0</v>
      </c>
      <c r="BX569" s="70">
        <v>8.4440000000000008</v>
      </c>
      <c r="BY569" s="70">
        <v>0</v>
      </c>
      <c r="BZ569" s="70">
        <v>0</v>
      </c>
      <c r="CA569" s="70">
        <v>0</v>
      </c>
      <c r="CB569" s="70">
        <v>0</v>
      </c>
      <c r="CC569" s="70">
        <v>0</v>
      </c>
      <c r="CD569" s="70">
        <v>0</v>
      </c>
    </row>
    <row r="570" spans="1:82">
      <c r="A570" s="70" t="s">
        <v>2317</v>
      </c>
      <c r="B570" s="70">
        <v>220</v>
      </c>
      <c r="C570" s="70">
        <v>16</v>
      </c>
      <c r="D570" s="70">
        <v>13</v>
      </c>
      <c r="E570" s="70">
        <v>2019</v>
      </c>
      <c r="F570" s="70" t="s">
        <v>158</v>
      </c>
      <c r="G570" s="70" t="s">
        <v>1641</v>
      </c>
      <c r="H570" s="70" t="s">
        <v>1642</v>
      </c>
      <c r="I570" s="148"/>
      <c r="J570" s="71">
        <v>51.71538584742931</v>
      </c>
      <c r="K570" s="71">
        <v>4.0060130258851148</v>
      </c>
      <c r="L570" s="71">
        <v>3.1516666428854219</v>
      </c>
      <c r="M570" s="71">
        <v>59.439750027487968</v>
      </c>
      <c r="N570" s="71">
        <v>119.99246368253917</v>
      </c>
      <c r="O570" s="71">
        <v>45.067060474362428</v>
      </c>
      <c r="P570" s="71">
        <v>23.699205124989959</v>
      </c>
      <c r="Q570" s="71">
        <v>2.9379001320495299</v>
      </c>
      <c r="R570" s="71">
        <v>0</v>
      </c>
      <c r="S570" s="71">
        <v>8.9666353962900018</v>
      </c>
      <c r="T570" s="72"/>
      <c r="U570" s="71">
        <v>2124680</v>
      </c>
      <c r="V570" s="71">
        <v>1488</v>
      </c>
      <c r="W570" s="71">
        <v>73</v>
      </c>
      <c r="X570" s="71">
        <v>12666</v>
      </c>
      <c r="Y570" s="71">
        <v>24740</v>
      </c>
      <c r="Z570" s="71">
        <v>28215</v>
      </c>
      <c r="AA570" s="71">
        <v>4921</v>
      </c>
      <c r="AB570" s="71">
        <v>47608</v>
      </c>
      <c r="AC570" s="71">
        <v>0</v>
      </c>
      <c r="AD570" s="71">
        <v>8.9666353962900018</v>
      </c>
      <c r="AE570" s="72"/>
      <c r="AF570" s="71">
        <v>16965208.830384579</v>
      </c>
      <c r="AG570" s="71">
        <v>2772154.1342947339</v>
      </c>
      <c r="AH570" s="71">
        <v>480001.0879548993</v>
      </c>
      <c r="AI570" s="71">
        <v>78553681.208481357</v>
      </c>
      <c r="AJ570" s="71">
        <v>96710455.912534043</v>
      </c>
      <c r="AK570" s="71">
        <v>0</v>
      </c>
      <c r="AL570" s="71">
        <v>0</v>
      </c>
      <c r="AM570" s="71">
        <v>6483851.2071678825</v>
      </c>
      <c r="AN570" s="71">
        <v>0</v>
      </c>
      <c r="AO570" s="71">
        <v>0</v>
      </c>
      <c r="AP570" s="71">
        <v>201965352.3808175</v>
      </c>
      <c r="AQ570" s="72"/>
      <c r="AR570" s="71">
        <v>274</v>
      </c>
      <c r="AS570" s="71">
        <v>44</v>
      </c>
      <c r="AT570" s="71">
        <v>0</v>
      </c>
      <c r="AU570" s="71">
        <v>0</v>
      </c>
      <c r="AV570" s="71">
        <v>0</v>
      </c>
      <c r="AW570" s="71">
        <v>0</v>
      </c>
      <c r="AX570" s="71"/>
      <c r="AY570" s="72"/>
      <c r="AZ570" s="71">
        <v>1282.145</v>
      </c>
      <c r="BA570" s="71">
        <v>33477.5</v>
      </c>
      <c r="BB570" s="71">
        <v>0</v>
      </c>
      <c r="BC570" s="71">
        <v>0</v>
      </c>
      <c r="BD570" s="71">
        <v>0</v>
      </c>
      <c r="BE570" s="71">
        <v>0</v>
      </c>
      <c r="BF570" s="71"/>
      <c r="BG570" s="72"/>
      <c r="BH570" s="71">
        <v>0</v>
      </c>
      <c r="BI570" s="71">
        <v>0</v>
      </c>
      <c r="BJ570" s="71">
        <v>21.86</v>
      </c>
      <c r="BK570" s="71">
        <v>0</v>
      </c>
      <c r="BL570" s="71">
        <v>28.122999999999998</v>
      </c>
      <c r="BM570" s="71">
        <v>0</v>
      </c>
      <c r="BN570" s="72"/>
      <c r="BO570" s="71">
        <v>0</v>
      </c>
      <c r="BP570" s="71">
        <v>0</v>
      </c>
      <c r="BQ570" s="71">
        <v>1</v>
      </c>
      <c r="BR570" s="71">
        <v>0</v>
      </c>
      <c r="BS570" s="71">
        <v>5</v>
      </c>
      <c r="BT570" s="71">
        <v>0</v>
      </c>
      <c r="BU570"/>
      <c r="BV570" s="70">
        <v>41.636000000000003</v>
      </c>
      <c r="BW570" s="70">
        <v>0</v>
      </c>
      <c r="BX570" s="70">
        <v>8.3469999999999995</v>
      </c>
      <c r="BY570" s="70">
        <v>0</v>
      </c>
      <c r="BZ570" s="70">
        <v>0</v>
      </c>
      <c r="CA570" s="70">
        <v>0</v>
      </c>
      <c r="CB570" s="70">
        <v>0</v>
      </c>
      <c r="CC570" s="70">
        <v>0</v>
      </c>
      <c r="CD570" s="70">
        <v>0</v>
      </c>
    </row>
    <row r="571" spans="1:82">
      <c r="A571" s="70" t="s">
        <v>2318</v>
      </c>
      <c r="B571" s="70">
        <v>221</v>
      </c>
      <c r="C571" s="70">
        <v>17</v>
      </c>
      <c r="D571" s="70">
        <v>13</v>
      </c>
      <c r="E571" s="70">
        <v>2020</v>
      </c>
      <c r="F571" s="70" t="s">
        <v>159</v>
      </c>
      <c r="G571" s="70" t="s">
        <v>1641</v>
      </c>
      <c r="H571" s="70" t="s">
        <v>1642</v>
      </c>
      <c r="I571" s="148"/>
      <c r="J571" s="71">
        <v>35.653012266504163</v>
      </c>
      <c r="K571" s="71">
        <v>4.2164571968142415</v>
      </c>
      <c r="L571" s="71">
        <v>3.0124443022870286</v>
      </c>
      <c r="M571" s="71">
        <v>54.614698251980535</v>
      </c>
      <c r="N571" s="71">
        <v>108.85517434055558</v>
      </c>
      <c r="O571" s="71">
        <v>39.298991561949059</v>
      </c>
      <c r="P571" s="71">
        <v>22.446373662385234</v>
      </c>
      <c r="Q571" s="71">
        <v>2.7613075589416098</v>
      </c>
      <c r="R571" s="71">
        <v>0</v>
      </c>
      <c r="S571" s="71">
        <v>8.9358723411200014</v>
      </c>
      <c r="T571" s="72"/>
      <c r="U571" s="71">
        <v>1660448</v>
      </c>
      <c r="V571" s="71">
        <v>1449</v>
      </c>
      <c r="W571" s="71">
        <v>62</v>
      </c>
      <c r="X571" s="71">
        <v>12238</v>
      </c>
      <c r="Y571" s="71">
        <v>24487</v>
      </c>
      <c r="Z571" s="71">
        <v>28082</v>
      </c>
      <c r="AA571" s="71">
        <v>4954</v>
      </c>
      <c r="AB571" s="71">
        <v>46833</v>
      </c>
      <c r="AC571" s="71">
        <v>0</v>
      </c>
      <c r="AD571" s="71">
        <v>8.9358723411200014</v>
      </c>
      <c r="AE571" s="72"/>
      <c r="AF571" s="71">
        <v>12964624.28329833</v>
      </c>
      <c r="AG571" s="71">
        <v>2701486.6387486635</v>
      </c>
      <c r="AH571" s="71">
        <v>441769.79986755206</v>
      </c>
      <c r="AI571" s="71">
        <v>70266700.131391272</v>
      </c>
      <c r="AJ571" s="71">
        <v>100555567.2619459</v>
      </c>
      <c r="AK571" s="71"/>
      <c r="AL571" s="71"/>
      <c r="AM571" s="71">
        <v>6112226.8254824532</v>
      </c>
      <c r="AN571" s="71"/>
      <c r="AO571" s="71"/>
      <c r="AP571" s="71">
        <v>193042374.94073418</v>
      </c>
      <c r="AQ571" s="72"/>
      <c r="AR571" s="71">
        <v>294</v>
      </c>
      <c r="AS571" s="71">
        <v>52</v>
      </c>
      <c r="AT571" s="71">
        <v>0</v>
      </c>
      <c r="AU571" s="71">
        <v>0</v>
      </c>
      <c r="AV571" s="71">
        <v>0</v>
      </c>
      <c r="AW571" s="71">
        <v>0</v>
      </c>
      <c r="AX571" s="71"/>
      <c r="AY571" s="72"/>
      <c r="AZ571" s="71">
        <v>1421.645</v>
      </c>
      <c r="BA571" s="71">
        <v>33862.500000000007</v>
      </c>
      <c r="BB571" s="71">
        <v>0</v>
      </c>
      <c r="BC571" s="71">
        <v>0</v>
      </c>
      <c r="BD571" s="71">
        <v>0</v>
      </c>
      <c r="BE571" s="71">
        <v>0</v>
      </c>
      <c r="BF571" s="71"/>
      <c r="BG571" s="72"/>
      <c r="BH571" s="71">
        <v>0</v>
      </c>
      <c r="BI571" s="71">
        <v>0</v>
      </c>
      <c r="BJ571" s="71">
        <v>13.263</v>
      </c>
      <c r="BK571" s="71">
        <v>0</v>
      </c>
      <c r="BL571" s="71">
        <v>23.827999999999999</v>
      </c>
      <c r="BM571" s="71">
        <v>0</v>
      </c>
      <c r="BN571" s="72"/>
      <c r="BO571" s="71">
        <v>0</v>
      </c>
      <c r="BP571" s="71">
        <v>0</v>
      </c>
      <c r="BQ571" s="71">
        <v>1</v>
      </c>
      <c r="BR571" s="71">
        <v>0</v>
      </c>
      <c r="BS571" s="71">
        <v>5</v>
      </c>
      <c r="BT571" s="71">
        <v>0</v>
      </c>
      <c r="BU571"/>
      <c r="BV571" s="70">
        <v>28.805</v>
      </c>
      <c r="BW571" s="70">
        <v>0</v>
      </c>
      <c r="BX571" s="70">
        <v>8.2859999999999996</v>
      </c>
      <c r="BY571" s="70">
        <v>0</v>
      </c>
      <c r="BZ571" s="70">
        <v>0</v>
      </c>
      <c r="CA571" s="70">
        <v>0</v>
      </c>
      <c r="CB571" s="70">
        <v>0</v>
      </c>
      <c r="CC571" s="70">
        <v>0</v>
      </c>
      <c r="CD571" s="70">
        <v>0</v>
      </c>
    </row>
    <row r="572" spans="1:82">
      <c r="A572" s="70" t="s">
        <v>2319</v>
      </c>
      <c r="B572" s="70">
        <v>221</v>
      </c>
      <c r="C572" s="70">
        <v>18</v>
      </c>
      <c r="D572" s="70">
        <v>13</v>
      </c>
      <c r="E572" s="70">
        <v>2021</v>
      </c>
      <c r="F572" s="70" t="s">
        <v>160</v>
      </c>
      <c r="G572" s="70" t="s">
        <v>1641</v>
      </c>
      <c r="H572" s="70" t="s">
        <v>1642</v>
      </c>
      <c r="I572" s="148"/>
      <c r="J572" s="71">
        <v>38.70278979601796</v>
      </c>
      <c r="K572" s="71">
        <v>4.0616186970894148</v>
      </c>
      <c r="L572" s="71">
        <v>2.7491233639411741</v>
      </c>
      <c r="M572" s="71">
        <v>55.467588347660062</v>
      </c>
      <c r="N572" s="71">
        <v>107.09198084090079</v>
      </c>
      <c r="O572" s="71">
        <v>37.805717720160573</v>
      </c>
      <c r="P572" s="71">
        <v>22.935666474435543</v>
      </c>
      <c r="Q572" s="71">
        <v>2.6936891997807102</v>
      </c>
      <c r="R572" s="71">
        <v>0</v>
      </c>
      <c r="S572" s="71">
        <v>9.6250502479999991</v>
      </c>
      <c r="T572" s="72"/>
      <c r="U572" s="71">
        <v>1851027</v>
      </c>
      <c r="V572" s="71">
        <v>1449</v>
      </c>
      <c r="W572" s="71">
        <v>62</v>
      </c>
      <c r="X572" s="71">
        <v>12238</v>
      </c>
      <c r="Y572" s="71">
        <v>24384</v>
      </c>
      <c r="Z572" s="71">
        <v>27816</v>
      </c>
      <c r="AA572" s="71">
        <v>4936</v>
      </c>
      <c r="AB572" s="71">
        <v>46135</v>
      </c>
      <c r="AC572" s="71">
        <v>0</v>
      </c>
      <c r="AD572" s="71">
        <v>9.6250502479999991</v>
      </c>
      <c r="AE572" s="72"/>
      <c r="AF572" s="71">
        <v>14178070.072155565</v>
      </c>
      <c r="AG572" s="71">
        <v>2748137.0725723091</v>
      </c>
      <c r="AH572" s="71">
        <v>396072.3349848052</v>
      </c>
      <c r="AI572" s="71">
        <v>77103399.268337056</v>
      </c>
      <c r="AJ572" s="71">
        <v>97540970.871608078</v>
      </c>
      <c r="AK572" s="71">
        <v>0</v>
      </c>
      <c r="AL572" s="71">
        <v>0</v>
      </c>
      <c r="AM572" s="71">
        <v>6055859.4640129879</v>
      </c>
      <c r="AN572" s="71">
        <v>0</v>
      </c>
      <c r="AO572" s="71">
        <v>0</v>
      </c>
      <c r="AP572" s="71">
        <v>198022509.08367079</v>
      </c>
      <c r="AQ572" s="72"/>
      <c r="AR572" s="71">
        <v>320</v>
      </c>
      <c r="AS572" s="71">
        <v>63</v>
      </c>
      <c r="AT572" s="71">
        <v>0</v>
      </c>
      <c r="AU572" s="71">
        <v>0</v>
      </c>
      <c r="AV572" s="71">
        <v>0</v>
      </c>
      <c r="AW572" s="71">
        <v>0</v>
      </c>
      <c r="AX572" s="71"/>
      <c r="AY572" s="72"/>
      <c r="AZ572" s="71">
        <v>1590.2449999999999</v>
      </c>
      <c r="BA572" s="71">
        <v>35853.300000000003</v>
      </c>
      <c r="BB572" s="71">
        <v>0</v>
      </c>
      <c r="BC572" s="71">
        <v>0</v>
      </c>
      <c r="BD572" s="71">
        <v>0</v>
      </c>
      <c r="BE572" s="71">
        <v>0</v>
      </c>
      <c r="BF572" s="71"/>
      <c r="BG572" s="72"/>
      <c r="BH572" s="71">
        <v>0</v>
      </c>
      <c r="BI572" s="71">
        <v>0</v>
      </c>
      <c r="BJ572" s="71">
        <v>5.2670000000000003</v>
      </c>
      <c r="BK572" s="71">
        <v>0</v>
      </c>
      <c r="BL572" s="71">
        <v>23.716000000000001</v>
      </c>
      <c r="BM572" s="71">
        <v>0</v>
      </c>
      <c r="BN572" s="72"/>
      <c r="BO572" s="71">
        <v>0</v>
      </c>
      <c r="BP572" s="71">
        <v>0</v>
      </c>
      <c r="BQ572" s="71">
        <v>1</v>
      </c>
      <c r="BR572" s="71">
        <v>0</v>
      </c>
      <c r="BS572" s="71">
        <v>5</v>
      </c>
      <c r="BT572" s="71">
        <v>0</v>
      </c>
      <c r="BU572"/>
      <c r="BV572" s="70">
        <v>20.998999999999999</v>
      </c>
      <c r="BW572" s="70">
        <v>0</v>
      </c>
      <c r="BX572" s="70">
        <v>7.984</v>
      </c>
      <c r="BY572" s="70">
        <v>0</v>
      </c>
      <c r="BZ572" s="70">
        <v>0</v>
      </c>
      <c r="CA572" s="70">
        <v>0</v>
      </c>
      <c r="CB572" s="70">
        <v>0</v>
      </c>
      <c r="CC572" s="70">
        <v>0</v>
      </c>
      <c r="CD572" s="70">
        <v>0</v>
      </c>
    </row>
    <row r="573" spans="1:82">
      <c r="A573" s="70" t="s">
        <v>1644</v>
      </c>
      <c r="B573" s="70">
        <v>221</v>
      </c>
      <c r="C573" s="70">
        <v>19</v>
      </c>
      <c r="D573" s="70">
        <v>13</v>
      </c>
      <c r="E573" s="70">
        <v>2022</v>
      </c>
      <c r="F573" s="70" t="s">
        <v>161</v>
      </c>
      <c r="G573" s="70" t="s">
        <v>1641</v>
      </c>
      <c r="H573" s="70" t="s">
        <v>1642</v>
      </c>
      <c r="I573" s="148"/>
      <c r="J573" s="71">
        <v>37.979738480108715</v>
      </c>
      <c r="K573" s="71">
        <v>3.8851579245456076</v>
      </c>
      <c r="L573" s="71">
        <v>2.4649520670247491</v>
      </c>
      <c r="M573" s="71">
        <v>56.552114578950608</v>
      </c>
      <c r="N573" s="71">
        <v>104.37815830505956</v>
      </c>
      <c r="O573" s="71">
        <v>39.27313109921878</v>
      </c>
      <c r="P573" s="71">
        <v>22.765195422154747</v>
      </c>
      <c r="Q573" s="71">
        <v>2.6624474972253931</v>
      </c>
      <c r="R573" s="71">
        <v>0</v>
      </c>
      <c r="S573" s="71">
        <v>8.0719269428800011</v>
      </c>
      <c r="T573" s="72"/>
      <c r="U573" s="71">
        <v>2234074</v>
      </c>
      <c r="V573" s="71">
        <v>1449</v>
      </c>
      <c r="W573" s="71">
        <v>62</v>
      </c>
      <c r="X573" s="71">
        <v>12238</v>
      </c>
      <c r="Y573" s="71">
        <v>24132</v>
      </c>
      <c r="Z573" s="71">
        <v>27454</v>
      </c>
      <c r="AA573" s="71">
        <v>4974</v>
      </c>
      <c r="AB573" s="71">
        <v>45226</v>
      </c>
      <c r="AC573" s="71">
        <v>0</v>
      </c>
      <c r="AD573" s="71">
        <v>8.0719269428800011</v>
      </c>
      <c r="AE573" s="72"/>
      <c r="AF573" s="71">
        <v>15255431.929660423</v>
      </c>
      <c r="AG573" s="71">
        <v>2772278.2798437821</v>
      </c>
      <c r="AH573" s="71">
        <v>439643.93299751088</v>
      </c>
      <c r="AI573" s="71">
        <v>76573265.242685348</v>
      </c>
      <c r="AJ573" s="71">
        <v>98262238.549556777</v>
      </c>
      <c r="AK573" s="71">
        <v>0</v>
      </c>
      <c r="AL573" s="71">
        <v>0</v>
      </c>
      <c r="AM573" s="71">
        <v>5839911.0168562084</v>
      </c>
      <c r="AN573" s="71">
        <v>0</v>
      </c>
      <c r="AO573" s="71">
        <v>0</v>
      </c>
      <c r="AP573" s="71">
        <v>199142768.95160002</v>
      </c>
      <c r="AQ573" s="72"/>
      <c r="AR573" s="71">
        <v>346</v>
      </c>
      <c r="AS573" s="71">
        <v>64</v>
      </c>
      <c r="AT573" s="71">
        <v>0</v>
      </c>
      <c r="AU573" s="71">
        <v>0</v>
      </c>
      <c r="AV573" s="71">
        <v>0</v>
      </c>
      <c r="AW573" s="71">
        <v>0</v>
      </c>
      <c r="AX573" s="71"/>
      <c r="AY573" s="72"/>
      <c r="AZ573" s="71">
        <v>1773.7300000000009</v>
      </c>
      <c r="BA573" s="71">
        <v>35902.800000000003</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2320</v>
      </c>
      <c r="B574" s="70">
        <v>221</v>
      </c>
      <c r="C574" s="70">
        <v>20</v>
      </c>
      <c r="D574" s="70">
        <v>13</v>
      </c>
      <c r="E574" s="70">
        <v>2023</v>
      </c>
      <c r="F574" s="70" t="s">
        <v>1539</v>
      </c>
      <c r="G574" s="70" t="s">
        <v>1641</v>
      </c>
      <c r="H574" s="70" t="s">
        <v>1642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389</v>
      </c>
      <c r="AS574" s="71">
        <v>66</v>
      </c>
      <c r="AT574" s="71">
        <v>0</v>
      </c>
      <c r="AU574" s="71">
        <v>0</v>
      </c>
      <c r="AV574" s="71">
        <v>0</v>
      </c>
      <c r="AW574" s="71">
        <v>0</v>
      </c>
      <c r="AX574" s="71"/>
      <c r="AY574" s="72"/>
      <c r="AZ574" s="71">
        <v>2054.1700000000019</v>
      </c>
      <c r="BA574" s="71">
        <v>35840.800000000003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1640</v>
      </c>
      <c r="B575" s="70">
        <v>221</v>
      </c>
      <c r="C575" s="70">
        <v>21</v>
      </c>
      <c r="D575" s="70">
        <v>13</v>
      </c>
      <c r="E575" s="70">
        <v>2024</v>
      </c>
      <c r="F575" s="70" t="s">
        <v>1554</v>
      </c>
      <c r="G575" s="70" t="s">
        <v>1641</v>
      </c>
      <c r="H575" s="70" t="s">
        <v>1642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2321</v>
      </c>
      <c r="B576" s="70">
        <v>239</v>
      </c>
      <c r="C576" s="70">
        <v>1</v>
      </c>
      <c r="D576" s="70">
        <v>15</v>
      </c>
      <c r="E576" s="70">
        <v>1990</v>
      </c>
      <c r="F576" s="70" t="s">
        <v>787</v>
      </c>
      <c r="G576" s="70" t="s">
        <v>2322</v>
      </c>
      <c r="H576" s="70" t="s">
        <v>2323</v>
      </c>
      <c r="I576" s="148"/>
      <c r="J576" s="71">
        <v>57.050455890980132</v>
      </c>
      <c r="K576" s="71">
        <v>9.7997060744315583</v>
      </c>
      <c r="L576" s="71">
        <v>16.567968818109581</v>
      </c>
      <c r="M576" s="71">
        <v>42.459033777165381</v>
      </c>
      <c r="N576" s="71">
        <v>49.011337939054528</v>
      </c>
      <c r="O576" s="71">
        <v>48.04871901453911</v>
      </c>
      <c r="P576" s="71">
        <v>68.72008920700523</v>
      </c>
      <c r="Q576" s="71">
        <v>3.4550935720755498</v>
      </c>
      <c r="R576" s="71">
        <v>0</v>
      </c>
      <c r="S576" s="71">
        <v>3.6699045312661309</v>
      </c>
      <c r="T576" s="72"/>
      <c r="U576" s="71">
        <v>11048749</v>
      </c>
      <c r="V576" s="71">
        <v>3455</v>
      </c>
      <c r="W576" s="71">
        <v>227</v>
      </c>
      <c r="X576" s="71">
        <v>16881</v>
      </c>
      <c r="Y576" s="71">
        <v>17142</v>
      </c>
      <c r="Z576" s="71">
        <v>19763</v>
      </c>
      <c r="AA576" s="71">
        <v>16686</v>
      </c>
      <c r="AB576" s="71">
        <v>56099</v>
      </c>
      <c r="AC576" s="71">
        <v>0</v>
      </c>
      <c r="AD576" s="71">
        <v>3.6699045312661309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2324</v>
      </c>
      <c r="B577" s="70">
        <v>240</v>
      </c>
      <c r="C577" s="70">
        <v>2</v>
      </c>
      <c r="D577" s="70">
        <v>15</v>
      </c>
      <c r="E577" s="70">
        <v>2005</v>
      </c>
      <c r="F577" s="70" t="s">
        <v>789</v>
      </c>
      <c r="G577" s="1064" t="s">
        <v>2322</v>
      </c>
      <c r="H577" s="70" t="s">
        <v>2323</v>
      </c>
      <c r="I577" s="148"/>
      <c r="J577" s="71">
        <v>55.934541193411327</v>
      </c>
      <c r="K577" s="71">
        <v>6.2525585536495356</v>
      </c>
      <c r="L577" s="71">
        <v>11.41921713373767</v>
      </c>
      <c r="M577" s="71">
        <v>67.704417991508734</v>
      </c>
      <c r="N577" s="71">
        <v>66.402715990431119</v>
      </c>
      <c r="O577" s="71">
        <v>68.748600215613465</v>
      </c>
      <c r="P577" s="71">
        <v>69.943680733247987</v>
      </c>
      <c r="Q577" s="71">
        <v>3.22656039587909</v>
      </c>
      <c r="R577" s="71">
        <v>0</v>
      </c>
      <c r="S577" s="71">
        <v>6.8022323850220587</v>
      </c>
      <c r="T577" s="72"/>
      <c r="U577" s="71">
        <v>9933612</v>
      </c>
      <c r="V577" s="71">
        <v>2776</v>
      </c>
      <c r="W577" s="71">
        <v>146</v>
      </c>
      <c r="X577" s="71">
        <v>14733</v>
      </c>
      <c r="Y577" s="71">
        <v>19416</v>
      </c>
      <c r="Z577" s="71">
        <v>32722</v>
      </c>
      <c r="AA577" s="71">
        <v>13909</v>
      </c>
      <c r="AB577" s="71">
        <v>54767</v>
      </c>
      <c r="AC577" s="71">
        <v>0</v>
      </c>
      <c r="AD577" s="71">
        <v>6.8022323850220587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2325</v>
      </c>
      <c r="B578" s="70">
        <v>241</v>
      </c>
      <c r="C578" s="70">
        <v>3</v>
      </c>
      <c r="D578" s="70">
        <v>15</v>
      </c>
      <c r="E578" s="70">
        <v>2006</v>
      </c>
      <c r="F578" s="70" t="s">
        <v>790</v>
      </c>
      <c r="G578" s="1064" t="s">
        <v>2322</v>
      </c>
      <c r="H578" s="70" t="s">
        <v>2323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2326</v>
      </c>
      <c r="B579" s="70">
        <v>242</v>
      </c>
      <c r="C579" s="70">
        <v>4</v>
      </c>
      <c r="D579" s="70">
        <v>15</v>
      </c>
      <c r="E579" s="70">
        <v>2007</v>
      </c>
      <c r="F579" s="70" t="s">
        <v>791</v>
      </c>
      <c r="G579" s="70" t="s">
        <v>2322</v>
      </c>
      <c r="H579" s="70" t="s">
        <v>2323</v>
      </c>
      <c r="I579" s="148"/>
      <c r="J579" s="71">
        <v>61.094662697787463</v>
      </c>
      <c r="K579" s="71">
        <v>5.7300296027414914</v>
      </c>
      <c r="L579" s="71">
        <v>10.10596181646739</v>
      </c>
      <c r="M579" s="71">
        <v>71.625628680374973</v>
      </c>
      <c r="N579" s="71">
        <v>65.787417435069273</v>
      </c>
      <c r="O579" s="71">
        <v>66.347167648201562</v>
      </c>
      <c r="P579" s="71">
        <v>69.029686065622073</v>
      </c>
      <c r="Q579" s="71">
        <v>3.3446267468526201</v>
      </c>
      <c r="R579" s="71">
        <v>0</v>
      </c>
      <c r="S579" s="71">
        <v>6.8355116072804671</v>
      </c>
      <c r="T579" s="72"/>
      <c r="U579" s="71">
        <v>10943557</v>
      </c>
      <c r="V579" s="71">
        <v>2447</v>
      </c>
      <c r="W579" s="71">
        <v>240</v>
      </c>
      <c r="X579" s="71">
        <v>16703</v>
      </c>
      <c r="Y579" s="71">
        <v>19559</v>
      </c>
      <c r="Z579" s="71">
        <v>32828</v>
      </c>
      <c r="AA579" s="71">
        <v>13518</v>
      </c>
      <c r="AB579" s="71">
        <v>53769</v>
      </c>
      <c r="AC579" s="71">
        <v>0</v>
      </c>
      <c r="AD579" s="71">
        <v>6.8355116072804671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2327</v>
      </c>
      <c r="B580" s="70">
        <v>243</v>
      </c>
      <c r="C580" s="70">
        <v>5</v>
      </c>
      <c r="D580" s="70">
        <v>15</v>
      </c>
      <c r="E580" s="70">
        <v>2008</v>
      </c>
      <c r="F580" s="70" t="s">
        <v>792</v>
      </c>
      <c r="G580" s="70" t="s">
        <v>2322</v>
      </c>
      <c r="H580" s="70" t="s">
        <v>2323</v>
      </c>
      <c r="I580" s="148"/>
      <c r="J580" s="71">
        <v>53.015931580262979</v>
      </c>
      <c r="K580" s="71">
        <v>4.2807497988303496</v>
      </c>
      <c r="L580" s="71">
        <v>8.906570265691121</v>
      </c>
      <c r="M580" s="71">
        <v>75.934427115167324</v>
      </c>
      <c r="N580" s="71">
        <v>68.549291536678027</v>
      </c>
      <c r="O580" s="71">
        <v>64.417673103756357</v>
      </c>
      <c r="P580" s="71">
        <v>67.578933117344974</v>
      </c>
      <c r="Q580" s="71">
        <v>3.2606407900215202</v>
      </c>
      <c r="R580" s="71">
        <v>0</v>
      </c>
      <c r="S580" s="71">
        <v>7.570106117534471</v>
      </c>
      <c r="T580" s="72"/>
      <c r="U580" s="71">
        <v>9958561</v>
      </c>
      <c r="V580" s="71">
        <v>2447</v>
      </c>
      <c r="W580" s="71">
        <v>240</v>
      </c>
      <c r="X580" s="71">
        <v>16703</v>
      </c>
      <c r="Y580" s="71">
        <v>19722</v>
      </c>
      <c r="Z580" s="71">
        <v>32992</v>
      </c>
      <c r="AA580" s="71">
        <v>13249</v>
      </c>
      <c r="AB580" s="71">
        <v>53281</v>
      </c>
      <c r="AC580" s="71">
        <v>0</v>
      </c>
      <c r="AD580" s="71">
        <v>7.570106117534471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2328</v>
      </c>
      <c r="B581" s="70">
        <v>244</v>
      </c>
      <c r="C581" s="70">
        <v>6</v>
      </c>
      <c r="D581" s="70">
        <v>15</v>
      </c>
      <c r="E581" s="70">
        <v>2009</v>
      </c>
      <c r="F581" s="70" t="s">
        <v>176</v>
      </c>
      <c r="G581" s="70" t="s">
        <v>2322</v>
      </c>
      <c r="H581" s="70" t="s">
        <v>2323</v>
      </c>
      <c r="I581" s="148"/>
      <c r="J581" s="71">
        <v>49.157083489425823</v>
      </c>
      <c r="K581" s="71">
        <v>3.5746516325791928</v>
      </c>
      <c r="L581" s="71">
        <v>9.5611504103785396</v>
      </c>
      <c r="M581" s="71">
        <v>74.266884777700227</v>
      </c>
      <c r="N581" s="71">
        <v>61.108551880665502</v>
      </c>
      <c r="O581" s="71">
        <v>65.666461239520117</v>
      </c>
      <c r="P581" s="71">
        <v>64.78370923718343</v>
      </c>
      <c r="Q581" s="71">
        <v>3.0802575234873801</v>
      </c>
      <c r="R581" s="71">
        <v>0</v>
      </c>
      <c r="S581" s="71">
        <v>7.1545937294391937</v>
      </c>
      <c r="T581" s="72"/>
      <c r="U581" s="71">
        <v>8316134</v>
      </c>
      <c r="V581" s="71">
        <v>2160</v>
      </c>
      <c r="W581" s="71">
        <v>373</v>
      </c>
      <c r="X581" s="71">
        <v>17479</v>
      </c>
      <c r="Y581" s="71">
        <v>19826</v>
      </c>
      <c r="Z581" s="71">
        <v>33196</v>
      </c>
      <c r="AA581" s="71">
        <v>13039</v>
      </c>
      <c r="AB581" s="71">
        <v>52837</v>
      </c>
      <c r="AC581" s="71">
        <v>0</v>
      </c>
      <c r="AD581" s="71">
        <v>7.1545937294391937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42.16</v>
      </c>
      <c r="BK581" s="71">
        <v>0</v>
      </c>
      <c r="BL581" s="71">
        <v>0</v>
      </c>
      <c r="BM581" s="71">
        <v>0</v>
      </c>
      <c r="BN581" s="72"/>
      <c r="BO581" s="71">
        <v>0</v>
      </c>
      <c r="BP581" s="71">
        <v>0</v>
      </c>
      <c r="BQ581" s="71">
        <v>4</v>
      </c>
      <c r="BR581" s="71">
        <v>0</v>
      </c>
      <c r="BS581" s="71">
        <v>0</v>
      </c>
      <c r="BT581" s="71">
        <v>0</v>
      </c>
      <c r="BU581"/>
      <c r="BV581" s="70">
        <v>42.16</v>
      </c>
      <c r="BW581" s="70">
        <v>0</v>
      </c>
      <c r="BX581" s="70">
        <v>0</v>
      </c>
      <c r="BY581" s="70">
        <v>0</v>
      </c>
      <c r="BZ581" s="70">
        <v>0</v>
      </c>
      <c r="CA581" s="70">
        <v>0</v>
      </c>
      <c r="CB581" s="70">
        <v>0</v>
      </c>
      <c r="CC581" s="70">
        <v>0</v>
      </c>
      <c r="CD581" s="70">
        <v>0</v>
      </c>
    </row>
    <row r="582" spans="1:82">
      <c r="A582" s="70" t="s">
        <v>2329</v>
      </c>
      <c r="B582" s="70">
        <v>245</v>
      </c>
      <c r="C582" s="70">
        <v>7</v>
      </c>
      <c r="D582" s="70">
        <v>15</v>
      </c>
      <c r="E582" s="70">
        <v>2010</v>
      </c>
      <c r="F582" s="70" t="s">
        <v>177</v>
      </c>
      <c r="G582" s="70" t="s">
        <v>2322</v>
      </c>
      <c r="H582" s="70" t="s">
        <v>2323</v>
      </c>
      <c r="I582" s="148"/>
      <c r="J582" s="71">
        <v>42.381993643494148</v>
      </c>
      <c r="K582" s="71">
        <v>3.8118408636395298</v>
      </c>
      <c r="L582" s="71">
        <v>9.1887015222683956</v>
      </c>
      <c r="M582" s="71">
        <v>76.882794618976149</v>
      </c>
      <c r="N582" s="71">
        <v>65.283078084672965</v>
      </c>
      <c r="O582" s="71">
        <v>65.831354354775115</v>
      </c>
      <c r="P582" s="71">
        <v>65.744923962466487</v>
      </c>
      <c r="Q582" s="71">
        <v>3.1869884054752098</v>
      </c>
      <c r="R582" s="71">
        <v>0</v>
      </c>
      <c r="S582" s="71">
        <v>8.4304385333023717</v>
      </c>
      <c r="T582" s="72"/>
      <c r="U582" s="71">
        <v>7710333</v>
      </c>
      <c r="V582" s="71">
        <v>2160</v>
      </c>
      <c r="W582" s="71">
        <v>373</v>
      </c>
      <c r="X582" s="71">
        <v>17479</v>
      </c>
      <c r="Y582" s="71">
        <v>19903</v>
      </c>
      <c r="Z582" s="71">
        <v>33434</v>
      </c>
      <c r="AA582" s="71">
        <v>12902</v>
      </c>
      <c r="AB582" s="71">
        <v>52384</v>
      </c>
      <c r="AC582" s="71">
        <v>0</v>
      </c>
      <c r="AD582" s="71">
        <v>8.4304385333023717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39.920999999999999</v>
      </c>
      <c r="BK582" s="71">
        <v>0</v>
      </c>
      <c r="BL582" s="71">
        <v>0</v>
      </c>
      <c r="BM582" s="71">
        <v>0</v>
      </c>
      <c r="BN582" s="72"/>
      <c r="BO582" s="71">
        <v>0</v>
      </c>
      <c r="BP582" s="71">
        <v>0</v>
      </c>
      <c r="BQ582" s="71">
        <v>4</v>
      </c>
      <c r="BR582" s="71">
        <v>0</v>
      </c>
      <c r="BS582" s="71">
        <v>0</v>
      </c>
      <c r="BT582" s="71">
        <v>0</v>
      </c>
      <c r="BU582"/>
      <c r="BV582" s="70">
        <v>39.920999999999999</v>
      </c>
      <c r="BW582" s="70">
        <v>0</v>
      </c>
      <c r="BX582" s="70">
        <v>0</v>
      </c>
      <c r="BY582" s="70">
        <v>0</v>
      </c>
      <c r="BZ582" s="70">
        <v>0</v>
      </c>
      <c r="CA582" s="70">
        <v>0</v>
      </c>
      <c r="CB582" s="70">
        <v>0</v>
      </c>
      <c r="CC582" s="70">
        <v>0</v>
      </c>
      <c r="CD582" s="70">
        <v>0</v>
      </c>
    </row>
    <row r="583" spans="1:82">
      <c r="A583" s="70" t="s">
        <v>2330</v>
      </c>
      <c r="B583" s="70">
        <v>246</v>
      </c>
      <c r="C583" s="70">
        <v>8</v>
      </c>
      <c r="D583" s="70">
        <v>15</v>
      </c>
      <c r="E583" s="70">
        <v>2011</v>
      </c>
      <c r="F583" s="70" t="s">
        <v>178</v>
      </c>
      <c r="G583" s="70" t="s">
        <v>2322</v>
      </c>
      <c r="H583" s="70" t="s">
        <v>2323</v>
      </c>
      <c r="I583" s="148"/>
      <c r="J583" s="71">
        <v>44.783672365017331</v>
      </c>
      <c r="K583" s="71">
        <v>4.9821168604817938</v>
      </c>
      <c r="L583" s="71">
        <v>14.468962304802879</v>
      </c>
      <c r="M583" s="71">
        <v>90.742127760700427</v>
      </c>
      <c r="N583" s="71">
        <v>69.534693377298197</v>
      </c>
      <c r="O583" s="71">
        <v>64.734137418936228</v>
      </c>
      <c r="P583" s="71">
        <v>63.305619844705461</v>
      </c>
      <c r="Q583" s="71">
        <v>3.6421884696091902</v>
      </c>
      <c r="R583" s="71">
        <v>0</v>
      </c>
      <c r="S583" s="71">
        <v>7.9674146942616559</v>
      </c>
      <c r="T583" s="72"/>
      <c r="U583" s="71">
        <v>7233300</v>
      </c>
      <c r="V583" s="71">
        <v>2160</v>
      </c>
      <c r="W583" s="71">
        <v>373</v>
      </c>
      <c r="X583" s="71">
        <v>17479</v>
      </c>
      <c r="Y583" s="71">
        <v>19976</v>
      </c>
      <c r="Z583" s="71">
        <v>33591</v>
      </c>
      <c r="AA583" s="71">
        <v>12793</v>
      </c>
      <c r="AB583" s="71">
        <v>51900</v>
      </c>
      <c r="AC583" s="71">
        <v>0</v>
      </c>
      <c r="AD583" s="71">
        <v>7.9674146942616559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29.396000000000001</v>
      </c>
      <c r="BK583" s="71">
        <v>0</v>
      </c>
      <c r="BL583" s="71">
        <v>0</v>
      </c>
      <c r="BM583" s="71">
        <v>0</v>
      </c>
      <c r="BN583" s="72"/>
      <c r="BO583" s="71">
        <v>0</v>
      </c>
      <c r="BP583" s="71">
        <v>0</v>
      </c>
      <c r="BQ583" s="71">
        <v>3</v>
      </c>
      <c r="BR583" s="71">
        <v>0</v>
      </c>
      <c r="BS583" s="71">
        <v>0</v>
      </c>
      <c r="BT583" s="71">
        <v>0</v>
      </c>
      <c r="BU583"/>
      <c r="BV583" s="70">
        <v>29.396000000000001</v>
      </c>
      <c r="BW583" s="70">
        <v>0</v>
      </c>
      <c r="BX583" s="70">
        <v>0</v>
      </c>
      <c r="BY583" s="70">
        <v>0</v>
      </c>
      <c r="BZ583" s="70">
        <v>0</v>
      </c>
      <c r="CA583" s="70">
        <v>0</v>
      </c>
      <c r="CB583" s="70">
        <v>0</v>
      </c>
      <c r="CC583" s="70">
        <v>0</v>
      </c>
      <c r="CD583" s="70">
        <v>0</v>
      </c>
    </row>
    <row r="584" spans="1:82">
      <c r="A584" s="70" t="s">
        <v>2331</v>
      </c>
      <c r="B584" s="70">
        <v>247</v>
      </c>
      <c r="C584" s="70">
        <v>9</v>
      </c>
      <c r="D584" s="70">
        <v>15</v>
      </c>
      <c r="E584" s="70">
        <v>2012</v>
      </c>
      <c r="F584" s="70" t="s">
        <v>179</v>
      </c>
      <c r="G584" s="70" t="s">
        <v>2322</v>
      </c>
      <c r="H584" s="70" t="s">
        <v>2323</v>
      </c>
      <c r="I584" s="148"/>
      <c r="J584" s="71">
        <v>52.358780612095927</v>
      </c>
      <c r="K584" s="71">
        <v>4.7403314263900462</v>
      </c>
      <c r="L584" s="71">
        <v>14.32453714080526</v>
      </c>
      <c r="M584" s="71">
        <v>92.498019891907319</v>
      </c>
      <c r="N584" s="71">
        <v>83.282871033410842</v>
      </c>
      <c r="O584" s="71">
        <v>64.588007462377604</v>
      </c>
      <c r="P584" s="71">
        <v>62.954141923265084</v>
      </c>
      <c r="Q584" s="71">
        <v>3.9554869714504202</v>
      </c>
      <c r="R584" s="71">
        <v>0</v>
      </c>
      <c r="S584" s="71">
        <v>8.9511116251541978</v>
      </c>
      <c r="T584" s="72"/>
      <c r="U584" s="71">
        <v>7999383</v>
      </c>
      <c r="V584" s="71">
        <v>2160</v>
      </c>
      <c r="W584" s="71">
        <v>373</v>
      </c>
      <c r="X584" s="71">
        <v>17479</v>
      </c>
      <c r="Y584" s="71">
        <v>20385</v>
      </c>
      <c r="Z584" s="71">
        <v>33781</v>
      </c>
      <c r="AA584" s="71">
        <v>12650</v>
      </c>
      <c r="AB584" s="71">
        <v>51878</v>
      </c>
      <c r="AC584" s="71">
        <v>0</v>
      </c>
      <c r="AD584" s="71">
        <v>8.9511116251541978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41.256</v>
      </c>
      <c r="BK584" s="71">
        <v>0</v>
      </c>
      <c r="BL584" s="71">
        <v>0</v>
      </c>
      <c r="BM584" s="71">
        <v>0</v>
      </c>
      <c r="BN584" s="72"/>
      <c r="BO584" s="71">
        <v>0</v>
      </c>
      <c r="BP584" s="71">
        <v>0</v>
      </c>
      <c r="BQ584" s="71">
        <v>4</v>
      </c>
      <c r="BR584" s="71">
        <v>0</v>
      </c>
      <c r="BS584" s="71">
        <v>0</v>
      </c>
      <c r="BT584" s="71">
        <v>0</v>
      </c>
      <c r="BU584"/>
      <c r="BV584" s="70">
        <v>41.256</v>
      </c>
      <c r="BW584" s="70">
        <v>0</v>
      </c>
      <c r="BX584" s="70">
        <v>0</v>
      </c>
      <c r="BY584" s="70">
        <v>0</v>
      </c>
      <c r="BZ584" s="70">
        <v>0</v>
      </c>
      <c r="CA584" s="70">
        <v>0</v>
      </c>
      <c r="CB584" s="70">
        <v>0</v>
      </c>
      <c r="CC584" s="70">
        <v>0</v>
      </c>
      <c r="CD584" s="70">
        <v>0</v>
      </c>
    </row>
    <row r="585" spans="1:82">
      <c r="A585" s="70" t="s">
        <v>2332</v>
      </c>
      <c r="B585" s="70">
        <v>248</v>
      </c>
      <c r="C585" s="70">
        <v>10</v>
      </c>
      <c r="D585" s="70">
        <v>15</v>
      </c>
      <c r="E585" s="70">
        <v>2013</v>
      </c>
      <c r="F585" s="70" t="s">
        <v>180</v>
      </c>
      <c r="G585" s="70" t="s">
        <v>2322</v>
      </c>
      <c r="H585" s="70" t="s">
        <v>2323</v>
      </c>
      <c r="I585" s="148"/>
      <c r="J585" s="71">
        <v>57.27099554748299</v>
      </c>
      <c r="K585" s="71">
        <v>4.0824400957395071</v>
      </c>
      <c r="L585" s="71">
        <v>13.84489224793567</v>
      </c>
      <c r="M585" s="71">
        <v>87.92777430873781</v>
      </c>
      <c r="N585" s="71">
        <v>68.650465718603968</v>
      </c>
      <c r="O585" s="71">
        <v>62.360123965591534</v>
      </c>
      <c r="P585" s="71">
        <v>63.036497305058226</v>
      </c>
      <c r="Q585" s="71">
        <v>3.9783621880312099</v>
      </c>
      <c r="R585" s="71">
        <v>0</v>
      </c>
      <c r="S585" s="71">
        <v>8.8368019266852329</v>
      </c>
      <c r="T585" s="72"/>
      <c r="U585" s="71">
        <v>8424183</v>
      </c>
      <c r="V585" s="71">
        <v>2160</v>
      </c>
      <c r="W585" s="71">
        <v>373</v>
      </c>
      <c r="X585" s="71">
        <v>17479</v>
      </c>
      <c r="Y585" s="71">
        <v>20352</v>
      </c>
      <c r="Z585" s="71">
        <v>34072</v>
      </c>
      <c r="AA585" s="71">
        <v>12619</v>
      </c>
      <c r="AB585" s="71">
        <v>51430</v>
      </c>
      <c r="AC585" s="71">
        <v>0</v>
      </c>
      <c r="AD585" s="71">
        <v>8.8368019266852329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45.110999999999997</v>
      </c>
      <c r="BK585" s="71">
        <v>0</v>
      </c>
      <c r="BL585" s="71">
        <v>0</v>
      </c>
      <c r="BM585" s="71">
        <v>0</v>
      </c>
      <c r="BN585" s="72"/>
      <c r="BO585" s="71">
        <v>0</v>
      </c>
      <c r="BP585" s="71">
        <v>0</v>
      </c>
      <c r="BQ585" s="71">
        <v>4</v>
      </c>
      <c r="BR585" s="71">
        <v>0</v>
      </c>
      <c r="BS585" s="71">
        <v>0</v>
      </c>
      <c r="BT585" s="71">
        <v>0</v>
      </c>
      <c r="BU585"/>
      <c r="BV585" s="70">
        <v>45.110999999999997</v>
      </c>
      <c r="BW585" s="70">
        <v>0</v>
      </c>
      <c r="BX585" s="70">
        <v>0</v>
      </c>
      <c r="BY585" s="70">
        <v>0</v>
      </c>
      <c r="BZ585" s="70">
        <v>0</v>
      </c>
      <c r="CA585" s="70">
        <v>0</v>
      </c>
      <c r="CB585" s="70">
        <v>0</v>
      </c>
      <c r="CC585" s="70">
        <v>0</v>
      </c>
      <c r="CD585" s="70">
        <v>0</v>
      </c>
    </row>
    <row r="586" spans="1:82">
      <c r="A586" s="70" t="s">
        <v>2333</v>
      </c>
      <c r="B586" s="70">
        <v>249</v>
      </c>
      <c r="C586" s="70">
        <v>11</v>
      </c>
      <c r="D586" s="70">
        <v>15</v>
      </c>
      <c r="E586" s="70">
        <v>2014</v>
      </c>
      <c r="F586" s="70" t="s">
        <v>181</v>
      </c>
      <c r="G586" s="70" t="s">
        <v>2322</v>
      </c>
      <c r="H586" s="70" t="s">
        <v>2323</v>
      </c>
      <c r="I586" s="148"/>
      <c r="J586" s="71">
        <v>47.872890951405367</v>
      </c>
      <c r="K586" s="71">
        <v>4.2916044926490242</v>
      </c>
      <c r="L586" s="71">
        <v>7.8878817257020426</v>
      </c>
      <c r="M586" s="71">
        <v>83.136419693312206</v>
      </c>
      <c r="N586" s="71">
        <v>71.125512377717072</v>
      </c>
      <c r="O586" s="71">
        <v>59.43478519432535</v>
      </c>
      <c r="P586" s="71">
        <v>62.751549245395573</v>
      </c>
      <c r="Q586" s="71">
        <v>3.7761077604070898</v>
      </c>
      <c r="R586" s="71">
        <v>0</v>
      </c>
      <c r="S586" s="71">
        <v>6.8119814021075564</v>
      </c>
      <c r="T586" s="72"/>
      <c r="U586" s="71">
        <v>8430319</v>
      </c>
      <c r="V586" s="71">
        <v>2020</v>
      </c>
      <c r="W586" s="71">
        <v>335</v>
      </c>
      <c r="X586" s="71">
        <v>17044</v>
      </c>
      <c r="Y586" s="71">
        <v>20394</v>
      </c>
      <c r="Z586" s="71">
        <v>34202</v>
      </c>
      <c r="AA586" s="71">
        <v>12497</v>
      </c>
      <c r="AB586" s="71">
        <v>50879</v>
      </c>
      <c r="AC586" s="71">
        <v>0</v>
      </c>
      <c r="AD586" s="71">
        <v>6.8119814021075564</v>
      </c>
      <c r="AE586" s="72"/>
      <c r="AF586" s="71"/>
      <c r="AG586" s="71"/>
      <c r="AH586" s="71"/>
      <c r="AI586" s="71"/>
      <c r="AJ586" s="71"/>
      <c r="AK586" s="71"/>
      <c r="AL586" s="71"/>
      <c r="AM586" s="71"/>
      <c r="AN586" s="71"/>
      <c r="AO586" s="71"/>
      <c r="AP586" s="71"/>
      <c r="AQ586" s="72"/>
      <c r="AR586" s="71">
        <v>890</v>
      </c>
      <c r="AS586" s="71">
        <v>205</v>
      </c>
      <c r="AT586" s="71">
        <v>0</v>
      </c>
      <c r="AU586" s="71">
        <v>1</v>
      </c>
      <c r="AV586" s="71">
        <v>0</v>
      </c>
      <c r="AW586" s="71">
        <v>0</v>
      </c>
      <c r="AX586" s="71"/>
      <c r="AY586" s="72"/>
      <c r="AZ586" s="71">
        <v>3796.9</v>
      </c>
      <c r="BA586" s="71">
        <v>9287.6</v>
      </c>
      <c r="BB586" s="71">
        <v>0</v>
      </c>
      <c r="BC586" s="71">
        <v>1000</v>
      </c>
      <c r="BD586" s="71">
        <v>0</v>
      </c>
      <c r="BE586" s="71">
        <v>0</v>
      </c>
      <c r="BF586" s="71"/>
      <c r="BG586" s="72"/>
      <c r="BH586" s="71">
        <v>0</v>
      </c>
      <c r="BI586" s="71">
        <v>0</v>
      </c>
      <c r="BJ586" s="71">
        <v>43.488</v>
      </c>
      <c r="BK586" s="71">
        <v>0</v>
      </c>
      <c r="BL586" s="71">
        <v>0</v>
      </c>
      <c r="BM586" s="71">
        <v>0</v>
      </c>
      <c r="BN586" s="72"/>
      <c r="BO586" s="71">
        <v>0</v>
      </c>
      <c r="BP586" s="71">
        <v>0</v>
      </c>
      <c r="BQ586" s="71">
        <v>4</v>
      </c>
      <c r="BR586" s="71">
        <v>0</v>
      </c>
      <c r="BS586" s="71">
        <v>0</v>
      </c>
      <c r="BT586" s="71">
        <v>0</v>
      </c>
      <c r="BU586"/>
      <c r="BV586" s="70">
        <v>43.488</v>
      </c>
      <c r="BW586" s="70">
        <v>0</v>
      </c>
      <c r="BX586" s="70">
        <v>0</v>
      </c>
      <c r="BY586" s="70">
        <v>0</v>
      </c>
      <c r="BZ586" s="70">
        <v>0</v>
      </c>
      <c r="CA586" s="70">
        <v>0</v>
      </c>
      <c r="CB586" s="70">
        <v>0</v>
      </c>
      <c r="CC586" s="70">
        <v>0</v>
      </c>
      <c r="CD586" s="70">
        <v>0</v>
      </c>
    </row>
    <row r="587" spans="1:82">
      <c r="A587" s="70" t="s">
        <v>2334</v>
      </c>
      <c r="B587" s="70">
        <v>250</v>
      </c>
      <c r="C587" s="70">
        <v>12</v>
      </c>
      <c r="D587" s="70">
        <v>15</v>
      </c>
      <c r="E587" s="70">
        <v>2015</v>
      </c>
      <c r="F587" s="70" t="s">
        <v>182</v>
      </c>
      <c r="G587" s="70" t="s">
        <v>2322</v>
      </c>
      <c r="H587" s="70" t="s">
        <v>2323</v>
      </c>
      <c r="I587" s="148"/>
      <c r="J587" s="71">
        <v>43.992694920144089</v>
      </c>
      <c r="K587" s="71">
        <v>4.3088463083933357</v>
      </c>
      <c r="L587" s="71">
        <v>8.4813580092264651</v>
      </c>
      <c r="M587" s="71">
        <v>82.651975033679662</v>
      </c>
      <c r="N587" s="71">
        <v>65.634190518215519</v>
      </c>
      <c r="O587" s="71">
        <v>58.971513728790242</v>
      </c>
      <c r="P587" s="71">
        <v>62.585038899574663</v>
      </c>
      <c r="Q587" s="71">
        <v>3.6570423208116698</v>
      </c>
      <c r="R587" s="71">
        <v>0</v>
      </c>
      <c r="S587" s="71">
        <v>11.00068277036562</v>
      </c>
      <c r="T587" s="72"/>
      <c r="U587" s="71">
        <v>8902020</v>
      </c>
      <c r="V587" s="71">
        <v>2020</v>
      </c>
      <c r="W587" s="71">
        <v>335</v>
      </c>
      <c r="X587" s="71">
        <v>17044</v>
      </c>
      <c r="Y587" s="71">
        <v>20425</v>
      </c>
      <c r="Z587" s="71">
        <v>34262</v>
      </c>
      <c r="AA587" s="71">
        <v>12454</v>
      </c>
      <c r="AB587" s="71">
        <v>50335</v>
      </c>
      <c r="AC587" s="71">
        <v>0</v>
      </c>
      <c r="AD587" s="71">
        <v>11.00068277036562</v>
      </c>
      <c r="AE587" s="72"/>
      <c r="AF587" s="71">
        <v>60723295.710958153</v>
      </c>
      <c r="AG587" s="71">
        <v>3362678.2899845769</v>
      </c>
      <c r="AH587" s="71">
        <v>1790836.730322184</v>
      </c>
      <c r="AI587" s="71">
        <v>108620997.9363579</v>
      </c>
      <c r="AJ587" s="71">
        <v>91782965.381974563</v>
      </c>
      <c r="AK587" s="71">
        <v>0</v>
      </c>
      <c r="AL587" s="71">
        <v>0</v>
      </c>
      <c r="AM587" s="71">
        <v>6898200.6026164051</v>
      </c>
      <c r="AN587" s="71">
        <v>0</v>
      </c>
      <c r="AO587" s="71">
        <v>0</v>
      </c>
      <c r="AP587" s="71">
        <v>273178974.65221381</v>
      </c>
      <c r="AQ587" s="72"/>
      <c r="AR587" s="71">
        <v>989</v>
      </c>
      <c r="AS587" s="71">
        <v>318</v>
      </c>
      <c r="AT587" s="71">
        <v>0</v>
      </c>
      <c r="AU587" s="71">
        <v>1</v>
      </c>
      <c r="AV587" s="71">
        <v>0</v>
      </c>
      <c r="AW587" s="71">
        <v>0</v>
      </c>
      <c r="AX587" s="71"/>
      <c r="AY587" s="72"/>
      <c r="AZ587" s="71">
        <v>4308.1000000000004</v>
      </c>
      <c r="BA587" s="71">
        <v>15048</v>
      </c>
      <c r="BB587" s="71">
        <v>0</v>
      </c>
      <c r="BC587" s="71">
        <v>1000</v>
      </c>
      <c r="BD587" s="71">
        <v>0</v>
      </c>
      <c r="BE587" s="71">
        <v>0</v>
      </c>
      <c r="BF587" s="71"/>
      <c r="BG587" s="72"/>
      <c r="BH587" s="71">
        <v>0</v>
      </c>
      <c r="BI587" s="71">
        <v>0</v>
      </c>
      <c r="BJ587" s="71">
        <v>39.243000000000002</v>
      </c>
      <c r="BK587" s="71">
        <v>0</v>
      </c>
      <c r="BL587" s="71">
        <v>0</v>
      </c>
      <c r="BM587" s="71">
        <v>0</v>
      </c>
      <c r="BN587" s="72"/>
      <c r="BO587" s="71">
        <v>0</v>
      </c>
      <c r="BP587" s="71">
        <v>0</v>
      </c>
      <c r="BQ587" s="71">
        <v>4</v>
      </c>
      <c r="BR587" s="71">
        <v>0</v>
      </c>
      <c r="BS587" s="71">
        <v>0</v>
      </c>
      <c r="BT587" s="71">
        <v>0</v>
      </c>
      <c r="BU587"/>
      <c r="BV587" s="70">
        <v>39.243000000000002</v>
      </c>
      <c r="BW587" s="70">
        <v>0</v>
      </c>
      <c r="BX587" s="70">
        <v>0</v>
      </c>
      <c r="BY587" s="70">
        <v>0</v>
      </c>
      <c r="BZ587" s="70">
        <v>0</v>
      </c>
      <c r="CA587" s="70">
        <v>0</v>
      </c>
      <c r="CB587" s="70">
        <v>0</v>
      </c>
      <c r="CC587" s="70">
        <v>0</v>
      </c>
      <c r="CD587" s="70">
        <v>0</v>
      </c>
    </row>
    <row r="588" spans="1:82">
      <c r="A588" s="70" t="s">
        <v>2335</v>
      </c>
      <c r="B588" s="70">
        <v>251</v>
      </c>
      <c r="C588" s="70">
        <v>13</v>
      </c>
      <c r="D588" s="70">
        <v>15</v>
      </c>
      <c r="E588" s="70">
        <v>2016</v>
      </c>
      <c r="F588" s="70" t="s">
        <v>155</v>
      </c>
      <c r="G588" s="70" t="s">
        <v>2322</v>
      </c>
      <c r="H588" s="70" t="s">
        <v>2323</v>
      </c>
      <c r="I588" s="148"/>
      <c r="J588" s="71">
        <v>42.73115533941057</v>
      </c>
      <c r="K588" s="71">
        <v>4.302878458533054</v>
      </c>
      <c r="L588" s="71">
        <v>9.1616755257491373</v>
      </c>
      <c r="M588" s="71">
        <v>69.219597353982479</v>
      </c>
      <c r="N588" s="71">
        <v>64.91428270818254</v>
      </c>
      <c r="O588" s="71">
        <v>58.464530142945421</v>
      </c>
      <c r="P588" s="71">
        <v>61.759214503845804</v>
      </c>
      <c r="Q588" s="71">
        <v>3.5094229358199938</v>
      </c>
      <c r="R588" s="71">
        <v>0</v>
      </c>
      <c r="S588" s="71">
        <v>8.0563135146703466</v>
      </c>
      <c r="T588" s="72"/>
      <c r="U588" s="71">
        <v>8417944</v>
      </c>
      <c r="V588" s="71">
        <v>2020</v>
      </c>
      <c r="W588" s="71">
        <v>335</v>
      </c>
      <c r="X588" s="71">
        <v>17044</v>
      </c>
      <c r="Y588" s="71">
        <v>20464</v>
      </c>
      <c r="Z588" s="71">
        <v>34385</v>
      </c>
      <c r="AA588" s="71">
        <v>12711</v>
      </c>
      <c r="AB588" s="71">
        <v>49686</v>
      </c>
      <c r="AC588" s="71">
        <v>0</v>
      </c>
      <c r="AD588" s="71">
        <v>8.0563135146703466</v>
      </c>
      <c r="AE588" s="72"/>
      <c r="AF588" s="71">
        <v>58634410.560329437</v>
      </c>
      <c r="AG588" s="71">
        <v>3233480.7644602358</v>
      </c>
      <c r="AH588" s="71">
        <v>1487144.368456421</v>
      </c>
      <c r="AI588" s="71">
        <v>107249924.8709705</v>
      </c>
      <c r="AJ588" s="71">
        <v>88771442.996241793</v>
      </c>
      <c r="AK588" s="71">
        <v>0</v>
      </c>
      <c r="AL588" s="71">
        <v>0</v>
      </c>
      <c r="AM588" s="71">
        <v>6814548.000319547</v>
      </c>
      <c r="AN588" s="71">
        <v>0</v>
      </c>
      <c r="AO588" s="71">
        <v>0</v>
      </c>
      <c r="AP588" s="71">
        <v>266190951.56077796</v>
      </c>
      <c r="AQ588" s="72"/>
      <c r="AR588" s="71">
        <v>1076</v>
      </c>
      <c r="AS588" s="71">
        <v>403</v>
      </c>
      <c r="AT588" s="71">
        <v>0</v>
      </c>
      <c r="AU588" s="71">
        <v>2</v>
      </c>
      <c r="AV588" s="71">
        <v>0</v>
      </c>
      <c r="AW588" s="71">
        <v>0</v>
      </c>
      <c r="AX588" s="71"/>
      <c r="AY588" s="72"/>
      <c r="AZ588" s="71">
        <v>4759.6000000000004</v>
      </c>
      <c r="BA588" s="71">
        <v>20080.7</v>
      </c>
      <c r="BB588" s="71">
        <v>0</v>
      </c>
      <c r="BC588" s="71">
        <v>1044.2</v>
      </c>
      <c r="BD588" s="71">
        <v>0</v>
      </c>
      <c r="BE588" s="71">
        <v>0</v>
      </c>
      <c r="BF588" s="71"/>
      <c r="BG588" s="72"/>
      <c r="BH588" s="71">
        <v>0</v>
      </c>
      <c r="BI588" s="71">
        <v>0</v>
      </c>
      <c r="BJ588" s="71">
        <v>36.57</v>
      </c>
      <c r="BK588" s="71">
        <v>0</v>
      </c>
      <c r="BL588" s="71">
        <v>0</v>
      </c>
      <c r="BM588" s="71">
        <v>0</v>
      </c>
      <c r="BN588" s="72"/>
      <c r="BO588" s="71">
        <v>0</v>
      </c>
      <c r="BP588" s="71">
        <v>0</v>
      </c>
      <c r="BQ588" s="71">
        <v>4</v>
      </c>
      <c r="BR588" s="71">
        <v>0</v>
      </c>
      <c r="BS588" s="71">
        <v>0</v>
      </c>
      <c r="BT588" s="71">
        <v>0</v>
      </c>
      <c r="BU588"/>
      <c r="BV588" s="70">
        <v>36.57</v>
      </c>
      <c r="BW588" s="70">
        <v>0</v>
      </c>
      <c r="BX588" s="70">
        <v>0</v>
      </c>
      <c r="BY588" s="70">
        <v>0</v>
      </c>
      <c r="BZ588" s="70">
        <v>0</v>
      </c>
      <c r="CA588" s="70">
        <v>0</v>
      </c>
      <c r="CB588" s="70">
        <v>0</v>
      </c>
      <c r="CC588" s="70">
        <v>0</v>
      </c>
      <c r="CD588" s="70">
        <v>0</v>
      </c>
    </row>
    <row r="589" spans="1:82">
      <c r="A589" s="70" t="s">
        <v>2336</v>
      </c>
      <c r="B589" s="70">
        <v>252</v>
      </c>
      <c r="C589" s="70">
        <v>14</v>
      </c>
      <c r="D589" s="70">
        <v>15</v>
      </c>
      <c r="E589" s="70">
        <v>2017</v>
      </c>
      <c r="F589" s="70" t="s">
        <v>156</v>
      </c>
      <c r="G589" s="70" t="s">
        <v>2322</v>
      </c>
      <c r="H589" s="70" t="s">
        <v>2323</v>
      </c>
      <c r="I589" s="148"/>
      <c r="J589" s="71">
        <v>40.052994943050464</v>
      </c>
      <c r="K589" s="71">
        <v>4.3374847108050938</v>
      </c>
      <c r="L589" s="71">
        <v>8.0826139083087352</v>
      </c>
      <c r="M589" s="71">
        <v>65.360117491475862</v>
      </c>
      <c r="N589" s="71">
        <v>62.602989161298702</v>
      </c>
      <c r="O589" s="71">
        <v>57.597500760590201</v>
      </c>
      <c r="P589" s="71">
        <v>61.068659426115531</v>
      </c>
      <c r="Q589" s="71">
        <v>3.3476540462985298</v>
      </c>
      <c r="R589" s="71">
        <v>0</v>
      </c>
      <c r="S589" s="71">
        <v>8.3220865428776207</v>
      </c>
      <c r="T589" s="72"/>
      <c r="U589" s="71">
        <v>8300687</v>
      </c>
      <c r="V589" s="71">
        <v>2020</v>
      </c>
      <c r="W589" s="71">
        <v>335</v>
      </c>
      <c r="X589" s="71">
        <v>17044</v>
      </c>
      <c r="Y589" s="71">
        <v>20525</v>
      </c>
      <c r="Z589" s="71">
        <v>34437</v>
      </c>
      <c r="AA589" s="71">
        <v>12649</v>
      </c>
      <c r="AB589" s="71">
        <v>49012</v>
      </c>
      <c r="AC589" s="71">
        <v>0</v>
      </c>
      <c r="AD589" s="71">
        <v>8.3220865428776207</v>
      </c>
      <c r="AE589" s="72"/>
      <c r="AF589" s="71">
        <v>57395589.526653543</v>
      </c>
      <c r="AG589" s="71">
        <v>3278972.1763668619</v>
      </c>
      <c r="AH589" s="71">
        <v>1730211.1865505611</v>
      </c>
      <c r="AI589" s="71">
        <v>105415440.97946189</v>
      </c>
      <c r="AJ589" s="71">
        <v>90143373.600861639</v>
      </c>
      <c r="AK589" s="71">
        <v>0</v>
      </c>
      <c r="AL589" s="71">
        <v>0</v>
      </c>
      <c r="AM589" s="71">
        <v>6732625.629182131</v>
      </c>
      <c r="AN589" s="71">
        <v>0</v>
      </c>
      <c r="AO589" s="71">
        <v>0</v>
      </c>
      <c r="AP589" s="71">
        <v>264696213.09907663</v>
      </c>
      <c r="AQ589" s="72"/>
      <c r="AR589" s="71">
        <v>1154</v>
      </c>
      <c r="AS589" s="71">
        <v>469</v>
      </c>
      <c r="AT589" s="71">
        <v>0</v>
      </c>
      <c r="AU589" s="71">
        <v>2</v>
      </c>
      <c r="AV589" s="71">
        <v>0</v>
      </c>
      <c r="AW589" s="71">
        <v>0</v>
      </c>
      <c r="AX589" s="71"/>
      <c r="AY589" s="72"/>
      <c r="AZ589" s="71">
        <v>5158.8999999999996</v>
      </c>
      <c r="BA589" s="71">
        <v>25686.2</v>
      </c>
      <c r="BB589" s="71">
        <v>0</v>
      </c>
      <c r="BC589" s="71">
        <v>1044.2</v>
      </c>
      <c r="BD589" s="71">
        <v>0</v>
      </c>
      <c r="BE589" s="71">
        <v>0</v>
      </c>
      <c r="BF589" s="71"/>
      <c r="BG589" s="72"/>
      <c r="BH589" s="71">
        <v>0</v>
      </c>
      <c r="BI589" s="71">
        <v>0</v>
      </c>
      <c r="BJ589" s="71">
        <v>37.101999999999997</v>
      </c>
      <c r="BK589" s="71">
        <v>0</v>
      </c>
      <c r="BL589" s="71">
        <v>0</v>
      </c>
      <c r="BM589" s="71">
        <v>0</v>
      </c>
      <c r="BN589" s="72"/>
      <c r="BO589" s="71">
        <v>0</v>
      </c>
      <c r="BP589" s="71">
        <v>0</v>
      </c>
      <c r="BQ589" s="71">
        <v>4</v>
      </c>
      <c r="BR589" s="71">
        <v>0</v>
      </c>
      <c r="BS589" s="71">
        <v>0</v>
      </c>
      <c r="BT589" s="71">
        <v>0</v>
      </c>
      <c r="BU589"/>
      <c r="BV589" s="70">
        <v>37.101999999999997</v>
      </c>
      <c r="BW589" s="70">
        <v>0</v>
      </c>
      <c r="BX589" s="70">
        <v>0</v>
      </c>
      <c r="BY589" s="70">
        <v>0</v>
      </c>
      <c r="BZ589" s="70">
        <v>0</v>
      </c>
      <c r="CA589" s="70">
        <v>0</v>
      </c>
      <c r="CB589" s="70">
        <v>0</v>
      </c>
      <c r="CC589" s="70">
        <v>0</v>
      </c>
      <c r="CD589" s="70">
        <v>0</v>
      </c>
    </row>
    <row r="590" spans="1:82">
      <c r="A590" s="70" t="s">
        <v>2337</v>
      </c>
      <c r="B590" s="70">
        <v>253</v>
      </c>
      <c r="C590" s="70">
        <v>15</v>
      </c>
      <c r="D590" s="70">
        <v>15</v>
      </c>
      <c r="E590" s="70">
        <v>2018</v>
      </c>
      <c r="F590" s="70" t="s">
        <v>183</v>
      </c>
      <c r="G590" s="70" t="s">
        <v>2322</v>
      </c>
      <c r="H590" s="70" t="s">
        <v>2323</v>
      </c>
      <c r="I590" s="148"/>
      <c r="J590" s="71">
        <v>40.774753084778396</v>
      </c>
      <c r="K590" s="71">
        <v>4.0765657410420069</v>
      </c>
      <c r="L590" s="71">
        <v>7.2837610332993137</v>
      </c>
      <c r="M590" s="71">
        <v>64.453121935875302</v>
      </c>
      <c r="N590" s="71">
        <v>65.033080277435545</v>
      </c>
      <c r="O590" s="71">
        <v>56.32171685345503</v>
      </c>
      <c r="P590" s="71">
        <v>60.202653696026729</v>
      </c>
      <c r="Q590" s="71">
        <v>3.0530547439241902</v>
      </c>
      <c r="R590" s="71">
        <v>0</v>
      </c>
      <c r="S590" s="71">
        <v>8.591899576439511</v>
      </c>
      <c r="T590" s="72"/>
      <c r="U590" s="71">
        <v>8350036</v>
      </c>
      <c r="V590" s="71">
        <v>2020</v>
      </c>
      <c r="W590" s="71">
        <v>335</v>
      </c>
      <c r="X590" s="71">
        <v>17044</v>
      </c>
      <c r="Y590" s="71">
        <v>20524</v>
      </c>
      <c r="Z590" s="71">
        <v>34319</v>
      </c>
      <c r="AA590" s="71">
        <v>12595</v>
      </c>
      <c r="AB590" s="71">
        <v>48170</v>
      </c>
      <c r="AC590" s="71">
        <v>0</v>
      </c>
      <c r="AD590" s="71">
        <v>8.591899576439511</v>
      </c>
      <c r="AE590" s="72"/>
      <c r="AF590" s="71">
        <v>58840062.834078148</v>
      </c>
      <c r="AG590" s="71">
        <v>2899482.4994435329</v>
      </c>
      <c r="AH590" s="71">
        <v>1637103.2207963569</v>
      </c>
      <c r="AI590" s="71">
        <v>101039808.8519356</v>
      </c>
      <c r="AJ590" s="71">
        <v>88144163.034405634</v>
      </c>
      <c r="AK590" s="71">
        <v>0</v>
      </c>
      <c r="AL590" s="71">
        <v>0</v>
      </c>
      <c r="AM590" s="71">
        <v>6630654.0029801251</v>
      </c>
      <c r="AN590" s="71">
        <v>0</v>
      </c>
      <c r="AO590" s="71">
        <v>0</v>
      </c>
      <c r="AP590" s="71">
        <v>259191274.4436394</v>
      </c>
      <c r="AQ590" s="72"/>
      <c r="AR590" s="71">
        <v>1213</v>
      </c>
      <c r="AS590" s="71">
        <v>582</v>
      </c>
      <c r="AT590" s="71">
        <v>0</v>
      </c>
      <c r="AU590" s="71">
        <v>2</v>
      </c>
      <c r="AV590" s="71">
        <v>0</v>
      </c>
      <c r="AW590" s="71">
        <v>0</v>
      </c>
      <c r="AX590" s="71"/>
      <c r="AY590" s="72"/>
      <c r="AZ590" s="71">
        <v>5493.6</v>
      </c>
      <c r="BA590" s="71">
        <v>31453</v>
      </c>
      <c r="BB590" s="71">
        <v>0</v>
      </c>
      <c r="BC590" s="71">
        <v>1044</v>
      </c>
      <c r="BD590" s="71">
        <v>0</v>
      </c>
      <c r="BE590" s="71">
        <v>0</v>
      </c>
      <c r="BF590" s="71"/>
      <c r="BG590" s="72"/>
      <c r="BH590" s="71">
        <v>0</v>
      </c>
      <c r="BI590" s="71">
        <v>0</v>
      </c>
      <c r="BJ590" s="71">
        <v>39.084000000000003</v>
      </c>
      <c r="BK590" s="71">
        <v>0</v>
      </c>
      <c r="BL590" s="71">
        <v>0</v>
      </c>
      <c r="BM590" s="71">
        <v>0</v>
      </c>
      <c r="BN590" s="72"/>
      <c r="BO590" s="71">
        <v>0</v>
      </c>
      <c r="BP590" s="71">
        <v>0</v>
      </c>
      <c r="BQ590" s="71">
        <v>4</v>
      </c>
      <c r="BR590" s="71">
        <v>0</v>
      </c>
      <c r="BS590" s="71">
        <v>0</v>
      </c>
      <c r="BT590" s="71">
        <v>0</v>
      </c>
      <c r="BU590"/>
      <c r="BV590" s="70">
        <v>39.084000000000003</v>
      </c>
      <c r="BW590" s="70">
        <v>0</v>
      </c>
      <c r="BX590" s="70">
        <v>0</v>
      </c>
      <c r="BY590" s="70">
        <v>0</v>
      </c>
      <c r="BZ590" s="70">
        <v>0</v>
      </c>
      <c r="CA590" s="70">
        <v>0</v>
      </c>
      <c r="CB590" s="70">
        <v>0</v>
      </c>
      <c r="CC590" s="70">
        <v>0</v>
      </c>
      <c r="CD590" s="70">
        <v>0</v>
      </c>
    </row>
    <row r="591" spans="1:82">
      <c r="A591" s="70" t="s">
        <v>2338</v>
      </c>
      <c r="B591" s="70">
        <v>254</v>
      </c>
      <c r="C591" s="70">
        <v>16</v>
      </c>
      <c r="D591" s="70">
        <v>15</v>
      </c>
      <c r="E591" s="70">
        <v>2019</v>
      </c>
      <c r="F591" s="70" t="s">
        <v>158</v>
      </c>
      <c r="G591" s="70" t="s">
        <v>2322</v>
      </c>
      <c r="H591" s="70" t="s">
        <v>2323</v>
      </c>
      <c r="I591" s="148"/>
      <c r="J591" s="71">
        <v>40.029643709533339</v>
      </c>
      <c r="K591" s="71">
        <v>3.734628284095094</v>
      </c>
      <c r="L591" s="71">
        <v>7.3420249653212357</v>
      </c>
      <c r="M591" s="71">
        <v>60.926760900247189</v>
      </c>
      <c r="N591" s="71">
        <v>56.921318297669721</v>
      </c>
      <c r="O591" s="71">
        <v>54.495763574846627</v>
      </c>
      <c r="P591" s="71">
        <v>58.773643435354089</v>
      </c>
      <c r="Q591" s="71">
        <v>2.9238919122130498</v>
      </c>
      <c r="R591" s="71">
        <v>0</v>
      </c>
      <c r="S591" s="71">
        <v>6.5080071093033647</v>
      </c>
      <c r="T591" s="72"/>
      <c r="U591" s="71">
        <v>8558908</v>
      </c>
      <c r="V591" s="71">
        <v>2020</v>
      </c>
      <c r="W591" s="71">
        <v>335</v>
      </c>
      <c r="X591" s="71">
        <v>17044</v>
      </c>
      <c r="Y591" s="71">
        <v>20521</v>
      </c>
      <c r="Z591" s="71">
        <v>34118</v>
      </c>
      <c r="AA591" s="71">
        <v>12204</v>
      </c>
      <c r="AB591" s="71">
        <v>47381</v>
      </c>
      <c r="AC591" s="71">
        <v>0</v>
      </c>
      <c r="AD591" s="71">
        <v>6.5080071093033647</v>
      </c>
      <c r="AE591" s="72"/>
      <c r="AF591" s="71">
        <v>59038326.804299921</v>
      </c>
      <c r="AG591" s="71">
        <v>2803524.8959041131</v>
      </c>
      <c r="AH591" s="71">
        <v>1729096.653337816</v>
      </c>
      <c r="AI591" s="71">
        <v>99175869.249948695</v>
      </c>
      <c r="AJ591" s="71">
        <v>79700692.041527227</v>
      </c>
      <c r="AK591" s="71">
        <v>0</v>
      </c>
      <c r="AL591" s="71">
        <v>0</v>
      </c>
      <c r="AM591" s="71">
        <v>6452935.5160229672</v>
      </c>
      <c r="AN591" s="71">
        <v>0</v>
      </c>
      <c r="AO591" s="71">
        <v>0</v>
      </c>
      <c r="AP591" s="71">
        <v>248900445.16104072</v>
      </c>
      <c r="AQ591" s="72"/>
      <c r="AR591" s="71">
        <v>1279</v>
      </c>
      <c r="AS591" s="71">
        <v>642</v>
      </c>
      <c r="AT591" s="71">
        <v>0</v>
      </c>
      <c r="AU591" s="71">
        <v>2</v>
      </c>
      <c r="AV591" s="71">
        <v>0</v>
      </c>
      <c r="AW591" s="71">
        <v>0</v>
      </c>
      <c r="AX591" s="71"/>
      <c r="AY591" s="72"/>
      <c r="AZ591" s="71">
        <v>5877.0000000000018</v>
      </c>
      <c r="BA591" s="71">
        <v>34142.600000000013</v>
      </c>
      <c r="BB591" s="71">
        <v>0</v>
      </c>
      <c r="BC591" s="71">
        <v>1044.2</v>
      </c>
      <c r="BD591" s="71">
        <v>0</v>
      </c>
      <c r="BE591" s="71">
        <v>0</v>
      </c>
      <c r="BF591" s="71"/>
      <c r="BG591" s="72"/>
      <c r="BH591" s="71">
        <v>0</v>
      </c>
      <c r="BI591" s="71">
        <v>0</v>
      </c>
      <c r="BJ591" s="71">
        <v>36.496000000000002</v>
      </c>
      <c r="BK591" s="71">
        <v>0</v>
      </c>
      <c r="BL591" s="71">
        <v>0</v>
      </c>
      <c r="BM591" s="71">
        <v>0</v>
      </c>
      <c r="BN591" s="72"/>
      <c r="BO591" s="71">
        <v>0</v>
      </c>
      <c r="BP591" s="71">
        <v>0</v>
      </c>
      <c r="BQ591" s="71">
        <v>4</v>
      </c>
      <c r="BR591" s="71">
        <v>0</v>
      </c>
      <c r="BS591" s="71">
        <v>0</v>
      </c>
      <c r="BT591" s="71">
        <v>0</v>
      </c>
      <c r="BU591"/>
      <c r="BV591" s="70">
        <v>36.496000000000002</v>
      </c>
      <c r="BW591" s="70">
        <v>0</v>
      </c>
      <c r="BX591" s="70">
        <v>0</v>
      </c>
      <c r="BY591" s="70">
        <v>0</v>
      </c>
      <c r="BZ591" s="70">
        <v>0</v>
      </c>
      <c r="CA591" s="70">
        <v>0</v>
      </c>
      <c r="CB591" s="70">
        <v>0</v>
      </c>
      <c r="CC591" s="70">
        <v>0</v>
      </c>
      <c r="CD591" s="70">
        <v>0</v>
      </c>
    </row>
    <row r="592" spans="1:82">
      <c r="A592" s="70" t="s">
        <v>2339</v>
      </c>
      <c r="B592" s="70">
        <v>255</v>
      </c>
      <c r="C592" s="70">
        <v>17</v>
      </c>
      <c r="D592" s="70">
        <v>15</v>
      </c>
      <c r="E592" s="70">
        <v>2020</v>
      </c>
      <c r="F592" s="70" t="s">
        <v>159</v>
      </c>
      <c r="G592" s="70" t="s">
        <v>2322</v>
      </c>
      <c r="H592" s="70" t="s">
        <v>2323</v>
      </c>
      <c r="I592" s="148"/>
      <c r="J592" s="71">
        <v>41.487800756382661</v>
      </c>
      <c r="K592" s="71">
        <v>4.0322453219155117</v>
      </c>
      <c r="L592" s="71">
        <v>4.8056559290773544</v>
      </c>
      <c r="M592" s="71">
        <v>54.909330472410424</v>
      </c>
      <c r="N592" s="71">
        <v>53.865764433282209</v>
      </c>
      <c r="O592" s="71">
        <v>47.44931300831297</v>
      </c>
      <c r="P592" s="71">
        <v>55.100999214426089</v>
      </c>
      <c r="Q592" s="71">
        <v>2.7518738431977798</v>
      </c>
      <c r="R592" s="71">
        <v>0</v>
      </c>
      <c r="S592" s="71">
        <v>7.1907915227303612</v>
      </c>
      <c r="T592" s="72"/>
      <c r="U592" s="71">
        <v>7978163</v>
      </c>
      <c r="V592" s="71">
        <v>1882</v>
      </c>
      <c r="W592" s="71">
        <v>269</v>
      </c>
      <c r="X592" s="71">
        <v>16076</v>
      </c>
      <c r="Y592" s="71">
        <v>20602</v>
      </c>
      <c r="Z592" s="71">
        <v>33906</v>
      </c>
      <c r="AA592" s="71">
        <v>12161</v>
      </c>
      <c r="AB592" s="71">
        <v>46673</v>
      </c>
      <c r="AC592" s="71">
        <v>0</v>
      </c>
      <c r="AD592" s="71">
        <v>7.1907915227303612</v>
      </c>
      <c r="AE592" s="72"/>
      <c r="AF592" s="71">
        <v>62088522.632655188</v>
      </c>
      <c r="AG592" s="71">
        <v>2847773.2595954267</v>
      </c>
      <c r="AH592" s="71">
        <v>1208200.7707979868</v>
      </c>
      <c r="AI592" s="71">
        <v>90963048.740008622</v>
      </c>
      <c r="AJ592" s="71">
        <v>82194722.509821445</v>
      </c>
      <c r="AK592" s="71"/>
      <c r="AL592" s="71"/>
      <c r="AM592" s="71">
        <v>6091345.0478453757</v>
      </c>
      <c r="AN592" s="71"/>
      <c r="AO592" s="71"/>
      <c r="AP592" s="71">
        <v>245393612.96072403</v>
      </c>
      <c r="AQ592" s="72"/>
      <c r="AR592" s="71">
        <v>1358</v>
      </c>
      <c r="AS592" s="71">
        <v>709</v>
      </c>
      <c r="AT592" s="71">
        <v>0</v>
      </c>
      <c r="AU592" s="71">
        <v>2</v>
      </c>
      <c r="AV592" s="71">
        <v>0</v>
      </c>
      <c r="AW592" s="71">
        <v>1</v>
      </c>
      <c r="AX592" s="71"/>
      <c r="AY592" s="72"/>
      <c r="AZ592" s="71">
        <v>6375.2000000000044</v>
      </c>
      <c r="BA592" s="71">
        <v>37286.099999999977</v>
      </c>
      <c r="BB592" s="71">
        <v>0</v>
      </c>
      <c r="BC592" s="71">
        <v>1049.9000000000001</v>
      </c>
      <c r="BD592" s="71">
        <v>0</v>
      </c>
      <c r="BE592" s="71">
        <v>45</v>
      </c>
      <c r="BF592" s="71"/>
      <c r="BG592" s="72"/>
      <c r="BH592" s="71">
        <v>0</v>
      </c>
      <c r="BI592" s="71">
        <v>0</v>
      </c>
      <c r="BJ592" s="71">
        <v>34.64</v>
      </c>
      <c r="BK592" s="71">
        <v>0</v>
      </c>
      <c r="BL592" s="71">
        <v>0</v>
      </c>
      <c r="BM592" s="71">
        <v>0</v>
      </c>
      <c r="BN592" s="72"/>
      <c r="BO592" s="71">
        <v>0</v>
      </c>
      <c r="BP592" s="71">
        <v>0</v>
      </c>
      <c r="BQ592" s="71">
        <v>4</v>
      </c>
      <c r="BR592" s="71">
        <v>0</v>
      </c>
      <c r="BS592" s="71">
        <v>0</v>
      </c>
      <c r="BT592" s="71">
        <v>0</v>
      </c>
      <c r="BU592"/>
      <c r="BV592" s="70">
        <v>34.64</v>
      </c>
      <c r="BW592" s="70">
        <v>0</v>
      </c>
      <c r="BX592" s="70">
        <v>0</v>
      </c>
      <c r="BY592" s="70">
        <v>0</v>
      </c>
      <c r="BZ592" s="70">
        <v>0</v>
      </c>
      <c r="CA592" s="70">
        <v>0</v>
      </c>
      <c r="CB592" s="70">
        <v>0</v>
      </c>
      <c r="CC592" s="70">
        <v>0</v>
      </c>
      <c r="CD592" s="70">
        <v>0</v>
      </c>
    </row>
    <row r="593" spans="1:82">
      <c r="A593" s="70" t="s">
        <v>2340</v>
      </c>
      <c r="B593" s="70">
        <v>255</v>
      </c>
      <c r="C593" s="70">
        <v>18</v>
      </c>
      <c r="D593" s="70">
        <v>15</v>
      </c>
      <c r="E593" s="70">
        <v>2021</v>
      </c>
      <c r="F593" s="70" t="s">
        <v>160</v>
      </c>
      <c r="G593" s="70" t="s">
        <v>2322</v>
      </c>
      <c r="H593" s="70" t="s">
        <v>2323</v>
      </c>
      <c r="I593" s="148"/>
      <c r="J593" s="71">
        <v>45.958560544116743</v>
      </c>
      <c r="K593" s="71">
        <v>4.4258531463091888</v>
      </c>
      <c r="L593" s="71">
        <v>4.7067207188961815</v>
      </c>
      <c r="M593" s="71">
        <v>61.125282806826107</v>
      </c>
      <c r="N593" s="71">
        <v>58.925441183454218</v>
      </c>
      <c r="O593" s="71">
        <v>45.715887303541876</v>
      </c>
      <c r="P593" s="71">
        <v>56.31226539782908</v>
      </c>
      <c r="Q593" s="71">
        <v>2.6863324242486302</v>
      </c>
      <c r="R593" s="71">
        <v>0</v>
      </c>
      <c r="S593" s="71">
        <v>5.4437513024672244</v>
      </c>
      <c r="T593" s="72"/>
      <c r="U593" s="71">
        <v>9386527</v>
      </c>
      <c r="V593" s="71">
        <v>1882</v>
      </c>
      <c r="W593" s="71">
        <v>269</v>
      </c>
      <c r="X593" s="71">
        <v>16076</v>
      </c>
      <c r="Y593" s="71">
        <v>20622</v>
      </c>
      <c r="Z593" s="71">
        <v>33636</v>
      </c>
      <c r="AA593" s="71">
        <v>12119</v>
      </c>
      <c r="AB593" s="71">
        <v>46009</v>
      </c>
      <c r="AC593" s="71">
        <v>0</v>
      </c>
      <c r="AD593" s="71">
        <v>5.4437513024672244</v>
      </c>
      <c r="AE593" s="72"/>
      <c r="AF593" s="71">
        <v>67621900.07911922</v>
      </c>
      <c r="AG593" s="71">
        <v>3077573.8690271573</v>
      </c>
      <c r="AH593" s="71">
        <v>1129368.8651018112</v>
      </c>
      <c r="AI593" s="71">
        <v>100137087.02848415</v>
      </c>
      <c r="AJ593" s="71">
        <v>87048013.157340229</v>
      </c>
      <c r="AK593" s="71">
        <v>0</v>
      </c>
      <c r="AL593" s="71">
        <v>0</v>
      </c>
      <c r="AM593" s="71">
        <v>6039320.2141492041</v>
      </c>
      <c r="AN593" s="71">
        <v>0</v>
      </c>
      <c r="AO593" s="71">
        <v>0</v>
      </c>
      <c r="AP593" s="71">
        <v>265053263.21322176</v>
      </c>
      <c r="AQ593" s="72"/>
      <c r="AR593" s="71">
        <v>1419</v>
      </c>
      <c r="AS593" s="71">
        <v>748</v>
      </c>
      <c r="AT593" s="71">
        <v>0</v>
      </c>
      <c r="AU593" s="71">
        <v>2</v>
      </c>
      <c r="AV593" s="71">
        <v>0</v>
      </c>
      <c r="AW593" s="71">
        <v>2</v>
      </c>
      <c r="AX593" s="71"/>
      <c r="AY593" s="72"/>
      <c r="AZ593" s="71">
        <v>6772.8000000000011</v>
      </c>
      <c r="BA593" s="71">
        <v>39136.099999999991</v>
      </c>
      <c r="BB593" s="71">
        <v>0</v>
      </c>
      <c r="BC593" s="71">
        <v>1049.9000000000001</v>
      </c>
      <c r="BD593" s="71">
        <v>0</v>
      </c>
      <c r="BE593" s="71">
        <v>94</v>
      </c>
      <c r="BF593" s="71"/>
      <c r="BG593" s="72"/>
      <c r="BH593" s="71">
        <v>0</v>
      </c>
      <c r="BI593" s="71">
        <v>0</v>
      </c>
      <c r="BJ593" s="71">
        <v>36.008000000000003</v>
      </c>
      <c r="BK593" s="71">
        <v>0</v>
      </c>
      <c r="BL593" s="71">
        <v>0</v>
      </c>
      <c r="BM593" s="71">
        <v>0</v>
      </c>
      <c r="BN593" s="72"/>
      <c r="BO593" s="71">
        <v>0</v>
      </c>
      <c r="BP593" s="71">
        <v>0</v>
      </c>
      <c r="BQ593" s="71">
        <v>4</v>
      </c>
      <c r="BR593" s="71">
        <v>0</v>
      </c>
      <c r="BS593" s="71">
        <v>0</v>
      </c>
      <c r="BT593" s="71">
        <v>0</v>
      </c>
      <c r="BU593"/>
      <c r="BV593" s="70">
        <v>36.008000000000003</v>
      </c>
      <c r="BW593" s="70">
        <v>0</v>
      </c>
      <c r="BX593" s="70">
        <v>0</v>
      </c>
      <c r="BY593" s="70">
        <v>0</v>
      </c>
      <c r="BZ593" s="70">
        <v>0</v>
      </c>
      <c r="CA593" s="70">
        <v>0</v>
      </c>
      <c r="CB593" s="70">
        <v>0</v>
      </c>
      <c r="CC593" s="70">
        <v>0</v>
      </c>
      <c r="CD593" s="70">
        <v>0</v>
      </c>
    </row>
    <row r="594" spans="1:82">
      <c r="A594" s="70" t="s">
        <v>2341</v>
      </c>
      <c r="B594" s="70">
        <v>255</v>
      </c>
      <c r="C594" s="70">
        <v>19</v>
      </c>
      <c r="D594" s="70">
        <v>15</v>
      </c>
      <c r="E594" s="70">
        <v>2022</v>
      </c>
      <c r="F594" s="70" t="s">
        <v>161</v>
      </c>
      <c r="G594" s="70" t="s">
        <v>2322</v>
      </c>
      <c r="H594" s="70" t="s">
        <v>2323</v>
      </c>
      <c r="I594" s="148"/>
      <c r="J594" s="71">
        <v>42.26811860950852</v>
      </c>
      <c r="K594" s="71">
        <v>3.9134182654232275</v>
      </c>
      <c r="L594" s="71">
        <v>4.5491754872097268</v>
      </c>
      <c r="M594" s="71">
        <v>58.768842096733309</v>
      </c>
      <c r="N594" s="71">
        <v>63.440737790212808</v>
      </c>
      <c r="O594" s="71">
        <v>47.890503494559859</v>
      </c>
      <c r="P594" s="71">
        <v>55.631473734678522</v>
      </c>
      <c r="Q594" s="71">
        <v>2.6670982147834525</v>
      </c>
      <c r="R594" s="71">
        <v>0</v>
      </c>
      <c r="S594" s="71">
        <v>6.9804159978502041</v>
      </c>
      <c r="T594" s="72"/>
      <c r="U594" s="71">
        <v>10135385</v>
      </c>
      <c r="V594" s="71">
        <v>1882</v>
      </c>
      <c r="W594" s="71">
        <v>269</v>
      </c>
      <c r="X594" s="71">
        <v>16076</v>
      </c>
      <c r="Y594" s="71">
        <v>20638</v>
      </c>
      <c r="Z594" s="71">
        <v>33478</v>
      </c>
      <c r="AA594" s="71">
        <v>12155</v>
      </c>
      <c r="AB594" s="71">
        <v>45305</v>
      </c>
      <c r="AC594" s="71">
        <v>0</v>
      </c>
      <c r="AD594" s="71">
        <v>6.9804159978502041</v>
      </c>
      <c r="AE594" s="72"/>
      <c r="AF594" s="71">
        <v>61228462.918732814</v>
      </c>
      <c r="AG594" s="71">
        <v>2929656.4813497812</v>
      </c>
      <c r="AH594" s="71">
        <v>1277721.9957890415</v>
      </c>
      <c r="AI594" s="71">
        <v>93991942.844680324</v>
      </c>
      <c r="AJ594" s="71">
        <v>100379802.84939519</v>
      </c>
      <c r="AK594" s="71">
        <v>0</v>
      </c>
      <c r="AL594" s="71">
        <v>0</v>
      </c>
      <c r="AM594" s="71">
        <v>5850112.0731143709</v>
      </c>
      <c r="AN594" s="71">
        <v>0</v>
      </c>
      <c r="AO594" s="71">
        <v>0</v>
      </c>
      <c r="AP594" s="71">
        <v>265657699.1630615</v>
      </c>
      <c r="AQ594" s="72"/>
      <c r="AR594" s="71">
        <v>1503</v>
      </c>
      <c r="AS594" s="71">
        <v>767</v>
      </c>
      <c r="AT594" s="71">
        <v>0</v>
      </c>
      <c r="AU594" s="71">
        <v>2</v>
      </c>
      <c r="AV594" s="71">
        <v>0</v>
      </c>
      <c r="AW594" s="71">
        <v>2</v>
      </c>
      <c r="AX594" s="71"/>
      <c r="AY594" s="72"/>
      <c r="AZ594" s="71">
        <v>7302.3999999999942</v>
      </c>
      <c r="BA594" s="71">
        <v>40843.69999999999</v>
      </c>
      <c r="BB594" s="71">
        <v>0</v>
      </c>
      <c r="BC594" s="71">
        <v>1049.9000000000001</v>
      </c>
      <c r="BD594" s="71">
        <v>0</v>
      </c>
      <c r="BE594" s="71">
        <v>94</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2342</v>
      </c>
      <c r="B595" s="70">
        <v>255</v>
      </c>
      <c r="C595" s="70">
        <v>20</v>
      </c>
      <c r="D595" s="70">
        <v>15</v>
      </c>
      <c r="E595" s="70">
        <v>2023</v>
      </c>
      <c r="F595" s="70" t="s">
        <v>1539</v>
      </c>
      <c r="G595" s="70" t="s">
        <v>2322</v>
      </c>
      <c r="H595" s="70" t="s">
        <v>2323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1565</v>
      </c>
      <c r="AS595" s="71">
        <v>780</v>
      </c>
      <c r="AT595" s="71">
        <v>0</v>
      </c>
      <c r="AU595" s="71">
        <v>2</v>
      </c>
      <c r="AV595" s="71">
        <v>0</v>
      </c>
      <c r="AW595" s="71">
        <v>2</v>
      </c>
      <c r="AX595" s="71"/>
      <c r="AY595" s="72"/>
      <c r="AZ595" s="71">
        <v>7685.2999999999884</v>
      </c>
      <c r="BA595" s="71">
        <v>42850.899999999987</v>
      </c>
      <c r="BB595" s="71">
        <v>0</v>
      </c>
      <c r="BC595" s="71">
        <v>1049.9000000000001</v>
      </c>
      <c r="BD595" s="71">
        <v>0</v>
      </c>
      <c r="BE595" s="71">
        <v>94</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2343</v>
      </c>
      <c r="B596" s="70">
        <v>255</v>
      </c>
      <c r="C596" s="70">
        <v>21</v>
      </c>
      <c r="D596" s="70">
        <v>15</v>
      </c>
      <c r="E596" s="70">
        <v>2024</v>
      </c>
      <c r="F596" s="70" t="s">
        <v>1554</v>
      </c>
      <c r="G596" s="1064" t="s">
        <v>2322</v>
      </c>
      <c r="H596" s="70" t="s">
        <v>2323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2344</v>
      </c>
      <c r="B597" s="70">
        <v>273</v>
      </c>
      <c r="C597" s="70">
        <v>1</v>
      </c>
      <c r="D597" s="70">
        <v>17</v>
      </c>
      <c r="E597" s="70">
        <v>1990</v>
      </c>
      <c r="F597" s="70" t="s">
        <v>787</v>
      </c>
      <c r="G597" s="1064" t="s">
        <v>2345</v>
      </c>
      <c r="H597" s="70" t="s">
        <v>2346</v>
      </c>
      <c r="I597" s="148"/>
      <c r="J597" s="71">
        <v>124.36425105550219</v>
      </c>
      <c r="K597" s="71">
        <v>11.598257577212269</v>
      </c>
      <c r="L597" s="71">
        <v>17.00421940556846</v>
      </c>
      <c r="M597" s="71">
        <v>36.745072500698257</v>
      </c>
      <c r="N597" s="71">
        <v>47.109425090101489</v>
      </c>
      <c r="O597" s="71">
        <v>41.829591187833088</v>
      </c>
      <c r="P597" s="71">
        <v>55.944725625551897</v>
      </c>
      <c r="Q597" s="71">
        <v>3.6840822866868099</v>
      </c>
      <c r="R597" s="71">
        <v>0</v>
      </c>
      <c r="S597" s="71">
        <v>3.6294220855793902</v>
      </c>
      <c r="T597" s="72"/>
      <c r="U597" s="71">
        <v>12931817</v>
      </c>
      <c r="V597" s="71">
        <v>3568</v>
      </c>
      <c r="W597" s="71">
        <v>192</v>
      </c>
      <c r="X597" s="71">
        <v>12672</v>
      </c>
      <c r="Y597" s="71">
        <v>16139</v>
      </c>
      <c r="Z597" s="71">
        <v>17205</v>
      </c>
      <c r="AA597" s="71">
        <v>13584</v>
      </c>
      <c r="AB597" s="71">
        <v>59817</v>
      </c>
      <c r="AC597" s="71">
        <v>0</v>
      </c>
      <c r="AD597" s="71">
        <v>3.6294220855793902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2347</v>
      </c>
      <c r="B598" s="70">
        <v>274</v>
      </c>
      <c r="C598" s="70">
        <v>2</v>
      </c>
      <c r="D598" s="70">
        <v>17</v>
      </c>
      <c r="E598" s="70">
        <v>2005</v>
      </c>
      <c r="F598" s="70" t="s">
        <v>789</v>
      </c>
      <c r="G598" s="70" t="s">
        <v>2345</v>
      </c>
      <c r="H598" s="70" t="s">
        <v>2346</v>
      </c>
      <c r="I598" s="148"/>
      <c r="J598" s="71">
        <v>84.598997866353031</v>
      </c>
      <c r="K598" s="71">
        <v>6.3210887027559934</v>
      </c>
      <c r="L598" s="71">
        <v>12.89876246132919</v>
      </c>
      <c r="M598" s="71">
        <v>69.769169172918325</v>
      </c>
      <c r="N598" s="71">
        <v>82.969443263106015</v>
      </c>
      <c r="O598" s="71">
        <v>59.300447438594517</v>
      </c>
      <c r="P598" s="71">
        <v>58.050891536747052</v>
      </c>
      <c r="Q598" s="71">
        <v>3.3185256446231799</v>
      </c>
      <c r="R598" s="71">
        <v>0</v>
      </c>
      <c r="S598" s="71">
        <v>5.9854202613790548</v>
      </c>
      <c r="T598" s="72"/>
      <c r="U598" s="71">
        <v>9156637</v>
      </c>
      <c r="V598" s="71">
        <v>2409</v>
      </c>
      <c r="W598" s="71">
        <v>154</v>
      </c>
      <c r="X598" s="71">
        <v>11290</v>
      </c>
      <c r="Y598" s="71">
        <v>18308</v>
      </c>
      <c r="Z598" s="71">
        <v>28225</v>
      </c>
      <c r="AA598" s="71">
        <v>11544</v>
      </c>
      <c r="AB598" s="71">
        <v>56328</v>
      </c>
      <c r="AC598" s="71">
        <v>0</v>
      </c>
      <c r="AD598" s="71">
        <v>5.9854202613790548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2348</v>
      </c>
      <c r="B599" s="70">
        <v>275</v>
      </c>
      <c r="C599" s="70">
        <v>3</v>
      </c>
      <c r="D599" s="70">
        <v>17</v>
      </c>
      <c r="E599" s="70">
        <v>2006</v>
      </c>
      <c r="F599" s="70" t="s">
        <v>790</v>
      </c>
      <c r="G599" s="70" t="s">
        <v>2345</v>
      </c>
      <c r="H599" s="70" t="s">
        <v>2346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2349</v>
      </c>
      <c r="B600" s="70">
        <v>276</v>
      </c>
      <c r="C600" s="70">
        <v>4</v>
      </c>
      <c r="D600" s="70">
        <v>17</v>
      </c>
      <c r="E600" s="70">
        <v>2007</v>
      </c>
      <c r="F600" s="70" t="s">
        <v>791</v>
      </c>
      <c r="G600" s="70" t="s">
        <v>2345</v>
      </c>
      <c r="H600" s="70" t="s">
        <v>2346</v>
      </c>
      <c r="I600" s="148"/>
      <c r="J600" s="71">
        <v>84.336679935085471</v>
      </c>
      <c r="K600" s="71">
        <v>5.3238158354409988</v>
      </c>
      <c r="L600" s="71">
        <v>7.0168365799178636</v>
      </c>
      <c r="M600" s="71">
        <v>60.68206293283793</v>
      </c>
      <c r="N600" s="71">
        <v>85.060086634923067</v>
      </c>
      <c r="O600" s="71">
        <v>57.157434149469609</v>
      </c>
      <c r="P600" s="71">
        <v>57.09068576813543</v>
      </c>
      <c r="Q600" s="71">
        <v>3.4083232595044701</v>
      </c>
      <c r="R600" s="71">
        <v>0</v>
      </c>
      <c r="S600" s="71">
        <v>5.6968023059391646</v>
      </c>
      <c r="T600" s="72"/>
      <c r="U600" s="71">
        <v>10770778</v>
      </c>
      <c r="V600" s="71">
        <v>2121</v>
      </c>
      <c r="W600" s="71">
        <v>105</v>
      </c>
      <c r="X600" s="71">
        <v>13223</v>
      </c>
      <c r="Y600" s="71">
        <v>18407</v>
      </c>
      <c r="Z600" s="71">
        <v>28281</v>
      </c>
      <c r="AA600" s="71">
        <v>11180</v>
      </c>
      <c r="AB600" s="71">
        <v>54793</v>
      </c>
      <c r="AC600" s="71">
        <v>0</v>
      </c>
      <c r="AD600" s="71">
        <v>5.6968023059391646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2350</v>
      </c>
      <c r="B601" s="70">
        <v>277</v>
      </c>
      <c r="C601" s="70">
        <v>5</v>
      </c>
      <c r="D601" s="70">
        <v>17</v>
      </c>
      <c r="E601" s="70">
        <v>2008</v>
      </c>
      <c r="F601" s="70" t="s">
        <v>792</v>
      </c>
      <c r="G601" s="70" t="s">
        <v>2345</v>
      </c>
      <c r="H601" s="70" t="s">
        <v>2346</v>
      </c>
      <c r="I601" s="148"/>
      <c r="J601" s="71">
        <v>70.050521023985254</v>
      </c>
      <c r="K601" s="71">
        <v>4.217761550049997</v>
      </c>
      <c r="L601" s="71">
        <v>6.8549043695458298</v>
      </c>
      <c r="M601" s="71">
        <v>68.000777317887497</v>
      </c>
      <c r="N601" s="71">
        <v>81.13617249532652</v>
      </c>
      <c r="O601" s="71">
        <v>55.342341369206778</v>
      </c>
      <c r="P601" s="71">
        <v>55.81166021360017</v>
      </c>
      <c r="Q601" s="71">
        <v>3.3090476679875298</v>
      </c>
      <c r="R601" s="71">
        <v>0</v>
      </c>
      <c r="S601" s="71">
        <v>6.0850894144592509</v>
      </c>
      <c r="T601" s="72"/>
      <c r="U601" s="71">
        <v>9322899</v>
      </c>
      <c r="V601" s="71">
        <v>2121</v>
      </c>
      <c r="W601" s="71">
        <v>105</v>
      </c>
      <c r="X601" s="71">
        <v>13223</v>
      </c>
      <c r="Y601" s="71">
        <v>18401</v>
      </c>
      <c r="Z601" s="71">
        <v>28344</v>
      </c>
      <c r="AA601" s="71">
        <v>10942</v>
      </c>
      <c r="AB601" s="71">
        <v>54072</v>
      </c>
      <c r="AC601" s="71">
        <v>0</v>
      </c>
      <c r="AD601" s="71">
        <v>6.0850894144592509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2351</v>
      </c>
      <c r="B602" s="70">
        <v>278</v>
      </c>
      <c r="C602" s="70">
        <v>6</v>
      </c>
      <c r="D602" s="70">
        <v>17</v>
      </c>
      <c r="E602" s="70">
        <v>2009</v>
      </c>
      <c r="F602" s="70" t="s">
        <v>176</v>
      </c>
      <c r="G602" s="70" t="s">
        <v>2345</v>
      </c>
      <c r="H602" s="70" t="s">
        <v>2346</v>
      </c>
      <c r="I602" s="148"/>
      <c r="J602" s="71">
        <v>59.420008183683038</v>
      </c>
      <c r="K602" s="71">
        <v>3.5093263920709141</v>
      </c>
      <c r="L602" s="71">
        <v>11.60935136601465</v>
      </c>
      <c r="M602" s="71">
        <v>68.885645871647284</v>
      </c>
      <c r="N602" s="71">
        <v>74.359842402723359</v>
      </c>
      <c r="O602" s="71">
        <v>56.203021350079688</v>
      </c>
      <c r="P602" s="71">
        <v>53.79348262220914</v>
      </c>
      <c r="Q602" s="71">
        <v>3.1171597513271001</v>
      </c>
      <c r="R602" s="71">
        <v>0</v>
      </c>
      <c r="S602" s="71">
        <v>5.0019665914564948</v>
      </c>
      <c r="T602" s="72"/>
      <c r="U602" s="71">
        <v>6845565</v>
      </c>
      <c r="V602" s="71">
        <v>1800</v>
      </c>
      <c r="W602" s="71">
        <v>245</v>
      </c>
      <c r="X602" s="71">
        <v>13270</v>
      </c>
      <c r="Y602" s="71">
        <v>18422</v>
      </c>
      <c r="Z602" s="71">
        <v>28412</v>
      </c>
      <c r="AA602" s="71">
        <v>10827</v>
      </c>
      <c r="AB602" s="71">
        <v>53470</v>
      </c>
      <c r="AC602" s="71">
        <v>0</v>
      </c>
      <c r="AD602" s="71">
        <v>5.0019665914564948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160.994</v>
      </c>
      <c r="BK602" s="71">
        <v>0</v>
      </c>
      <c r="BL602" s="71">
        <v>8.3330000000000002</v>
      </c>
      <c r="BM602" s="71">
        <v>0</v>
      </c>
      <c r="BN602" s="72"/>
      <c r="BO602" s="71">
        <v>0</v>
      </c>
      <c r="BP602" s="71">
        <v>0</v>
      </c>
      <c r="BQ602" s="71">
        <v>5</v>
      </c>
      <c r="BR602" s="71">
        <v>0</v>
      </c>
      <c r="BS602" s="71">
        <v>1</v>
      </c>
      <c r="BT602" s="71">
        <v>0</v>
      </c>
      <c r="BU602"/>
      <c r="BV602" s="70">
        <v>160.994</v>
      </c>
      <c r="BW602" s="70">
        <v>0</v>
      </c>
      <c r="BX602" s="70">
        <v>8.3330000000000002</v>
      </c>
      <c r="BY602" s="70">
        <v>0</v>
      </c>
      <c r="BZ602" s="70">
        <v>0</v>
      </c>
      <c r="CA602" s="70">
        <v>0</v>
      </c>
      <c r="CB602" s="70">
        <v>0</v>
      </c>
      <c r="CC602" s="70">
        <v>0</v>
      </c>
      <c r="CD602" s="70">
        <v>0</v>
      </c>
    </row>
    <row r="603" spans="1:82">
      <c r="A603" s="70" t="s">
        <v>2352</v>
      </c>
      <c r="B603" s="70">
        <v>279</v>
      </c>
      <c r="C603" s="70">
        <v>7</v>
      </c>
      <c r="D603" s="70">
        <v>17</v>
      </c>
      <c r="E603" s="70">
        <v>2010</v>
      </c>
      <c r="F603" s="70" t="s">
        <v>177</v>
      </c>
      <c r="G603" s="70" t="s">
        <v>2345</v>
      </c>
      <c r="H603" s="70" t="s">
        <v>2346</v>
      </c>
      <c r="I603" s="148"/>
      <c r="J603" s="71">
        <v>62.520721729577772</v>
      </c>
      <c r="K603" s="71">
        <v>3.5769040869087592</v>
      </c>
      <c r="L603" s="71">
        <v>10.991004055010841</v>
      </c>
      <c r="M603" s="71">
        <v>67.18211175289359</v>
      </c>
      <c r="N603" s="71">
        <v>74.62664292078658</v>
      </c>
      <c r="O603" s="71">
        <v>56.295515115073727</v>
      </c>
      <c r="P603" s="71">
        <v>54.513966559484302</v>
      </c>
      <c r="Q603" s="71">
        <v>3.2213015824125999</v>
      </c>
      <c r="R603" s="71">
        <v>0</v>
      </c>
      <c r="S603" s="71">
        <v>3.6039033246602119</v>
      </c>
      <c r="T603" s="72"/>
      <c r="U603" s="71">
        <v>7705548</v>
      </c>
      <c r="V603" s="71">
        <v>1800</v>
      </c>
      <c r="W603" s="71">
        <v>245</v>
      </c>
      <c r="X603" s="71">
        <v>13270</v>
      </c>
      <c r="Y603" s="71">
        <v>18456</v>
      </c>
      <c r="Z603" s="71">
        <v>28591</v>
      </c>
      <c r="AA603" s="71">
        <v>10698</v>
      </c>
      <c r="AB603" s="71">
        <v>52948</v>
      </c>
      <c r="AC603" s="71">
        <v>0</v>
      </c>
      <c r="AD603" s="71">
        <v>3.6039033246602119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198.321</v>
      </c>
      <c r="BK603" s="71">
        <v>0</v>
      </c>
      <c r="BL603" s="71">
        <v>0</v>
      </c>
      <c r="BM603" s="71">
        <v>0</v>
      </c>
      <c r="BN603" s="72"/>
      <c r="BO603" s="71">
        <v>0</v>
      </c>
      <c r="BP603" s="71">
        <v>0</v>
      </c>
      <c r="BQ603" s="71">
        <v>6</v>
      </c>
      <c r="BR603" s="71">
        <v>0</v>
      </c>
      <c r="BS603" s="71">
        <v>0</v>
      </c>
      <c r="BT603" s="71">
        <v>0</v>
      </c>
      <c r="BU603"/>
      <c r="BV603" s="70">
        <v>188.62100000000001</v>
      </c>
      <c r="BW603" s="70">
        <v>0</v>
      </c>
      <c r="BX603" s="70">
        <v>0</v>
      </c>
      <c r="BY603" s="70">
        <v>0</v>
      </c>
      <c r="BZ603" s="70">
        <v>0</v>
      </c>
      <c r="CA603" s="70">
        <v>0</v>
      </c>
      <c r="CB603" s="70">
        <v>9.6999999999999993</v>
      </c>
      <c r="CC603" s="70">
        <v>0</v>
      </c>
      <c r="CD603" s="70">
        <v>0</v>
      </c>
    </row>
    <row r="604" spans="1:82">
      <c r="A604" s="70" t="s">
        <v>2353</v>
      </c>
      <c r="B604" s="70">
        <v>280</v>
      </c>
      <c r="C604" s="70">
        <v>8</v>
      </c>
      <c r="D604" s="70">
        <v>17</v>
      </c>
      <c r="E604" s="70">
        <v>2011</v>
      </c>
      <c r="F604" s="70" t="s">
        <v>178</v>
      </c>
      <c r="G604" s="70" t="s">
        <v>2345</v>
      </c>
      <c r="H604" s="70" t="s">
        <v>2346</v>
      </c>
      <c r="I604" s="148"/>
      <c r="J604" s="71">
        <v>76.484886856071881</v>
      </c>
      <c r="K604" s="71">
        <v>4.8047274736728802</v>
      </c>
      <c r="L604" s="71">
        <v>10.260649315525081</v>
      </c>
      <c r="M604" s="71">
        <v>78.186759206005888</v>
      </c>
      <c r="N604" s="71">
        <v>87.373907635528354</v>
      </c>
      <c r="O604" s="71">
        <v>55.776849135669408</v>
      </c>
      <c r="P604" s="71">
        <v>52.423961278418638</v>
      </c>
      <c r="Q604" s="71">
        <v>3.67117158787409</v>
      </c>
      <c r="R604" s="71">
        <v>0</v>
      </c>
      <c r="S604" s="71">
        <v>4.1896125681575569</v>
      </c>
      <c r="T604" s="72"/>
      <c r="U604" s="71">
        <v>7773278</v>
      </c>
      <c r="V604" s="71">
        <v>1800</v>
      </c>
      <c r="W604" s="71">
        <v>245</v>
      </c>
      <c r="X604" s="71">
        <v>13270</v>
      </c>
      <c r="Y604" s="71">
        <v>18461</v>
      </c>
      <c r="Z604" s="71">
        <v>28943</v>
      </c>
      <c r="AA604" s="71">
        <v>10594</v>
      </c>
      <c r="AB604" s="71">
        <v>52313</v>
      </c>
      <c r="AC604" s="71">
        <v>0</v>
      </c>
      <c r="AD604" s="71">
        <v>4.1896125681575569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171.839</v>
      </c>
      <c r="BK604" s="71">
        <v>0</v>
      </c>
      <c r="BL604" s="71">
        <v>0</v>
      </c>
      <c r="BM604" s="71">
        <v>0</v>
      </c>
      <c r="BN604" s="72"/>
      <c r="BO604" s="71">
        <v>0</v>
      </c>
      <c r="BP604" s="71">
        <v>0</v>
      </c>
      <c r="BQ604" s="71">
        <v>7</v>
      </c>
      <c r="BR604" s="71">
        <v>0</v>
      </c>
      <c r="BS604" s="71">
        <v>0</v>
      </c>
      <c r="BT604" s="71">
        <v>0</v>
      </c>
      <c r="BU604"/>
      <c r="BV604" s="70">
        <v>165.239</v>
      </c>
      <c r="BW604" s="70">
        <v>0</v>
      </c>
      <c r="BX604" s="70">
        <v>0</v>
      </c>
      <c r="BY604" s="70">
        <v>0</v>
      </c>
      <c r="BZ604" s="70">
        <v>0</v>
      </c>
      <c r="CA604" s="70">
        <v>0</v>
      </c>
      <c r="CB604" s="70">
        <v>6.6</v>
      </c>
      <c r="CC604" s="70">
        <v>0</v>
      </c>
      <c r="CD604" s="70">
        <v>0</v>
      </c>
    </row>
    <row r="605" spans="1:82">
      <c r="A605" s="70" t="s">
        <v>2354</v>
      </c>
      <c r="B605" s="70">
        <v>281</v>
      </c>
      <c r="C605" s="70">
        <v>9</v>
      </c>
      <c r="D605" s="70">
        <v>17</v>
      </c>
      <c r="E605" s="70">
        <v>2012</v>
      </c>
      <c r="F605" s="70" t="s">
        <v>179</v>
      </c>
      <c r="G605" s="70" t="s">
        <v>2345</v>
      </c>
      <c r="H605" s="70" t="s">
        <v>2346</v>
      </c>
      <c r="I605" s="148"/>
      <c r="J605" s="71">
        <v>77.464103133067411</v>
      </c>
      <c r="K605" s="71">
        <v>4.5105347311336104</v>
      </c>
      <c r="L605" s="71">
        <v>10.29129401452054</v>
      </c>
      <c r="M605" s="71">
        <v>87.96955497082547</v>
      </c>
      <c r="N605" s="71">
        <v>93.051634178978404</v>
      </c>
      <c r="O605" s="71">
        <v>56.140956843130581</v>
      </c>
      <c r="P605" s="71">
        <v>52.577905882948265</v>
      </c>
      <c r="Q605" s="71">
        <v>3.9451937693002699</v>
      </c>
      <c r="R605" s="71">
        <v>0</v>
      </c>
      <c r="S605" s="71">
        <v>6.598886217170385</v>
      </c>
      <c r="T605" s="72"/>
      <c r="U605" s="71">
        <v>7220101</v>
      </c>
      <c r="V605" s="71">
        <v>1800</v>
      </c>
      <c r="W605" s="71">
        <v>245</v>
      </c>
      <c r="X605" s="71">
        <v>13270</v>
      </c>
      <c r="Y605" s="71">
        <v>18490</v>
      </c>
      <c r="Z605" s="71">
        <v>29363</v>
      </c>
      <c r="AA605" s="71">
        <v>10565</v>
      </c>
      <c r="AB605" s="71">
        <v>51743</v>
      </c>
      <c r="AC605" s="71">
        <v>0</v>
      </c>
      <c r="AD605" s="71">
        <v>6.598886217170385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148.83799999999999</v>
      </c>
      <c r="BK605" s="71">
        <v>0</v>
      </c>
      <c r="BL605" s="71">
        <v>0</v>
      </c>
      <c r="BM605" s="71">
        <v>0</v>
      </c>
      <c r="BN605" s="72"/>
      <c r="BO605" s="71">
        <v>0</v>
      </c>
      <c r="BP605" s="71">
        <v>0</v>
      </c>
      <c r="BQ605" s="71">
        <v>6</v>
      </c>
      <c r="BR605" s="71">
        <v>0</v>
      </c>
      <c r="BS605" s="71">
        <v>0</v>
      </c>
      <c r="BT605" s="71">
        <v>0</v>
      </c>
      <c r="BU605"/>
      <c r="BV605" s="70">
        <v>148.83799999999999</v>
      </c>
      <c r="BW605" s="70">
        <v>0</v>
      </c>
      <c r="BX605" s="70">
        <v>0</v>
      </c>
      <c r="BY605" s="70">
        <v>0</v>
      </c>
      <c r="BZ605" s="70">
        <v>0</v>
      </c>
      <c r="CA605" s="70">
        <v>0</v>
      </c>
      <c r="CB605" s="70">
        <v>0</v>
      </c>
      <c r="CC605" s="70">
        <v>0</v>
      </c>
      <c r="CD605" s="70">
        <v>0</v>
      </c>
    </row>
    <row r="606" spans="1:82">
      <c r="A606" s="70" t="s">
        <v>2355</v>
      </c>
      <c r="B606" s="70">
        <v>282</v>
      </c>
      <c r="C606" s="70">
        <v>10</v>
      </c>
      <c r="D606" s="70">
        <v>17</v>
      </c>
      <c r="E606" s="70">
        <v>2013</v>
      </c>
      <c r="F606" s="70" t="s">
        <v>180</v>
      </c>
      <c r="G606" s="70" t="s">
        <v>2345</v>
      </c>
      <c r="H606" s="70" t="s">
        <v>2346</v>
      </c>
      <c r="I606" s="148"/>
      <c r="J606" s="71">
        <v>64.418466457597106</v>
      </c>
      <c r="K606" s="71">
        <v>3.8293285823457772</v>
      </c>
      <c r="L606" s="71">
        <v>7.4657901125591497</v>
      </c>
      <c r="M606" s="71">
        <v>75.923276207105772</v>
      </c>
      <c r="N606" s="71">
        <v>91.628283749575886</v>
      </c>
      <c r="O606" s="71">
        <v>54.471765950455953</v>
      </c>
      <c r="P606" s="71">
        <v>53.125695288001758</v>
      </c>
      <c r="Q606" s="71">
        <v>3.97356618461574</v>
      </c>
      <c r="R606" s="71">
        <v>0</v>
      </c>
      <c r="S606" s="71">
        <v>6.4368731881738874</v>
      </c>
      <c r="T606" s="72"/>
      <c r="U606" s="71">
        <v>6601229</v>
      </c>
      <c r="V606" s="71">
        <v>1800</v>
      </c>
      <c r="W606" s="71">
        <v>245</v>
      </c>
      <c r="X606" s="71">
        <v>13270</v>
      </c>
      <c r="Y606" s="71">
        <v>18511</v>
      </c>
      <c r="Z606" s="71">
        <v>29762</v>
      </c>
      <c r="AA606" s="71">
        <v>10635</v>
      </c>
      <c r="AB606" s="71">
        <v>51368</v>
      </c>
      <c r="AC606" s="71">
        <v>0</v>
      </c>
      <c r="AD606" s="71">
        <v>6.4368731881738874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176.232</v>
      </c>
      <c r="BK606" s="71">
        <v>0</v>
      </c>
      <c r="BL606" s="71">
        <v>0</v>
      </c>
      <c r="BM606" s="71">
        <v>0</v>
      </c>
      <c r="BN606" s="72"/>
      <c r="BO606" s="71">
        <v>0</v>
      </c>
      <c r="BP606" s="71">
        <v>0</v>
      </c>
      <c r="BQ606" s="71">
        <v>6</v>
      </c>
      <c r="BR606" s="71">
        <v>0</v>
      </c>
      <c r="BS606" s="71">
        <v>0</v>
      </c>
      <c r="BT606" s="71">
        <v>0</v>
      </c>
      <c r="BU606"/>
      <c r="BV606" s="70">
        <v>176.232</v>
      </c>
      <c r="BW606" s="70">
        <v>0</v>
      </c>
      <c r="BX606" s="70">
        <v>0</v>
      </c>
      <c r="BY606" s="70">
        <v>0</v>
      </c>
      <c r="BZ606" s="70">
        <v>0</v>
      </c>
      <c r="CA606" s="70">
        <v>0</v>
      </c>
      <c r="CB606" s="70">
        <v>0</v>
      </c>
      <c r="CC606" s="70">
        <v>0</v>
      </c>
      <c r="CD606" s="70">
        <v>0</v>
      </c>
    </row>
    <row r="607" spans="1:82">
      <c r="A607" s="70" t="s">
        <v>2356</v>
      </c>
      <c r="B607" s="70">
        <v>283</v>
      </c>
      <c r="C607" s="70">
        <v>11</v>
      </c>
      <c r="D607" s="70">
        <v>17</v>
      </c>
      <c r="E607" s="70">
        <v>2014</v>
      </c>
      <c r="F607" s="70" t="s">
        <v>181</v>
      </c>
      <c r="G607" s="70" t="s">
        <v>2345</v>
      </c>
      <c r="H607" s="70" t="s">
        <v>2346</v>
      </c>
      <c r="I607" s="148"/>
      <c r="J607" s="71">
        <v>64.769665052904969</v>
      </c>
      <c r="K607" s="71">
        <v>3.7043482808387602</v>
      </c>
      <c r="L607" s="71">
        <v>11.152521263607991</v>
      </c>
      <c r="M607" s="71">
        <v>80.077836413639389</v>
      </c>
      <c r="N607" s="71">
        <v>89.743996327094123</v>
      </c>
      <c r="O607" s="71">
        <v>52.363849548582131</v>
      </c>
      <c r="P607" s="71">
        <v>53.266258653689384</v>
      </c>
      <c r="Q607" s="71">
        <v>3.7723968897527902</v>
      </c>
      <c r="R607" s="71">
        <v>0</v>
      </c>
      <c r="S607" s="71">
        <v>5.6420654184636074</v>
      </c>
      <c r="T607" s="72"/>
      <c r="U607" s="71">
        <v>7138448</v>
      </c>
      <c r="V607" s="71">
        <v>1603</v>
      </c>
      <c r="W607" s="71">
        <v>243</v>
      </c>
      <c r="X607" s="71">
        <v>12518</v>
      </c>
      <c r="Y607" s="71">
        <v>18563</v>
      </c>
      <c r="Z607" s="71">
        <v>30133</v>
      </c>
      <c r="AA607" s="71">
        <v>10608</v>
      </c>
      <c r="AB607" s="71">
        <v>50829</v>
      </c>
      <c r="AC607" s="71">
        <v>0</v>
      </c>
      <c r="AD607" s="71">
        <v>5.6420654184636074</v>
      </c>
      <c r="AE607" s="72"/>
      <c r="AF607" s="71"/>
      <c r="AG607" s="71"/>
      <c r="AH607" s="71"/>
      <c r="AI607" s="71"/>
      <c r="AJ607" s="71"/>
      <c r="AK607" s="71"/>
      <c r="AL607" s="71"/>
      <c r="AM607" s="71"/>
      <c r="AN607" s="71"/>
      <c r="AO607" s="71"/>
      <c r="AP607" s="71"/>
      <c r="AQ607" s="72"/>
      <c r="AR607" s="71">
        <v>537</v>
      </c>
      <c r="AS607" s="71">
        <v>65</v>
      </c>
      <c r="AT607" s="71">
        <v>0</v>
      </c>
      <c r="AU607" s="71">
        <v>1</v>
      </c>
      <c r="AV607" s="71">
        <v>0</v>
      </c>
      <c r="AW607" s="71">
        <v>0</v>
      </c>
      <c r="AX607" s="71"/>
      <c r="AY607" s="72"/>
      <c r="AZ607" s="71">
        <v>2411.4</v>
      </c>
      <c r="BA607" s="71">
        <v>2921.8</v>
      </c>
      <c r="BB607" s="71">
        <v>0</v>
      </c>
      <c r="BC607" s="71">
        <v>1700</v>
      </c>
      <c r="BD607" s="71">
        <v>0</v>
      </c>
      <c r="BE607" s="71">
        <v>0</v>
      </c>
      <c r="BF607" s="71"/>
      <c r="BG607" s="72"/>
      <c r="BH607" s="71">
        <v>0</v>
      </c>
      <c r="BI607" s="71">
        <v>0</v>
      </c>
      <c r="BJ607" s="71">
        <v>176.33</v>
      </c>
      <c r="BK607" s="71">
        <v>0</v>
      </c>
      <c r="BL607" s="71">
        <v>0</v>
      </c>
      <c r="BM607" s="71">
        <v>0</v>
      </c>
      <c r="BN607" s="72"/>
      <c r="BO607" s="71">
        <v>0</v>
      </c>
      <c r="BP607" s="71">
        <v>0</v>
      </c>
      <c r="BQ607" s="71">
        <v>6</v>
      </c>
      <c r="BR607" s="71">
        <v>0</v>
      </c>
      <c r="BS607" s="71">
        <v>0</v>
      </c>
      <c r="BT607" s="71">
        <v>0</v>
      </c>
      <c r="BU607"/>
      <c r="BV607" s="70">
        <v>176.33</v>
      </c>
      <c r="BW607" s="70">
        <v>0</v>
      </c>
      <c r="BX607" s="70">
        <v>0</v>
      </c>
      <c r="BY607" s="70">
        <v>0</v>
      </c>
      <c r="BZ607" s="70">
        <v>0</v>
      </c>
      <c r="CA607" s="70">
        <v>0</v>
      </c>
      <c r="CB607" s="70">
        <v>0</v>
      </c>
      <c r="CC607" s="70">
        <v>0</v>
      </c>
      <c r="CD607" s="70">
        <v>0</v>
      </c>
    </row>
    <row r="608" spans="1:82">
      <c r="A608" s="70" t="s">
        <v>2357</v>
      </c>
      <c r="B608" s="70">
        <v>284</v>
      </c>
      <c r="C608" s="70">
        <v>12</v>
      </c>
      <c r="D608" s="70">
        <v>17</v>
      </c>
      <c r="E608" s="70">
        <v>2015</v>
      </c>
      <c r="F608" s="70" t="s">
        <v>182</v>
      </c>
      <c r="G608" s="70" t="s">
        <v>2345</v>
      </c>
      <c r="H608" s="70" t="s">
        <v>2346</v>
      </c>
      <c r="I608" s="148"/>
      <c r="J608" s="71">
        <v>64.203893449089549</v>
      </c>
      <c r="K608" s="71">
        <v>3.7436428924352811</v>
      </c>
      <c r="L608" s="71">
        <v>11.344430918164679</v>
      </c>
      <c r="M608" s="71">
        <v>78.780469243686397</v>
      </c>
      <c r="N608" s="71">
        <v>80.700116035870764</v>
      </c>
      <c r="O608" s="71">
        <v>51.862986739708937</v>
      </c>
      <c r="P608" s="71">
        <v>52.911343710745264</v>
      </c>
      <c r="Q608" s="71">
        <v>3.6429474323595499</v>
      </c>
      <c r="R608" s="71">
        <v>0</v>
      </c>
      <c r="S608" s="71">
        <v>2.9569943497505409</v>
      </c>
      <c r="T608" s="72"/>
      <c r="U608" s="71">
        <v>7834758</v>
      </c>
      <c r="V608" s="71">
        <v>1603</v>
      </c>
      <c r="W608" s="71">
        <v>243</v>
      </c>
      <c r="X608" s="71">
        <v>12518</v>
      </c>
      <c r="Y608" s="71">
        <v>18617</v>
      </c>
      <c r="Z608" s="71">
        <v>30132</v>
      </c>
      <c r="AA608" s="71">
        <v>10529</v>
      </c>
      <c r="AB608" s="71">
        <v>50141</v>
      </c>
      <c r="AC608" s="71">
        <v>0</v>
      </c>
      <c r="AD608" s="71">
        <v>2.9569943497505409</v>
      </c>
      <c r="AE608" s="72"/>
      <c r="AF608" s="71">
        <v>68293051.924977362</v>
      </c>
      <c r="AG608" s="71">
        <v>2752909.7024611291</v>
      </c>
      <c r="AH608" s="71">
        <v>1973179.557580441</v>
      </c>
      <c r="AI608" s="71">
        <v>88203332.776862368</v>
      </c>
      <c r="AJ608" s="71">
        <v>107398828.3080157</v>
      </c>
      <c r="AK608" s="71">
        <v>0</v>
      </c>
      <c r="AL608" s="71">
        <v>0</v>
      </c>
      <c r="AM608" s="71">
        <v>6871613.7164157974</v>
      </c>
      <c r="AN608" s="71">
        <v>0</v>
      </c>
      <c r="AO608" s="71">
        <v>0</v>
      </c>
      <c r="AP608" s="71">
        <v>275492915.98631281</v>
      </c>
      <c r="AQ608" s="72"/>
      <c r="AR608" s="71">
        <v>583</v>
      </c>
      <c r="AS608" s="71">
        <v>87</v>
      </c>
      <c r="AT608" s="71">
        <v>0</v>
      </c>
      <c r="AU608" s="71">
        <v>1</v>
      </c>
      <c r="AV608" s="71">
        <v>0</v>
      </c>
      <c r="AW608" s="71">
        <v>0</v>
      </c>
      <c r="AX608" s="71"/>
      <c r="AY608" s="72"/>
      <c r="AZ608" s="71">
        <v>2654.3</v>
      </c>
      <c r="BA608" s="71">
        <v>4890.8999999999996</v>
      </c>
      <c r="BB608" s="71">
        <v>0</v>
      </c>
      <c r="BC608" s="71">
        <v>1700</v>
      </c>
      <c r="BD608" s="71">
        <v>0</v>
      </c>
      <c r="BE608" s="71">
        <v>0</v>
      </c>
      <c r="BF608" s="71"/>
      <c r="BG608" s="72"/>
      <c r="BH608" s="71">
        <v>0</v>
      </c>
      <c r="BI608" s="71">
        <v>0</v>
      </c>
      <c r="BJ608" s="71">
        <v>164.30699999999999</v>
      </c>
      <c r="BK608" s="71">
        <v>0</v>
      </c>
      <c r="BL608" s="71">
        <v>0</v>
      </c>
      <c r="BM608" s="71">
        <v>0</v>
      </c>
      <c r="BN608" s="72"/>
      <c r="BO608" s="71">
        <v>0</v>
      </c>
      <c r="BP608" s="71">
        <v>0</v>
      </c>
      <c r="BQ608" s="71">
        <v>6</v>
      </c>
      <c r="BR608" s="71">
        <v>0</v>
      </c>
      <c r="BS608" s="71">
        <v>0</v>
      </c>
      <c r="BT608" s="71">
        <v>0</v>
      </c>
      <c r="BU608"/>
      <c r="BV608" s="70">
        <v>164.30699999999999</v>
      </c>
      <c r="BW608" s="70">
        <v>0</v>
      </c>
      <c r="BX608" s="70">
        <v>0</v>
      </c>
      <c r="BY608" s="70">
        <v>0</v>
      </c>
      <c r="BZ608" s="70">
        <v>0</v>
      </c>
      <c r="CA608" s="70">
        <v>0</v>
      </c>
      <c r="CB608" s="70">
        <v>0</v>
      </c>
      <c r="CC608" s="70">
        <v>0</v>
      </c>
      <c r="CD608" s="70">
        <v>0</v>
      </c>
    </row>
    <row r="609" spans="1:82">
      <c r="A609" s="70" t="s">
        <v>2358</v>
      </c>
      <c r="B609" s="70">
        <v>285</v>
      </c>
      <c r="C609" s="70">
        <v>13</v>
      </c>
      <c r="D609" s="70">
        <v>17</v>
      </c>
      <c r="E609" s="70">
        <v>2016</v>
      </c>
      <c r="F609" s="70" t="s">
        <v>155</v>
      </c>
      <c r="G609" s="70" t="s">
        <v>2345</v>
      </c>
      <c r="H609" s="70" t="s">
        <v>2346</v>
      </c>
      <c r="I609" s="148"/>
      <c r="J609" s="71">
        <v>64.802996323318567</v>
      </c>
      <c r="K609" s="71">
        <v>3.8455741813732329</v>
      </c>
      <c r="L609" s="71">
        <v>12.437960548935727</v>
      </c>
      <c r="M609" s="71">
        <v>57.554995648412543</v>
      </c>
      <c r="N609" s="71">
        <v>75.245227023916584</v>
      </c>
      <c r="O609" s="71">
        <v>51.619155754243998</v>
      </c>
      <c r="P609" s="71">
        <v>52.702556818756612</v>
      </c>
      <c r="Q609" s="71">
        <v>3.4989693956980004</v>
      </c>
      <c r="R609" s="71">
        <v>0</v>
      </c>
      <c r="S609" s="71">
        <v>6.41165961290986</v>
      </c>
      <c r="T609" s="72"/>
      <c r="U609" s="71">
        <v>7792509</v>
      </c>
      <c r="V609" s="71">
        <v>1603</v>
      </c>
      <c r="W609" s="71">
        <v>243</v>
      </c>
      <c r="X609" s="71">
        <v>12518</v>
      </c>
      <c r="Y609" s="71">
        <v>18657</v>
      </c>
      <c r="Z609" s="71">
        <v>30359</v>
      </c>
      <c r="AA609" s="71">
        <v>10847</v>
      </c>
      <c r="AB609" s="71">
        <v>49538</v>
      </c>
      <c r="AC609" s="71">
        <v>0</v>
      </c>
      <c r="AD609" s="71">
        <v>6.41165961290986</v>
      </c>
      <c r="AE609" s="72"/>
      <c r="AF609" s="71">
        <v>71964870.057181031</v>
      </c>
      <c r="AG609" s="71">
        <v>2713615.0601948318</v>
      </c>
      <c r="AH609" s="71">
        <v>1736023.6786464781</v>
      </c>
      <c r="AI609" s="71">
        <v>78564526.915981531</v>
      </c>
      <c r="AJ609" s="71">
        <v>95923056.2859855</v>
      </c>
      <c r="AK609" s="71">
        <v>0</v>
      </c>
      <c r="AL609" s="71">
        <v>0</v>
      </c>
      <c r="AM609" s="71">
        <v>6794249.463426915</v>
      </c>
      <c r="AN609" s="71">
        <v>0</v>
      </c>
      <c r="AO609" s="71">
        <v>0</v>
      </c>
      <c r="AP609" s="71">
        <v>257696341.4614163</v>
      </c>
      <c r="AQ609" s="72"/>
      <c r="AR609" s="71">
        <v>645</v>
      </c>
      <c r="AS609" s="71">
        <v>98</v>
      </c>
      <c r="AT609" s="71">
        <v>0</v>
      </c>
      <c r="AU609" s="71">
        <v>1</v>
      </c>
      <c r="AV609" s="71">
        <v>0</v>
      </c>
      <c r="AW609" s="71">
        <v>0</v>
      </c>
      <c r="AX609" s="71"/>
      <c r="AY609" s="72"/>
      <c r="AZ609" s="71">
        <v>2974.6</v>
      </c>
      <c r="BA609" s="71">
        <v>5105.3999999999996</v>
      </c>
      <c r="BB609" s="71">
        <v>0</v>
      </c>
      <c r="BC609" s="71">
        <v>1700</v>
      </c>
      <c r="BD609" s="71">
        <v>0</v>
      </c>
      <c r="BE609" s="71">
        <v>0</v>
      </c>
      <c r="BF609" s="71"/>
      <c r="BG609" s="72"/>
      <c r="BH609" s="71">
        <v>0</v>
      </c>
      <c r="BI609" s="71">
        <v>0</v>
      </c>
      <c r="BJ609" s="71">
        <v>63.253999999999998</v>
      </c>
      <c r="BK609" s="71">
        <v>0</v>
      </c>
      <c r="BL609" s="71">
        <v>0</v>
      </c>
      <c r="BM609" s="71">
        <v>0</v>
      </c>
      <c r="BN609" s="72"/>
      <c r="BO609" s="71">
        <v>0</v>
      </c>
      <c r="BP609" s="71">
        <v>0</v>
      </c>
      <c r="BQ609" s="71">
        <v>5</v>
      </c>
      <c r="BR609" s="71">
        <v>0</v>
      </c>
      <c r="BS609" s="71">
        <v>0</v>
      </c>
      <c r="BT609" s="71">
        <v>0</v>
      </c>
      <c r="BU609"/>
      <c r="BV609" s="70">
        <v>63.253999999999998</v>
      </c>
      <c r="BW609" s="70">
        <v>0</v>
      </c>
      <c r="BX609" s="70">
        <v>0</v>
      </c>
      <c r="BY609" s="70">
        <v>0</v>
      </c>
      <c r="BZ609" s="70">
        <v>0</v>
      </c>
      <c r="CA609" s="70">
        <v>0</v>
      </c>
      <c r="CB609" s="70">
        <v>0</v>
      </c>
      <c r="CC609" s="70">
        <v>0</v>
      </c>
      <c r="CD609" s="70">
        <v>0</v>
      </c>
    </row>
    <row r="610" spans="1:82">
      <c r="A610" s="70" t="s">
        <v>2359</v>
      </c>
      <c r="B610" s="70">
        <v>286</v>
      </c>
      <c r="C610" s="70">
        <v>14</v>
      </c>
      <c r="D610" s="70">
        <v>17</v>
      </c>
      <c r="E610" s="70">
        <v>2017</v>
      </c>
      <c r="F610" s="70" t="s">
        <v>156</v>
      </c>
      <c r="G610" s="70" t="s">
        <v>2345</v>
      </c>
      <c r="H610" s="70" t="s">
        <v>2346</v>
      </c>
      <c r="I610" s="148"/>
      <c r="J610" s="71">
        <v>60.96805987636656</v>
      </c>
      <c r="K610" s="71">
        <v>3.9527132116599644</v>
      </c>
      <c r="L610" s="71">
        <v>12.886114387148272</v>
      </c>
      <c r="M610" s="71">
        <v>53.346715719463148</v>
      </c>
      <c r="N610" s="71">
        <v>79.540040527775048</v>
      </c>
      <c r="O610" s="71">
        <v>50.778526674551159</v>
      </c>
      <c r="P610" s="71">
        <v>51.934190010809147</v>
      </c>
      <c r="Q610" s="71">
        <v>3.3281194617632801</v>
      </c>
      <c r="R610" s="71">
        <v>0</v>
      </c>
      <c r="S610" s="71">
        <v>9.9239677200693848</v>
      </c>
      <c r="T610" s="72"/>
      <c r="U610" s="71">
        <v>7750770</v>
      </c>
      <c r="V610" s="71">
        <v>1603</v>
      </c>
      <c r="W610" s="71">
        <v>243</v>
      </c>
      <c r="X610" s="71">
        <v>12518</v>
      </c>
      <c r="Y610" s="71">
        <v>18585</v>
      </c>
      <c r="Z610" s="71">
        <v>30360</v>
      </c>
      <c r="AA610" s="71">
        <v>10757</v>
      </c>
      <c r="AB610" s="71">
        <v>48726</v>
      </c>
      <c r="AC610" s="71">
        <v>0</v>
      </c>
      <c r="AD610" s="71">
        <v>9.9239677200693848</v>
      </c>
      <c r="AE610" s="72"/>
      <c r="AF610" s="71">
        <v>69194327.76771982</v>
      </c>
      <c r="AG610" s="71">
        <v>2842559.5107707069</v>
      </c>
      <c r="AH610" s="71">
        <v>2431051.7521072738</v>
      </c>
      <c r="AI610" s="71">
        <v>77067528.024598539</v>
      </c>
      <c r="AJ610" s="71">
        <v>105134416.6565915</v>
      </c>
      <c r="AK610" s="71">
        <v>0</v>
      </c>
      <c r="AL610" s="71">
        <v>0</v>
      </c>
      <c r="AM610" s="71">
        <v>6693338.7008799585</v>
      </c>
      <c r="AN610" s="71">
        <v>0</v>
      </c>
      <c r="AO610" s="71">
        <v>0</v>
      </c>
      <c r="AP610" s="71">
        <v>263363222.41266781</v>
      </c>
      <c r="AQ610" s="72"/>
      <c r="AR610" s="71">
        <v>681</v>
      </c>
      <c r="AS610" s="71">
        <v>104</v>
      </c>
      <c r="AT610" s="71">
        <v>0</v>
      </c>
      <c r="AU610" s="71">
        <v>1</v>
      </c>
      <c r="AV610" s="71">
        <v>0</v>
      </c>
      <c r="AW610" s="71">
        <v>0</v>
      </c>
      <c r="AX610" s="71"/>
      <c r="AY610" s="72"/>
      <c r="AZ610" s="71">
        <v>3179.4</v>
      </c>
      <c r="BA610" s="71">
        <v>5235.3</v>
      </c>
      <c r="BB610" s="71">
        <v>0</v>
      </c>
      <c r="BC610" s="71">
        <v>1700</v>
      </c>
      <c r="BD610" s="71">
        <v>0</v>
      </c>
      <c r="BE610" s="71">
        <v>0</v>
      </c>
      <c r="BF610" s="71"/>
      <c r="BG610" s="72"/>
      <c r="BH610" s="71">
        <v>0</v>
      </c>
      <c r="BI610" s="71">
        <v>0</v>
      </c>
      <c r="BJ610" s="71">
        <v>65.366</v>
      </c>
      <c r="BK610" s="71">
        <v>0</v>
      </c>
      <c r="BL610" s="71">
        <v>0</v>
      </c>
      <c r="BM610" s="71">
        <v>0</v>
      </c>
      <c r="BN610" s="72"/>
      <c r="BO610" s="71">
        <v>0</v>
      </c>
      <c r="BP610" s="71">
        <v>0</v>
      </c>
      <c r="BQ610" s="71">
        <v>5</v>
      </c>
      <c r="BR610" s="71">
        <v>0</v>
      </c>
      <c r="BS610" s="71">
        <v>0</v>
      </c>
      <c r="BT610" s="71">
        <v>0</v>
      </c>
      <c r="BU610"/>
      <c r="BV610" s="70">
        <v>65.366</v>
      </c>
      <c r="BW610" s="70">
        <v>0</v>
      </c>
      <c r="BX610" s="70">
        <v>0</v>
      </c>
      <c r="BY610" s="70">
        <v>0</v>
      </c>
      <c r="BZ610" s="70">
        <v>0</v>
      </c>
      <c r="CA610" s="70">
        <v>0</v>
      </c>
      <c r="CB610" s="70">
        <v>0</v>
      </c>
      <c r="CC610" s="70">
        <v>0</v>
      </c>
      <c r="CD610" s="70">
        <v>0</v>
      </c>
    </row>
    <row r="611" spans="1:82">
      <c r="A611" s="70" t="s">
        <v>2360</v>
      </c>
      <c r="B611" s="70">
        <v>287</v>
      </c>
      <c r="C611" s="70">
        <v>15</v>
      </c>
      <c r="D611" s="70">
        <v>17</v>
      </c>
      <c r="E611" s="70">
        <v>2018</v>
      </c>
      <c r="F611" s="70" t="s">
        <v>183</v>
      </c>
      <c r="G611" s="70" t="s">
        <v>2345</v>
      </c>
      <c r="H611" s="70" t="s">
        <v>2346</v>
      </c>
      <c r="I611" s="148"/>
      <c r="J611" s="71">
        <v>66.284373614473608</v>
      </c>
      <c r="K611" s="71">
        <v>3.7570211811661789</v>
      </c>
      <c r="L611" s="71">
        <v>11.685049011838322</v>
      </c>
      <c r="M611" s="71">
        <v>56.582463094611441</v>
      </c>
      <c r="N611" s="71">
        <v>73.024747268115732</v>
      </c>
      <c r="O611" s="71">
        <v>49.8080977447583</v>
      </c>
      <c r="P611" s="71">
        <v>50.977475321010331</v>
      </c>
      <c r="Q611" s="71">
        <v>3.0422166214161801</v>
      </c>
      <c r="R611" s="71">
        <v>0</v>
      </c>
      <c r="S611" s="71">
        <v>7.5659934528739274</v>
      </c>
      <c r="T611" s="72"/>
      <c r="U611" s="71">
        <v>8126642.9999999991</v>
      </c>
      <c r="V611" s="71">
        <v>1603</v>
      </c>
      <c r="W611" s="71">
        <v>243</v>
      </c>
      <c r="X611" s="71">
        <v>12518</v>
      </c>
      <c r="Y611" s="71">
        <v>18589</v>
      </c>
      <c r="Z611" s="71">
        <v>30350</v>
      </c>
      <c r="AA611" s="71">
        <v>10665</v>
      </c>
      <c r="AB611" s="71">
        <v>47999</v>
      </c>
      <c r="AC611" s="71">
        <v>0</v>
      </c>
      <c r="AD611" s="71">
        <v>7.5659934528739274</v>
      </c>
      <c r="AE611" s="72"/>
      <c r="AF611" s="71">
        <v>75913299.325198472</v>
      </c>
      <c r="AG611" s="71">
        <v>2526412.4245736999</v>
      </c>
      <c r="AH611" s="71">
        <v>2304958.180815029</v>
      </c>
      <c r="AI611" s="71">
        <v>76872492.420017913</v>
      </c>
      <c r="AJ611" s="71">
        <v>92429458.945186257</v>
      </c>
      <c r="AK611" s="71">
        <v>0</v>
      </c>
      <c r="AL611" s="71">
        <v>0</v>
      </c>
      <c r="AM611" s="71">
        <v>6607115.6630484341</v>
      </c>
      <c r="AN611" s="71">
        <v>0</v>
      </c>
      <c r="AO611" s="71">
        <v>0</v>
      </c>
      <c r="AP611" s="71">
        <v>256653736.95883983</v>
      </c>
      <c r="AQ611" s="72"/>
      <c r="AR611" s="71">
        <v>734</v>
      </c>
      <c r="AS611" s="71">
        <v>115</v>
      </c>
      <c r="AT611" s="71">
        <v>0</v>
      </c>
      <c r="AU611" s="71">
        <v>1</v>
      </c>
      <c r="AV611" s="71">
        <v>0</v>
      </c>
      <c r="AW611" s="71">
        <v>0</v>
      </c>
      <c r="AX611" s="71"/>
      <c r="AY611" s="72"/>
      <c r="AZ611" s="71">
        <v>3465.599999999999</v>
      </c>
      <c r="BA611" s="71">
        <v>5810.5</v>
      </c>
      <c r="BB611" s="71">
        <v>0</v>
      </c>
      <c r="BC611" s="71">
        <v>1700</v>
      </c>
      <c r="BD611" s="71">
        <v>0</v>
      </c>
      <c r="BE611" s="71">
        <v>0</v>
      </c>
      <c r="BF611" s="71"/>
      <c r="BG611" s="72"/>
      <c r="BH611" s="71">
        <v>0</v>
      </c>
      <c r="BI611" s="71">
        <v>0</v>
      </c>
      <c r="BJ611" s="71">
        <v>169.636</v>
      </c>
      <c r="BK611" s="71">
        <v>0</v>
      </c>
      <c r="BL611" s="71">
        <v>0</v>
      </c>
      <c r="BM611" s="71">
        <v>0</v>
      </c>
      <c r="BN611" s="72"/>
      <c r="BO611" s="71">
        <v>0</v>
      </c>
      <c r="BP611" s="71">
        <v>0</v>
      </c>
      <c r="BQ611" s="71">
        <v>6</v>
      </c>
      <c r="BR611" s="71">
        <v>0</v>
      </c>
      <c r="BS611" s="71">
        <v>0</v>
      </c>
      <c r="BT611" s="71">
        <v>0</v>
      </c>
      <c r="BU611"/>
      <c r="BV611" s="70">
        <v>169.636</v>
      </c>
      <c r="BW611" s="70">
        <v>0</v>
      </c>
      <c r="BX611" s="70">
        <v>0</v>
      </c>
      <c r="BY611" s="70">
        <v>0</v>
      </c>
      <c r="BZ611" s="70">
        <v>0</v>
      </c>
      <c r="CA611" s="70">
        <v>0</v>
      </c>
      <c r="CB611" s="70">
        <v>0</v>
      </c>
      <c r="CC611" s="70">
        <v>0</v>
      </c>
      <c r="CD611" s="70">
        <v>0</v>
      </c>
    </row>
    <row r="612" spans="1:82">
      <c r="A612" s="70" t="s">
        <v>2361</v>
      </c>
      <c r="B612" s="70">
        <v>288</v>
      </c>
      <c r="C612" s="70">
        <v>16</v>
      </c>
      <c r="D612" s="70">
        <v>17</v>
      </c>
      <c r="E612" s="70">
        <v>2019</v>
      </c>
      <c r="F612" s="70" t="s">
        <v>158</v>
      </c>
      <c r="G612" s="70" t="s">
        <v>2345</v>
      </c>
      <c r="H612" s="70" t="s">
        <v>2346</v>
      </c>
      <c r="I612" s="148"/>
      <c r="J612" s="71">
        <v>59.128548455784866</v>
      </c>
      <c r="K612" s="71">
        <v>3.477764038164973</v>
      </c>
      <c r="L612" s="71">
        <v>11.800177026827024</v>
      </c>
      <c r="M612" s="71">
        <v>56.647554347486476</v>
      </c>
      <c r="N612" s="71">
        <v>71.472626981024206</v>
      </c>
      <c r="O612" s="71">
        <v>48.461265808688857</v>
      </c>
      <c r="P612" s="71">
        <v>49.079170784144011</v>
      </c>
      <c r="Q612" s="71">
        <v>2.9222257362853599</v>
      </c>
      <c r="R612" s="71">
        <v>0</v>
      </c>
      <c r="S612" s="71">
        <v>12.781939696255622</v>
      </c>
      <c r="T612" s="72"/>
      <c r="U612" s="71">
        <v>7262098</v>
      </c>
      <c r="V612" s="71">
        <v>1603</v>
      </c>
      <c r="W612" s="71">
        <v>243</v>
      </c>
      <c r="X612" s="71">
        <v>12518</v>
      </c>
      <c r="Y612" s="71">
        <v>18686</v>
      </c>
      <c r="Z612" s="71">
        <v>30340</v>
      </c>
      <c r="AA612" s="71">
        <v>10191</v>
      </c>
      <c r="AB612" s="71">
        <v>47354</v>
      </c>
      <c r="AC612" s="71">
        <v>0</v>
      </c>
      <c r="AD612" s="71">
        <v>12.78193969625562</v>
      </c>
      <c r="AE612" s="72"/>
      <c r="AF612" s="71">
        <v>71651934.604233921</v>
      </c>
      <c r="AG612" s="71">
        <v>2446313.216664365</v>
      </c>
      <c r="AH612" s="71">
        <v>2419651.4991193418</v>
      </c>
      <c r="AI612" s="71">
        <v>82125868.883983567</v>
      </c>
      <c r="AJ612" s="71">
        <v>96634906.385985628</v>
      </c>
      <c r="AK612" s="71">
        <v>0</v>
      </c>
      <c r="AL612" s="71">
        <v>0</v>
      </c>
      <c r="AM612" s="71">
        <v>6449258.3192788586</v>
      </c>
      <c r="AN612" s="71">
        <v>0</v>
      </c>
      <c r="AO612" s="71">
        <v>0</v>
      </c>
      <c r="AP612" s="71">
        <v>261727932.90926567</v>
      </c>
      <c r="AQ612" s="72"/>
      <c r="AR612" s="71">
        <v>789</v>
      </c>
      <c r="AS612" s="71">
        <v>124</v>
      </c>
      <c r="AT612" s="71">
        <v>0</v>
      </c>
      <c r="AU612" s="71">
        <v>3</v>
      </c>
      <c r="AV612" s="71">
        <v>0</v>
      </c>
      <c r="AW612" s="71">
        <v>0</v>
      </c>
      <c r="AX612" s="71"/>
      <c r="AY612" s="72"/>
      <c r="AZ612" s="71">
        <v>3740.9999999999991</v>
      </c>
      <c r="BA612" s="71">
        <v>6339.1000000000013</v>
      </c>
      <c r="BB612" s="71">
        <v>0</v>
      </c>
      <c r="BC612" s="71">
        <v>8849.9</v>
      </c>
      <c r="BD612" s="71">
        <v>0</v>
      </c>
      <c r="BE612" s="71">
        <v>0</v>
      </c>
      <c r="BF612" s="71"/>
      <c r="BG612" s="72"/>
      <c r="BH612" s="71">
        <v>0</v>
      </c>
      <c r="BI612" s="71">
        <v>0</v>
      </c>
      <c r="BJ612" s="71">
        <v>150.88999999999999</v>
      </c>
      <c r="BK612" s="71">
        <v>0</v>
      </c>
      <c r="BL612" s="71">
        <v>0</v>
      </c>
      <c r="BM612" s="71">
        <v>0</v>
      </c>
      <c r="BN612" s="72"/>
      <c r="BO612" s="71">
        <v>0</v>
      </c>
      <c r="BP612" s="71">
        <v>0</v>
      </c>
      <c r="BQ612" s="71">
        <v>6</v>
      </c>
      <c r="BR612" s="71">
        <v>0</v>
      </c>
      <c r="BS612" s="71">
        <v>0</v>
      </c>
      <c r="BT612" s="71">
        <v>0</v>
      </c>
      <c r="BU612"/>
      <c r="BV612" s="70">
        <v>150.88999999999999</v>
      </c>
      <c r="BW612" s="70">
        <v>0</v>
      </c>
      <c r="BX612" s="70">
        <v>0</v>
      </c>
      <c r="BY612" s="70">
        <v>0</v>
      </c>
      <c r="BZ612" s="70">
        <v>0</v>
      </c>
      <c r="CA612" s="70">
        <v>0</v>
      </c>
      <c r="CB612" s="70">
        <v>0</v>
      </c>
      <c r="CC612" s="70">
        <v>0</v>
      </c>
      <c r="CD612" s="70">
        <v>0</v>
      </c>
    </row>
    <row r="613" spans="1:82">
      <c r="A613" s="70" t="s">
        <v>2362</v>
      </c>
      <c r="B613" s="70">
        <v>289</v>
      </c>
      <c r="C613" s="70">
        <v>17</v>
      </c>
      <c r="D613" s="70">
        <v>17</v>
      </c>
      <c r="E613" s="70">
        <v>2020</v>
      </c>
      <c r="F613" s="70" t="s">
        <v>159</v>
      </c>
      <c r="G613" s="70" t="s">
        <v>2345</v>
      </c>
      <c r="H613" s="70" t="s">
        <v>2346</v>
      </c>
      <c r="I613" s="148"/>
      <c r="J613" s="71">
        <v>50.487956413051229</v>
      </c>
      <c r="K613" s="71">
        <v>3.0874732731922601</v>
      </c>
      <c r="L613" s="71">
        <v>13.142303072892688</v>
      </c>
      <c r="M613" s="71">
        <v>46.56851214469161</v>
      </c>
      <c r="N613" s="71">
        <v>63.853010770719898</v>
      </c>
      <c r="O613" s="71">
        <v>42.449124387458184</v>
      </c>
      <c r="P613" s="71">
        <v>45.939398983230497</v>
      </c>
      <c r="Q613" s="71">
        <v>2.74768763183646</v>
      </c>
      <c r="R613" s="71">
        <v>0</v>
      </c>
      <c r="S613" s="71">
        <v>7.6267064428911207</v>
      </c>
      <c r="T613" s="72"/>
      <c r="U613" s="71">
        <v>6546233</v>
      </c>
      <c r="V613" s="71">
        <v>1411</v>
      </c>
      <c r="W613" s="71">
        <v>331</v>
      </c>
      <c r="X613" s="71">
        <v>12319</v>
      </c>
      <c r="Y613" s="71">
        <v>18718</v>
      </c>
      <c r="Z613" s="71">
        <v>30333</v>
      </c>
      <c r="AA613" s="71">
        <v>10139</v>
      </c>
      <c r="AB613" s="71">
        <v>46602</v>
      </c>
      <c r="AC613" s="71">
        <v>0</v>
      </c>
      <c r="AD613" s="71">
        <v>7.6267064428911207</v>
      </c>
      <c r="AE613" s="72"/>
      <c r="AF613" s="71">
        <v>61335105.108091623</v>
      </c>
      <c r="AG613" s="71">
        <v>2112641.4065891281</v>
      </c>
      <c r="AH613" s="71">
        <v>2715421.8034558222</v>
      </c>
      <c r="AI613" s="71">
        <v>69148572.247753486</v>
      </c>
      <c r="AJ613" s="71">
        <v>94517514.960389972</v>
      </c>
      <c r="AK613" s="71"/>
      <c r="AL613" s="71"/>
      <c r="AM613" s="71">
        <v>6082078.7590189241</v>
      </c>
      <c r="AN613" s="71"/>
      <c r="AO613" s="71"/>
      <c r="AP613" s="71">
        <v>235911334.28529897</v>
      </c>
      <c r="AQ613" s="72"/>
      <c r="AR613" s="71">
        <v>837</v>
      </c>
      <c r="AS613" s="71">
        <v>125</v>
      </c>
      <c r="AT613" s="71">
        <v>0</v>
      </c>
      <c r="AU613" s="71">
        <v>3</v>
      </c>
      <c r="AV613" s="71">
        <v>0</v>
      </c>
      <c r="AW613" s="71">
        <v>0</v>
      </c>
      <c r="AX613" s="71"/>
      <c r="AY613" s="72"/>
      <c r="AZ613" s="71">
        <v>3990.599999999999</v>
      </c>
      <c r="BA613" s="71">
        <v>6350.0999999999967</v>
      </c>
      <c r="BB613" s="71">
        <v>0</v>
      </c>
      <c r="BC613" s="71">
        <v>8849.9</v>
      </c>
      <c r="BD613" s="71">
        <v>0</v>
      </c>
      <c r="BE613" s="71">
        <v>0</v>
      </c>
      <c r="BF613" s="71"/>
      <c r="BG613" s="72"/>
      <c r="BH613" s="71">
        <v>0</v>
      </c>
      <c r="BI613" s="71">
        <v>0</v>
      </c>
      <c r="BJ613" s="71">
        <v>144.268</v>
      </c>
      <c r="BK613" s="71">
        <v>0</v>
      </c>
      <c r="BL613" s="71">
        <v>0</v>
      </c>
      <c r="BM613" s="71">
        <v>0</v>
      </c>
      <c r="BN613" s="72"/>
      <c r="BO613" s="71">
        <v>0</v>
      </c>
      <c r="BP613" s="71">
        <v>0</v>
      </c>
      <c r="BQ613" s="71">
        <v>6</v>
      </c>
      <c r="BR613" s="71">
        <v>0</v>
      </c>
      <c r="BS613" s="71">
        <v>0</v>
      </c>
      <c r="BT613" s="71">
        <v>0</v>
      </c>
      <c r="BU613"/>
      <c r="BV613" s="70">
        <v>144.268</v>
      </c>
      <c r="BW613" s="70">
        <v>0</v>
      </c>
      <c r="BX613" s="70">
        <v>0</v>
      </c>
      <c r="BY613" s="70">
        <v>0</v>
      </c>
      <c r="BZ613" s="70">
        <v>0</v>
      </c>
      <c r="CA613" s="70">
        <v>0</v>
      </c>
      <c r="CB613" s="70">
        <v>0</v>
      </c>
      <c r="CC613" s="70">
        <v>0</v>
      </c>
      <c r="CD613" s="70">
        <v>0</v>
      </c>
    </row>
    <row r="614" spans="1:82">
      <c r="A614" s="70" t="s">
        <v>2363</v>
      </c>
      <c r="B614" s="70">
        <v>289</v>
      </c>
      <c r="C614" s="70">
        <v>18</v>
      </c>
      <c r="D614" s="70">
        <v>17</v>
      </c>
      <c r="E614" s="70">
        <v>2021</v>
      </c>
      <c r="F614" s="70" t="s">
        <v>160</v>
      </c>
      <c r="G614" s="70" t="s">
        <v>2345</v>
      </c>
      <c r="H614" s="70" t="s">
        <v>2346</v>
      </c>
      <c r="I614" s="148"/>
      <c r="J614" s="71">
        <v>55.488616497574341</v>
      </c>
      <c r="K614" s="71">
        <v>3.381281660622292</v>
      </c>
      <c r="L614" s="71">
        <v>10.822736408323498</v>
      </c>
      <c r="M614" s="71">
        <v>51.081284009656848</v>
      </c>
      <c r="N614" s="71">
        <v>71.64023843980732</v>
      </c>
      <c r="O614" s="71">
        <v>41.132881833582807</v>
      </c>
      <c r="P614" s="71">
        <v>47.088744743097607</v>
      </c>
      <c r="Q614" s="71">
        <v>2.6860404887116398</v>
      </c>
      <c r="R614" s="71">
        <v>0</v>
      </c>
      <c r="S614" s="71">
        <v>6.2429736716587261</v>
      </c>
      <c r="T614" s="72"/>
      <c r="U614" s="71">
        <v>7462217</v>
      </c>
      <c r="V614" s="71">
        <v>1411</v>
      </c>
      <c r="W614" s="71">
        <v>331</v>
      </c>
      <c r="X614" s="71">
        <v>12319</v>
      </c>
      <c r="Y614" s="71">
        <v>18846</v>
      </c>
      <c r="Z614" s="71">
        <v>30264</v>
      </c>
      <c r="AA614" s="71">
        <v>10134</v>
      </c>
      <c r="AB614" s="71">
        <v>46004</v>
      </c>
      <c r="AC614" s="71">
        <v>0</v>
      </c>
      <c r="AD614" s="71">
        <v>6.2429736716587261</v>
      </c>
      <c r="AE614" s="72"/>
      <c r="AF614" s="71">
        <v>68246248.900888458</v>
      </c>
      <c r="AG614" s="71">
        <v>2262230.2400782821</v>
      </c>
      <c r="AH614" s="71">
        <v>2168284.3910034993</v>
      </c>
      <c r="AI614" s="71">
        <v>76593698.664887488</v>
      </c>
      <c r="AJ614" s="71">
        <v>98302596.988359556</v>
      </c>
      <c r="AK614" s="71">
        <v>0</v>
      </c>
      <c r="AL614" s="71">
        <v>0</v>
      </c>
      <c r="AM614" s="71">
        <v>6038663.8947101654</v>
      </c>
      <c r="AN614" s="71">
        <v>0</v>
      </c>
      <c r="AO614" s="71">
        <v>0</v>
      </c>
      <c r="AP614" s="71">
        <v>253611723.07992741</v>
      </c>
      <c r="AQ614" s="72"/>
      <c r="AR614" s="71">
        <v>874</v>
      </c>
      <c r="AS614" s="71">
        <v>130</v>
      </c>
      <c r="AT614" s="71">
        <v>0</v>
      </c>
      <c r="AU614" s="71">
        <v>3</v>
      </c>
      <c r="AV614" s="71">
        <v>0</v>
      </c>
      <c r="AW614" s="71">
        <v>0</v>
      </c>
      <c r="AX614" s="71"/>
      <c r="AY614" s="72"/>
      <c r="AZ614" s="71">
        <v>4220.3999999999996</v>
      </c>
      <c r="BA614" s="71">
        <v>7203.5999999999967</v>
      </c>
      <c r="BB614" s="71">
        <v>0</v>
      </c>
      <c r="BC614" s="71">
        <v>8849.9</v>
      </c>
      <c r="BD614" s="71">
        <v>0</v>
      </c>
      <c r="BE614" s="71">
        <v>0</v>
      </c>
      <c r="BF614" s="71"/>
      <c r="BG614" s="72"/>
      <c r="BH614" s="71">
        <v>0</v>
      </c>
      <c r="BI614" s="71">
        <v>0</v>
      </c>
      <c r="BJ614" s="71">
        <v>118.583</v>
      </c>
      <c r="BK614" s="71">
        <v>0</v>
      </c>
      <c r="BL614" s="71">
        <v>0</v>
      </c>
      <c r="BM614" s="71">
        <v>0</v>
      </c>
      <c r="BN614" s="72"/>
      <c r="BO614" s="71">
        <v>0</v>
      </c>
      <c r="BP614" s="71">
        <v>0</v>
      </c>
      <c r="BQ614" s="71">
        <v>5</v>
      </c>
      <c r="BR614" s="71">
        <v>0</v>
      </c>
      <c r="BS614" s="71">
        <v>0</v>
      </c>
      <c r="BT614" s="71">
        <v>0</v>
      </c>
      <c r="BU614"/>
      <c r="BV614" s="70">
        <v>118.583</v>
      </c>
      <c r="BW614" s="70">
        <v>0</v>
      </c>
      <c r="BX614" s="70">
        <v>0</v>
      </c>
      <c r="BY614" s="70">
        <v>0</v>
      </c>
      <c r="BZ614" s="70">
        <v>0</v>
      </c>
      <c r="CA614" s="70">
        <v>0</v>
      </c>
      <c r="CB614" s="70">
        <v>0</v>
      </c>
      <c r="CC614" s="70">
        <v>0</v>
      </c>
      <c r="CD614" s="70">
        <v>0</v>
      </c>
    </row>
    <row r="615" spans="1:82">
      <c r="A615" s="70" t="s">
        <v>2364</v>
      </c>
      <c r="B615" s="70">
        <v>289</v>
      </c>
      <c r="C615" s="70">
        <v>19</v>
      </c>
      <c r="D615" s="70">
        <v>17</v>
      </c>
      <c r="E615" s="70">
        <v>2022</v>
      </c>
      <c r="F615" s="70" t="s">
        <v>161</v>
      </c>
      <c r="G615" s="1064" t="s">
        <v>2345</v>
      </c>
      <c r="H615" s="70" t="s">
        <v>2346</v>
      </c>
      <c r="I615" s="148"/>
      <c r="J615" s="71">
        <v>52.29013708468311</v>
      </c>
      <c r="K615" s="71">
        <v>3.0295875721424066</v>
      </c>
      <c r="L615" s="71">
        <v>9.9140707214059844</v>
      </c>
      <c r="M615" s="71">
        <v>50.835951514005167</v>
      </c>
      <c r="N615" s="71">
        <v>68.80848712905204</v>
      </c>
      <c r="O615" s="71">
        <v>43.096875523645515</v>
      </c>
      <c r="P615" s="71">
        <v>46.871404567407872</v>
      </c>
      <c r="Q615" s="71">
        <v>2.6537347605343444</v>
      </c>
      <c r="R615" s="71">
        <v>0</v>
      </c>
      <c r="S615" s="71">
        <v>5.5059200192771458</v>
      </c>
      <c r="T615" s="72"/>
      <c r="U615" s="71">
        <v>8493551</v>
      </c>
      <c r="V615" s="71">
        <v>1411</v>
      </c>
      <c r="W615" s="71">
        <v>331</v>
      </c>
      <c r="X615" s="71">
        <v>12319</v>
      </c>
      <c r="Y615" s="71">
        <v>18757</v>
      </c>
      <c r="Z615" s="71">
        <v>30127</v>
      </c>
      <c r="AA615" s="71">
        <v>10241</v>
      </c>
      <c r="AB615" s="71">
        <v>45078</v>
      </c>
      <c r="AC615" s="71">
        <v>0</v>
      </c>
      <c r="AD615" s="71">
        <v>5.5059200192771458</v>
      </c>
      <c r="AE615" s="72"/>
      <c r="AF615" s="71">
        <v>59779124.93276459</v>
      </c>
      <c r="AG615" s="71">
        <v>2200005.491443519</v>
      </c>
      <c r="AH615" s="71">
        <v>2269505.2213240736</v>
      </c>
      <c r="AI615" s="71">
        <v>73075019.300111383</v>
      </c>
      <c r="AJ615" s="71">
        <v>98645712.458981946</v>
      </c>
      <c r="AK615" s="71">
        <v>0</v>
      </c>
      <c r="AL615" s="71">
        <v>0</v>
      </c>
      <c r="AM615" s="71">
        <v>5820800.1772839548</v>
      </c>
      <c r="AN615" s="71">
        <v>0</v>
      </c>
      <c r="AO615" s="71">
        <v>0</v>
      </c>
      <c r="AP615" s="71">
        <v>241790167.58190948</v>
      </c>
      <c r="AQ615" s="72"/>
      <c r="AR615" s="71">
        <v>924</v>
      </c>
      <c r="AS615" s="71">
        <v>133</v>
      </c>
      <c r="AT615" s="71">
        <v>0</v>
      </c>
      <c r="AU615" s="71">
        <v>4</v>
      </c>
      <c r="AV615" s="71">
        <v>0</v>
      </c>
      <c r="AW615" s="71">
        <v>0</v>
      </c>
      <c r="AX615" s="71"/>
      <c r="AY615" s="72"/>
      <c r="AZ615" s="71">
        <v>4525.8</v>
      </c>
      <c r="BA615" s="71">
        <v>7312.4999999999964</v>
      </c>
      <c r="BB615" s="71">
        <v>0</v>
      </c>
      <c r="BC615" s="71">
        <v>9419.9</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2365</v>
      </c>
      <c r="B616" s="70">
        <v>289</v>
      </c>
      <c r="C616" s="70">
        <v>20</v>
      </c>
      <c r="D616" s="70">
        <v>17</v>
      </c>
      <c r="E616" s="70">
        <v>2023</v>
      </c>
      <c r="F616" s="70" t="s">
        <v>1539</v>
      </c>
      <c r="G616" s="1064" t="s">
        <v>2345</v>
      </c>
      <c r="H616" s="70" t="s">
        <v>2346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974</v>
      </c>
      <c r="AS616" s="71">
        <v>136</v>
      </c>
      <c r="AT616" s="71">
        <v>0</v>
      </c>
      <c r="AU616" s="71">
        <v>4</v>
      </c>
      <c r="AV616" s="71">
        <v>0</v>
      </c>
      <c r="AW616" s="71">
        <v>0</v>
      </c>
      <c r="AX616" s="71"/>
      <c r="AY616" s="72"/>
      <c r="AZ616" s="71">
        <v>4878.2000000000025</v>
      </c>
      <c r="BA616" s="71">
        <v>7451.4999999999964</v>
      </c>
      <c r="BB616" s="71">
        <v>0</v>
      </c>
      <c r="BC616" s="71">
        <v>9419.9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2366</v>
      </c>
      <c r="B617" s="70">
        <v>289</v>
      </c>
      <c r="C617" s="70">
        <v>21</v>
      </c>
      <c r="D617" s="70">
        <v>17</v>
      </c>
      <c r="E617" s="70">
        <v>2024</v>
      </c>
      <c r="F617" s="70" t="s">
        <v>1554</v>
      </c>
      <c r="G617" s="70" t="s">
        <v>2345</v>
      </c>
      <c r="H617" s="70" t="s">
        <v>2346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2431</v>
      </c>
      <c r="B618" s="70">
        <v>511</v>
      </c>
      <c r="C618" s="70">
        <v>1</v>
      </c>
      <c r="D618" s="70">
        <v>31</v>
      </c>
      <c r="E618" s="70">
        <v>1990</v>
      </c>
      <c r="F618" s="70" t="s">
        <v>787</v>
      </c>
      <c r="G618" s="70" t="s">
        <v>2432</v>
      </c>
      <c r="H618" s="70" t="s">
        <v>2433</v>
      </c>
      <c r="I618" s="148"/>
      <c r="J618" s="71">
        <v>13663.419882855629</v>
      </c>
      <c r="K618" s="71">
        <v>424.92399904297912</v>
      </c>
      <c r="L618" s="71">
        <v>730.39400542607973</v>
      </c>
      <c r="M618" s="71">
        <v>3177.9983906693719</v>
      </c>
      <c r="N618" s="71">
        <v>3512.0840198389751</v>
      </c>
      <c r="O618" s="71">
        <v>3041.228875892014</v>
      </c>
      <c r="P618" s="71">
        <v>3283.5773225317039</v>
      </c>
      <c r="Q618" s="71">
        <v>226.08416706390199</v>
      </c>
      <c r="R618" s="71">
        <v>134.25013489366111</v>
      </c>
      <c r="S618" s="71">
        <v>257.68538000000001</v>
      </c>
      <c r="T618" s="72"/>
      <c r="U618" s="71">
        <v>1626522239</v>
      </c>
      <c r="V618" s="71">
        <v>151624</v>
      </c>
      <c r="W618" s="71">
        <v>7201</v>
      </c>
      <c r="X618" s="71">
        <v>1107509</v>
      </c>
      <c r="Y618" s="71">
        <v>1117693</v>
      </c>
      <c r="Z618" s="71">
        <v>1250893</v>
      </c>
      <c r="AA618" s="71">
        <v>797289</v>
      </c>
      <c r="AB618" s="71">
        <v>3670840</v>
      </c>
      <c r="AC618" s="71">
        <v>23252365</v>
      </c>
      <c r="AD618" s="71">
        <v>257.68538000000001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2434</v>
      </c>
      <c r="B619" s="70">
        <v>512</v>
      </c>
      <c r="C619" s="70">
        <v>2</v>
      </c>
      <c r="D619" s="70">
        <v>31</v>
      </c>
      <c r="E619" s="70">
        <v>2005</v>
      </c>
      <c r="F619" s="70" t="s">
        <v>789</v>
      </c>
      <c r="G619" s="70" t="s">
        <v>2432</v>
      </c>
      <c r="H619" s="70" t="s">
        <v>2433</v>
      </c>
      <c r="I619" s="148"/>
      <c r="J619" s="71">
        <v>12940.65421191207</v>
      </c>
      <c r="K619" s="71">
        <v>299.27598538242171</v>
      </c>
      <c r="L619" s="71">
        <v>650.16904611628297</v>
      </c>
      <c r="M619" s="71">
        <v>5517.5201374812113</v>
      </c>
      <c r="N619" s="71">
        <v>4842.6903643819842</v>
      </c>
      <c r="O619" s="71">
        <v>4384.0353321040966</v>
      </c>
      <c r="P619" s="71">
        <v>3161.359830268857</v>
      </c>
      <c r="Q619" s="71">
        <v>222.45474607849701</v>
      </c>
      <c r="R619" s="71">
        <v>123.91716038752909</v>
      </c>
      <c r="S619" s="71">
        <v>402.12580657900003</v>
      </c>
      <c r="T619" s="72"/>
      <c r="U619" s="71">
        <v>1732274434</v>
      </c>
      <c r="V619" s="71">
        <v>128108</v>
      </c>
      <c r="W619" s="71">
        <v>5675</v>
      </c>
      <c r="X619" s="71">
        <v>1030488</v>
      </c>
      <c r="Y619" s="71">
        <v>1381349</v>
      </c>
      <c r="Z619" s="71">
        <v>2086652</v>
      </c>
      <c r="AA619" s="71">
        <v>628668</v>
      </c>
      <c r="AB619" s="71">
        <v>3775903</v>
      </c>
      <c r="AC619" s="71">
        <v>21912184</v>
      </c>
      <c r="AD619" s="71">
        <v>402.12580657900003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2435</v>
      </c>
      <c r="B620" s="70">
        <v>513</v>
      </c>
      <c r="C620" s="70">
        <v>3</v>
      </c>
      <c r="D620" s="70">
        <v>31</v>
      </c>
      <c r="E620" s="70">
        <v>2006</v>
      </c>
      <c r="F620" s="70" t="s">
        <v>790</v>
      </c>
      <c r="G620" s="70" t="s">
        <v>2432</v>
      </c>
      <c r="H620" s="70" t="s">
        <v>2433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2436</v>
      </c>
      <c r="B621" s="70">
        <v>514</v>
      </c>
      <c r="C621" s="70">
        <v>4</v>
      </c>
      <c r="D621" s="70">
        <v>31</v>
      </c>
      <c r="E621" s="70">
        <v>2007</v>
      </c>
      <c r="F621" s="70" t="s">
        <v>791</v>
      </c>
      <c r="G621" s="70" t="s">
        <v>2432</v>
      </c>
      <c r="H621" s="70" t="s">
        <v>2433</v>
      </c>
      <c r="I621" s="148"/>
      <c r="J621" s="71">
        <v>12310.92079703618</v>
      </c>
      <c r="K621" s="71">
        <v>289.95042404948958</v>
      </c>
      <c r="L621" s="71">
        <v>590.84771020490859</v>
      </c>
      <c r="M621" s="71">
        <v>5366.0143744846009</v>
      </c>
      <c r="N621" s="71">
        <v>5089.1558927692004</v>
      </c>
      <c r="O621" s="71">
        <v>4291.5671438778072</v>
      </c>
      <c r="P621" s="71">
        <v>3127.9925454344479</v>
      </c>
      <c r="Q621" s="71">
        <v>234.84356822829801</v>
      </c>
      <c r="R621" s="71">
        <v>120.1111813932169</v>
      </c>
      <c r="S621" s="71">
        <v>437.18972505117</v>
      </c>
      <c r="T621" s="72"/>
      <c r="U621" s="71">
        <v>1941026375</v>
      </c>
      <c r="V621" s="71">
        <v>122409</v>
      </c>
      <c r="W621" s="71">
        <v>5771</v>
      </c>
      <c r="X621" s="71">
        <v>1204292</v>
      </c>
      <c r="Y621" s="71">
        <v>1413428</v>
      </c>
      <c r="Z621" s="71">
        <v>2123430</v>
      </c>
      <c r="AA621" s="71">
        <v>612551</v>
      </c>
      <c r="AB621" s="71">
        <v>3775400</v>
      </c>
      <c r="AC621" s="71">
        <v>21848582</v>
      </c>
      <c r="AD621" s="71">
        <v>437.18972505117011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2437</v>
      </c>
      <c r="B622" s="70">
        <v>515</v>
      </c>
      <c r="C622" s="70">
        <v>5</v>
      </c>
      <c r="D622" s="70">
        <v>31</v>
      </c>
      <c r="E622" s="70">
        <v>2008</v>
      </c>
      <c r="F622" s="70" t="s">
        <v>792</v>
      </c>
      <c r="G622" s="70" t="s">
        <v>2432</v>
      </c>
      <c r="H622" s="70" t="s">
        <v>2433</v>
      </c>
      <c r="I622" s="148"/>
      <c r="J622" s="71">
        <v>11736.367343673021</v>
      </c>
      <c r="K622" s="71">
        <v>215.7861139736597</v>
      </c>
      <c r="L622" s="71">
        <v>481.96688789944329</v>
      </c>
      <c r="M622" s="71">
        <v>5884.3173694862853</v>
      </c>
      <c r="N622" s="71">
        <v>5310.0146049901668</v>
      </c>
      <c r="O622" s="71">
        <v>4169.6326585878278</v>
      </c>
      <c r="P622" s="71">
        <v>3048.5397911572891</v>
      </c>
      <c r="Q622" s="71">
        <v>230.938994866077</v>
      </c>
      <c r="R622" s="71">
        <v>110.4185561412836</v>
      </c>
      <c r="S622" s="71">
        <v>444.43878157355999</v>
      </c>
      <c r="T622" s="72"/>
      <c r="U622" s="71">
        <v>1917771764</v>
      </c>
      <c r="V622" s="71">
        <v>122409</v>
      </c>
      <c r="W622" s="71">
        <v>5771</v>
      </c>
      <c r="X622" s="71">
        <v>1204292</v>
      </c>
      <c r="Y622" s="71">
        <v>1428465</v>
      </c>
      <c r="Z622" s="71">
        <v>2135509</v>
      </c>
      <c r="AA622" s="71">
        <v>597673</v>
      </c>
      <c r="AB622" s="71">
        <v>3773694</v>
      </c>
      <c r="AC622" s="71">
        <v>20856546</v>
      </c>
      <c r="AD622" s="71">
        <v>444.43878157355999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2438</v>
      </c>
      <c r="B623" s="70">
        <v>516</v>
      </c>
      <c r="C623" s="70">
        <v>6</v>
      </c>
      <c r="D623" s="70">
        <v>31</v>
      </c>
      <c r="E623" s="70">
        <v>2009</v>
      </c>
      <c r="F623" s="70" t="s">
        <v>176</v>
      </c>
      <c r="G623" s="70" t="s">
        <v>2432</v>
      </c>
      <c r="H623" s="70" t="s">
        <v>2433</v>
      </c>
      <c r="I623" s="148"/>
      <c r="J623" s="71">
        <v>10718.697402890501</v>
      </c>
      <c r="K623" s="71">
        <v>214.63557722870229</v>
      </c>
      <c r="L623" s="71">
        <v>563.8498525130226</v>
      </c>
      <c r="M623" s="71">
        <v>5979.1747190331562</v>
      </c>
      <c r="N623" s="71">
        <v>4776.9891390960738</v>
      </c>
      <c r="O623" s="71">
        <v>4246.9659183600879</v>
      </c>
      <c r="P623" s="71">
        <v>2901.2409619055911</v>
      </c>
      <c r="Q623" s="71">
        <v>219.76267733647799</v>
      </c>
      <c r="R623" s="71">
        <v>102.9052342890765</v>
      </c>
      <c r="S623" s="71">
        <v>428.75510086995422</v>
      </c>
      <c r="T623" s="72"/>
      <c r="U623" s="71">
        <v>1505095279</v>
      </c>
      <c r="V623" s="71">
        <v>129354</v>
      </c>
      <c r="W623" s="71">
        <v>9087</v>
      </c>
      <c r="X623" s="71">
        <v>1312268</v>
      </c>
      <c r="Y623" s="71">
        <v>1440680</v>
      </c>
      <c r="Z623" s="71">
        <v>2146945</v>
      </c>
      <c r="AA623" s="71">
        <v>583932</v>
      </c>
      <c r="AB623" s="71">
        <v>3769685</v>
      </c>
      <c r="AC623" s="71">
        <v>18962725</v>
      </c>
      <c r="AD623" s="71">
        <v>428.75510086995422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24.181999999999999</v>
      </c>
      <c r="BI623" s="71">
        <v>0</v>
      </c>
      <c r="BJ623" s="71">
        <v>9362.6381000000001</v>
      </c>
      <c r="BK623" s="71">
        <v>72.343999999999994</v>
      </c>
      <c r="BL623" s="71">
        <v>864.4319999999999</v>
      </c>
      <c r="BM623" s="71">
        <v>0</v>
      </c>
      <c r="BN623" s="72"/>
      <c r="BO623" s="71">
        <v>2</v>
      </c>
      <c r="BP623" s="71">
        <v>0</v>
      </c>
      <c r="BQ623" s="71">
        <v>472</v>
      </c>
      <c r="BR623" s="71">
        <v>4</v>
      </c>
      <c r="BS623" s="71">
        <v>133</v>
      </c>
      <c r="BT623" s="71">
        <v>0</v>
      </c>
      <c r="BU623"/>
      <c r="BV623" s="70">
        <v>9716.6530999999995</v>
      </c>
      <c r="BW623" s="70">
        <v>178.36199999999999</v>
      </c>
      <c r="BX623" s="70">
        <v>175.011</v>
      </c>
      <c r="BY623" s="70">
        <v>6.8150000000000004</v>
      </c>
      <c r="BZ623" s="70">
        <v>211.417</v>
      </c>
      <c r="CA623" s="70">
        <v>6.1980000000000004</v>
      </c>
      <c r="CB623" s="70">
        <v>19.937999999999999</v>
      </c>
      <c r="CC623" s="70">
        <v>9.202</v>
      </c>
      <c r="CD623" s="70">
        <v>0</v>
      </c>
    </row>
    <row r="624" spans="1:82">
      <c r="A624" s="70" t="s">
        <v>2439</v>
      </c>
      <c r="B624" s="70">
        <v>517</v>
      </c>
      <c r="C624" s="70">
        <v>7</v>
      </c>
      <c r="D624" s="70">
        <v>31</v>
      </c>
      <c r="E624" s="70">
        <v>2010</v>
      </c>
      <c r="F624" s="70" t="s">
        <v>177</v>
      </c>
      <c r="G624" s="70" t="s">
        <v>2432</v>
      </c>
      <c r="H624" s="70" t="s">
        <v>2433</v>
      </c>
      <c r="I624" s="148"/>
      <c r="J624" s="71">
        <v>10347.11749042164</v>
      </c>
      <c r="K624" s="71">
        <v>230.09058133672829</v>
      </c>
      <c r="L624" s="71">
        <v>527.13688389429694</v>
      </c>
      <c r="M624" s="71">
        <v>6004.7671424289802</v>
      </c>
      <c r="N624" s="71">
        <v>5261.9782028189366</v>
      </c>
      <c r="O624" s="71">
        <v>4246.6205114327877</v>
      </c>
      <c r="P624" s="71">
        <v>2914.3570103383759</v>
      </c>
      <c r="Q624" s="71">
        <v>228.80324492783299</v>
      </c>
      <c r="R624" s="71">
        <v>106.45985039735289</v>
      </c>
      <c r="S624" s="71">
        <v>438.5238767116499</v>
      </c>
      <c r="T624" s="72"/>
      <c r="U624" s="71">
        <v>1579310901</v>
      </c>
      <c r="V624" s="71">
        <v>129354</v>
      </c>
      <c r="W624" s="71">
        <v>9087</v>
      </c>
      <c r="X624" s="71">
        <v>1312268</v>
      </c>
      <c r="Y624" s="71">
        <v>1451812</v>
      </c>
      <c r="Z624" s="71">
        <v>2156746</v>
      </c>
      <c r="AA624" s="71">
        <v>571923</v>
      </c>
      <c r="AB624" s="71">
        <v>3760801</v>
      </c>
      <c r="AC624" s="71">
        <v>18590931</v>
      </c>
      <c r="AD624" s="71">
        <v>438.52387671165002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30.877838000000001</v>
      </c>
      <c r="BI624" s="71">
        <v>0</v>
      </c>
      <c r="BJ624" s="71">
        <v>10098.68</v>
      </c>
      <c r="BK624" s="71">
        <v>52.667999999999999</v>
      </c>
      <c r="BL624" s="71">
        <v>1110.068</v>
      </c>
      <c r="BM624" s="71">
        <v>0</v>
      </c>
      <c r="BN624" s="72"/>
      <c r="BO624" s="71">
        <v>4</v>
      </c>
      <c r="BP624" s="71">
        <v>0</v>
      </c>
      <c r="BQ624" s="71">
        <v>486</v>
      </c>
      <c r="BR624" s="71">
        <v>4</v>
      </c>
      <c r="BS624" s="71">
        <v>146</v>
      </c>
      <c r="BT624" s="71">
        <v>0</v>
      </c>
      <c r="BU624"/>
      <c r="BV624" s="70">
        <v>10465.169838</v>
      </c>
      <c r="BW624" s="70">
        <v>159.107</v>
      </c>
      <c r="BX624" s="70">
        <v>328.81200000000001</v>
      </c>
      <c r="BY624" s="70">
        <v>6.74</v>
      </c>
      <c r="BZ624" s="70">
        <v>249.84100000000001</v>
      </c>
      <c r="CA624" s="70">
        <v>67.448999999999998</v>
      </c>
      <c r="CB624" s="70">
        <v>10.395</v>
      </c>
      <c r="CC624" s="70">
        <v>4.78</v>
      </c>
      <c r="CD624" s="70">
        <v>0</v>
      </c>
    </row>
    <row r="625" spans="1:82">
      <c r="A625" s="70" t="s">
        <v>2440</v>
      </c>
      <c r="B625" s="70">
        <v>518</v>
      </c>
      <c r="C625" s="70">
        <v>8</v>
      </c>
      <c r="D625" s="70">
        <v>31</v>
      </c>
      <c r="E625" s="70">
        <v>2011</v>
      </c>
      <c r="F625" s="70" t="s">
        <v>178</v>
      </c>
      <c r="G625" s="70" t="s">
        <v>2432</v>
      </c>
      <c r="H625" s="70" t="s">
        <v>2433</v>
      </c>
      <c r="I625" s="148"/>
      <c r="J625" s="71">
        <v>10613.96830170443</v>
      </c>
      <c r="K625" s="71">
        <v>323.76617541756661</v>
      </c>
      <c r="L625" s="71">
        <v>528.64711677920263</v>
      </c>
      <c r="M625" s="71">
        <v>6817.8809817206638</v>
      </c>
      <c r="N625" s="71">
        <v>5913.2355208952877</v>
      </c>
      <c r="O625" s="71">
        <v>4203.3925311559997</v>
      </c>
      <c r="P625" s="71">
        <v>2797.1107880559616</v>
      </c>
      <c r="Q625" s="71">
        <v>263.203977854539</v>
      </c>
      <c r="R625" s="71">
        <v>99.808149357880765</v>
      </c>
      <c r="S625" s="71">
        <v>415.29066298953222</v>
      </c>
      <c r="T625" s="72"/>
      <c r="U625" s="71">
        <v>1494973858</v>
      </c>
      <c r="V625" s="71">
        <v>129354</v>
      </c>
      <c r="W625" s="71">
        <v>9087</v>
      </c>
      <c r="X625" s="71">
        <v>1312268</v>
      </c>
      <c r="Y625" s="71">
        <v>1463726</v>
      </c>
      <c r="Z625" s="71">
        <v>2181170</v>
      </c>
      <c r="AA625" s="71">
        <v>565249</v>
      </c>
      <c r="AB625" s="71">
        <v>3750571</v>
      </c>
      <c r="AC625" s="71">
        <v>17400528</v>
      </c>
      <c r="AD625" s="71">
        <v>415.29066298953222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31.956</v>
      </c>
      <c r="BI625" s="71">
        <v>0</v>
      </c>
      <c r="BJ625" s="71">
        <v>9802.18</v>
      </c>
      <c r="BK625" s="71">
        <v>191.46299999999999</v>
      </c>
      <c r="BL625" s="71">
        <v>878.58799999999997</v>
      </c>
      <c r="BM625" s="71">
        <v>0</v>
      </c>
      <c r="BN625" s="72"/>
      <c r="BO625" s="71">
        <v>4</v>
      </c>
      <c r="BP625" s="71">
        <v>0</v>
      </c>
      <c r="BQ625" s="71">
        <v>496</v>
      </c>
      <c r="BR625" s="71">
        <v>4</v>
      </c>
      <c r="BS625" s="71">
        <v>136</v>
      </c>
      <c r="BT625" s="71">
        <v>0</v>
      </c>
      <c r="BU625"/>
      <c r="BV625" s="70">
        <v>10157.578</v>
      </c>
      <c r="BW625" s="70">
        <v>220.279</v>
      </c>
      <c r="BX625" s="70">
        <v>176.41</v>
      </c>
      <c r="BY625" s="70">
        <v>9.4420000000000002</v>
      </c>
      <c r="BZ625" s="70">
        <v>230.899</v>
      </c>
      <c r="CA625" s="70">
        <v>82.933999999999997</v>
      </c>
      <c r="CB625" s="70">
        <v>10.395</v>
      </c>
      <c r="CC625" s="70">
        <v>16.25</v>
      </c>
      <c r="CD625" s="70">
        <v>0</v>
      </c>
    </row>
    <row r="626" spans="1:82">
      <c r="A626" s="70" t="s">
        <v>2441</v>
      </c>
      <c r="B626" s="70">
        <v>519</v>
      </c>
      <c r="C626" s="70">
        <v>9</v>
      </c>
      <c r="D626" s="70">
        <v>31</v>
      </c>
      <c r="E626" s="70">
        <v>2012</v>
      </c>
      <c r="F626" s="70" t="s">
        <v>179</v>
      </c>
      <c r="G626" s="70" t="s">
        <v>2432</v>
      </c>
      <c r="H626" s="70" t="s">
        <v>2433</v>
      </c>
      <c r="I626" s="148"/>
      <c r="J626" s="71">
        <v>10896.568812215181</v>
      </c>
      <c r="K626" s="71">
        <v>298.50356447195901</v>
      </c>
      <c r="L626" s="71">
        <v>527.39545922524405</v>
      </c>
      <c r="M626" s="71">
        <v>7008.8403291091636</v>
      </c>
      <c r="N626" s="71">
        <v>6074.8750751241714</v>
      </c>
      <c r="O626" s="71">
        <v>4207.8185371388863</v>
      </c>
      <c r="P626" s="71">
        <v>2768.3150796003993</v>
      </c>
      <c r="Q626" s="71">
        <v>290.45662811078398</v>
      </c>
      <c r="R626" s="71">
        <v>102.6393931919916</v>
      </c>
      <c r="S626" s="71">
        <v>426.74352797486478</v>
      </c>
      <c r="T626" s="72"/>
      <c r="U626" s="71">
        <v>1570772365</v>
      </c>
      <c r="V626" s="71">
        <v>129354</v>
      </c>
      <c r="W626" s="71">
        <v>9087</v>
      </c>
      <c r="X626" s="71">
        <v>1312268</v>
      </c>
      <c r="Y626" s="71">
        <v>1509901</v>
      </c>
      <c r="Z626" s="71">
        <v>2200785</v>
      </c>
      <c r="AA626" s="71">
        <v>556265</v>
      </c>
      <c r="AB626" s="71">
        <v>3809470</v>
      </c>
      <c r="AC626" s="71">
        <v>17430654</v>
      </c>
      <c r="AD626" s="71">
        <v>426.74352797486478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32.533999999999999</v>
      </c>
      <c r="BI626" s="71">
        <v>0</v>
      </c>
      <c r="BJ626" s="71">
        <v>9531.4259999999995</v>
      </c>
      <c r="BK626" s="71">
        <v>198.63200000000001</v>
      </c>
      <c r="BL626" s="71">
        <v>1114.1489999999999</v>
      </c>
      <c r="BM626" s="71">
        <v>0</v>
      </c>
      <c r="BN626" s="72"/>
      <c r="BO626" s="71">
        <v>4</v>
      </c>
      <c r="BP626" s="71">
        <v>0</v>
      </c>
      <c r="BQ626" s="71">
        <v>503</v>
      </c>
      <c r="BR626" s="71">
        <v>4</v>
      </c>
      <c r="BS626" s="71">
        <v>147</v>
      </c>
      <c r="BT626" s="71">
        <v>0</v>
      </c>
      <c r="BU626"/>
      <c r="BV626" s="70">
        <v>10045.849</v>
      </c>
      <c r="BW626" s="70">
        <v>240.684</v>
      </c>
      <c r="BX626" s="70">
        <v>312.96300000000002</v>
      </c>
      <c r="BY626" s="70">
        <v>9.35</v>
      </c>
      <c r="BZ626" s="70">
        <v>182.959</v>
      </c>
      <c r="CA626" s="70">
        <v>75.12</v>
      </c>
      <c r="CB626" s="70">
        <v>9.8160000000000007</v>
      </c>
      <c r="CC626" s="70">
        <v>0</v>
      </c>
      <c r="CD626" s="70">
        <v>0</v>
      </c>
    </row>
    <row r="627" spans="1:82">
      <c r="A627" s="70" t="s">
        <v>2442</v>
      </c>
      <c r="B627" s="70">
        <v>520</v>
      </c>
      <c r="C627" s="70">
        <v>10</v>
      </c>
      <c r="D627" s="70">
        <v>31</v>
      </c>
      <c r="E627" s="70">
        <v>2013</v>
      </c>
      <c r="F627" s="70" t="s">
        <v>180</v>
      </c>
      <c r="G627" s="70" t="s">
        <v>2432</v>
      </c>
      <c r="H627" s="70" t="s">
        <v>2433</v>
      </c>
      <c r="I627" s="148"/>
      <c r="J627" s="71">
        <v>10632.61541822958</v>
      </c>
      <c r="K627" s="71">
        <v>257.94621475620693</v>
      </c>
      <c r="L627" s="71">
        <v>519.58365496915189</v>
      </c>
      <c r="M627" s="71">
        <v>6734.8019414140736</v>
      </c>
      <c r="N627" s="71">
        <v>5880.3203998661356</v>
      </c>
      <c r="O627" s="71">
        <v>4070.9839050997261</v>
      </c>
      <c r="P627" s="71">
        <v>2739.9770915138811</v>
      </c>
      <c r="Q627" s="71">
        <v>294.21786881771601</v>
      </c>
      <c r="R627" s="71">
        <v>101.7521376386117</v>
      </c>
      <c r="S627" s="71">
        <v>412.90171275768921</v>
      </c>
      <c r="T627" s="72"/>
      <c r="U627" s="71">
        <v>1569913099</v>
      </c>
      <c r="V627" s="71">
        <v>129354</v>
      </c>
      <c r="W627" s="71">
        <v>9087</v>
      </c>
      <c r="X627" s="71">
        <v>1312268</v>
      </c>
      <c r="Y627" s="71">
        <v>1518772</v>
      </c>
      <c r="Z627" s="71">
        <v>2224283</v>
      </c>
      <c r="AA627" s="71">
        <v>548504</v>
      </c>
      <c r="AB627" s="71">
        <v>3803481</v>
      </c>
      <c r="AC627" s="71">
        <v>16867636</v>
      </c>
      <c r="AD627" s="71">
        <v>412.90171275768921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34.326000000000001</v>
      </c>
      <c r="BI627" s="71">
        <v>0</v>
      </c>
      <c r="BJ627" s="71">
        <v>9969.7379999999994</v>
      </c>
      <c r="BK627" s="71">
        <v>189.52799999999999</v>
      </c>
      <c r="BL627" s="71">
        <v>1104.345</v>
      </c>
      <c r="BM627" s="71">
        <v>0</v>
      </c>
      <c r="BN627" s="72"/>
      <c r="BO627" s="71">
        <v>4</v>
      </c>
      <c r="BP627" s="71">
        <v>0</v>
      </c>
      <c r="BQ627" s="71">
        <v>512</v>
      </c>
      <c r="BR627" s="71">
        <v>4</v>
      </c>
      <c r="BS627" s="71">
        <v>146</v>
      </c>
      <c r="BT627" s="71">
        <v>0</v>
      </c>
      <c r="BU627"/>
      <c r="BV627" s="70">
        <v>10341.326999999999</v>
      </c>
      <c r="BW627" s="70">
        <v>296.404</v>
      </c>
      <c r="BX627" s="70">
        <v>316.64800000000002</v>
      </c>
      <c r="BY627" s="70">
        <v>10.220000000000001</v>
      </c>
      <c r="BZ627" s="70">
        <v>254.298</v>
      </c>
      <c r="CA627" s="70">
        <v>54.198999999999998</v>
      </c>
      <c r="CB627" s="70">
        <v>6.5659999999999998</v>
      </c>
      <c r="CC627" s="70">
        <v>18.274999999999999</v>
      </c>
      <c r="CD627" s="70">
        <v>0</v>
      </c>
    </row>
    <row r="628" spans="1:82">
      <c r="A628" s="70" t="s">
        <v>2443</v>
      </c>
      <c r="B628" s="70">
        <v>521</v>
      </c>
      <c r="C628" s="70">
        <v>11</v>
      </c>
      <c r="D628" s="70">
        <v>31</v>
      </c>
      <c r="E628" s="70">
        <v>2014</v>
      </c>
      <c r="F628" s="70" t="s">
        <v>181</v>
      </c>
      <c r="G628" s="70" t="s">
        <v>2432</v>
      </c>
      <c r="H628" s="70" t="s">
        <v>2433</v>
      </c>
      <c r="I628" s="148"/>
      <c r="J628" s="71">
        <v>10306.83903710951</v>
      </c>
      <c r="K628" s="71">
        <v>253.12993232289281</v>
      </c>
      <c r="L628" s="71">
        <v>460.01292902326821</v>
      </c>
      <c r="M628" s="71">
        <v>6198.4479836464652</v>
      </c>
      <c r="N628" s="71">
        <v>5460.7299484961468</v>
      </c>
      <c r="O628" s="71">
        <v>3893.802127327373</v>
      </c>
      <c r="P628" s="71">
        <v>2715.911354573364</v>
      </c>
      <c r="Q628" s="71">
        <v>280.99499298971801</v>
      </c>
      <c r="R628" s="71">
        <v>104.6534423217072</v>
      </c>
      <c r="S628" s="71">
        <v>393.44820631709848</v>
      </c>
      <c r="T628" s="72"/>
      <c r="U628" s="71">
        <v>1605072356</v>
      </c>
      <c r="V628" s="71">
        <v>109464</v>
      </c>
      <c r="W628" s="71">
        <v>8840</v>
      </c>
      <c r="X628" s="71">
        <v>1286203</v>
      </c>
      <c r="Y628" s="71">
        <v>1530499</v>
      </c>
      <c r="Z628" s="71">
        <v>2240705</v>
      </c>
      <c r="AA628" s="71">
        <v>540875</v>
      </c>
      <c r="AB628" s="71">
        <v>3786106</v>
      </c>
      <c r="AC628" s="71">
        <v>17403141</v>
      </c>
      <c r="AD628" s="71">
        <v>393.44820631709848</v>
      </c>
      <c r="AE628" s="72"/>
      <c r="AF628" s="71"/>
      <c r="AG628" s="71"/>
      <c r="AH628" s="71"/>
      <c r="AI628" s="71"/>
      <c r="AJ628" s="71"/>
      <c r="AK628" s="71"/>
      <c r="AL628" s="71"/>
      <c r="AM628" s="71"/>
      <c r="AN628" s="71"/>
      <c r="AO628" s="71"/>
      <c r="AP628" s="71"/>
      <c r="AQ628" s="72"/>
      <c r="AR628" s="71">
        <v>85706</v>
      </c>
      <c r="AS628" s="71">
        <v>13335</v>
      </c>
      <c r="AT628" s="71">
        <v>17</v>
      </c>
      <c r="AU628" s="71">
        <v>10</v>
      </c>
      <c r="AV628" s="71">
        <v>0</v>
      </c>
      <c r="AW628" s="71">
        <v>11</v>
      </c>
      <c r="AX628" s="71"/>
      <c r="AY628" s="72"/>
      <c r="AZ628" s="71">
        <v>357383.4</v>
      </c>
      <c r="BA628" s="71">
        <v>555543.8000000004</v>
      </c>
      <c r="BB628" s="71">
        <v>117997.8</v>
      </c>
      <c r="BC628" s="71">
        <v>12243</v>
      </c>
      <c r="BD628" s="71">
        <v>0</v>
      </c>
      <c r="BE628" s="71">
        <v>131432.70000000001</v>
      </c>
      <c r="BF628" s="71"/>
      <c r="BG628" s="72"/>
      <c r="BH628" s="71">
        <v>38.128</v>
      </c>
      <c r="BI628" s="71">
        <v>0</v>
      </c>
      <c r="BJ628" s="71">
        <v>9946.8469999999998</v>
      </c>
      <c r="BK628" s="71">
        <v>179.678</v>
      </c>
      <c r="BL628" s="71">
        <v>1078.8436999999999</v>
      </c>
      <c r="BM628" s="71">
        <v>0</v>
      </c>
      <c r="BN628" s="72"/>
      <c r="BO628" s="71">
        <v>5</v>
      </c>
      <c r="BP628" s="71">
        <v>0</v>
      </c>
      <c r="BQ628" s="71">
        <v>514</v>
      </c>
      <c r="BR628" s="71">
        <v>4</v>
      </c>
      <c r="BS628" s="71">
        <v>145</v>
      </c>
      <c r="BT628" s="71">
        <v>0</v>
      </c>
      <c r="BU628"/>
      <c r="BV628" s="70">
        <v>10233.262000000001</v>
      </c>
      <c r="BW628" s="70">
        <v>328.721</v>
      </c>
      <c r="BX628" s="70">
        <v>299.94529999999997</v>
      </c>
      <c r="BY628" s="70">
        <v>13.888</v>
      </c>
      <c r="BZ628" s="70">
        <v>270.9074</v>
      </c>
      <c r="CA628" s="70">
        <v>66.828000000000003</v>
      </c>
      <c r="CB628" s="70">
        <v>9.2409999999999997</v>
      </c>
      <c r="CC628" s="70">
        <v>20.704000000000001</v>
      </c>
      <c r="CD628" s="70">
        <v>0</v>
      </c>
    </row>
    <row r="629" spans="1:82">
      <c r="A629" s="70" t="s">
        <v>2444</v>
      </c>
      <c r="B629" s="70">
        <v>522</v>
      </c>
      <c r="C629" s="70">
        <v>12</v>
      </c>
      <c r="D629" s="70">
        <v>31</v>
      </c>
      <c r="E629" s="70">
        <v>2015</v>
      </c>
      <c r="F629" s="70" t="s">
        <v>182</v>
      </c>
      <c r="G629" s="70" t="s">
        <v>2432</v>
      </c>
      <c r="H629" s="70" t="s">
        <v>2433</v>
      </c>
      <c r="I629" s="148"/>
      <c r="J629" s="71">
        <v>9362.3223592653412</v>
      </c>
      <c r="K629" s="71">
        <v>234.35895754175041</v>
      </c>
      <c r="L629" s="71">
        <v>494.23510202262992</v>
      </c>
      <c r="M629" s="71">
        <v>5596.7119169299722</v>
      </c>
      <c r="N629" s="71">
        <v>5224.3899088593516</v>
      </c>
      <c r="O629" s="71">
        <v>3877.5930373863912</v>
      </c>
      <c r="P629" s="71">
        <v>2683.221729978769</v>
      </c>
      <c r="Q629" s="71">
        <v>273.95079484765199</v>
      </c>
      <c r="R629" s="71">
        <v>97.692781742693199</v>
      </c>
      <c r="S629" s="71">
        <v>438.94330441016842</v>
      </c>
      <c r="T629" s="72"/>
      <c r="U629" s="71">
        <v>1637204164</v>
      </c>
      <c r="V629" s="71">
        <v>109464</v>
      </c>
      <c r="W629" s="71">
        <v>8840</v>
      </c>
      <c r="X629" s="71">
        <v>1286203</v>
      </c>
      <c r="Y629" s="71">
        <v>1544095</v>
      </c>
      <c r="Z629" s="71">
        <v>2252852</v>
      </c>
      <c r="AA629" s="71">
        <v>533943</v>
      </c>
      <c r="AB629" s="71">
        <v>3770619</v>
      </c>
      <c r="AC629" s="71">
        <v>16698987</v>
      </c>
      <c r="AD629" s="71">
        <v>438.94330441016842</v>
      </c>
      <c r="AE629" s="72"/>
      <c r="AF629" s="71">
        <v>10871187786.872761</v>
      </c>
      <c r="AG629" s="71">
        <v>185794487.35612139</v>
      </c>
      <c r="AH629" s="71">
        <v>67966534.481503621</v>
      </c>
      <c r="AI629" s="71">
        <v>8037515207.0186939</v>
      </c>
      <c r="AJ629" s="71">
        <v>8467524260.4622478</v>
      </c>
      <c r="AK629" s="71"/>
      <c r="AL629" s="71"/>
      <c r="AM629" s="71">
        <v>516747516.79818928</v>
      </c>
      <c r="AN629" s="71"/>
      <c r="AO629" s="71"/>
      <c r="AP629" s="71">
        <v>28146735792.989521</v>
      </c>
      <c r="AQ629" s="72"/>
      <c r="AR629" s="71">
        <v>94905</v>
      </c>
      <c r="AS629" s="71">
        <v>19712</v>
      </c>
      <c r="AT629" s="71">
        <v>18</v>
      </c>
      <c r="AU629" s="71">
        <v>15</v>
      </c>
      <c r="AV629" s="71">
        <v>0</v>
      </c>
      <c r="AW629" s="71">
        <v>12</v>
      </c>
      <c r="AX629" s="71"/>
      <c r="AY629" s="72"/>
      <c r="AZ629" s="71">
        <v>401933.40000000008</v>
      </c>
      <c r="BA629" s="71">
        <v>838520.69999999972</v>
      </c>
      <c r="BB629" s="71">
        <v>134400.79999999999</v>
      </c>
      <c r="BC629" s="71">
        <v>18557</v>
      </c>
      <c r="BD629" s="71">
        <v>0</v>
      </c>
      <c r="BE629" s="71">
        <v>132557.70000000001</v>
      </c>
      <c r="BF629" s="71"/>
      <c r="BG629" s="72"/>
      <c r="BH629" s="71">
        <v>37.146000000000001</v>
      </c>
      <c r="BI629" s="71">
        <v>0</v>
      </c>
      <c r="BJ629" s="71">
        <v>9867.8520000000008</v>
      </c>
      <c r="BK629" s="71">
        <v>158.852</v>
      </c>
      <c r="BL629" s="71">
        <v>1037.6859999999999</v>
      </c>
      <c r="BM629" s="71">
        <v>0</v>
      </c>
      <c r="BN629" s="72"/>
      <c r="BO629" s="71">
        <v>5</v>
      </c>
      <c r="BP629" s="71">
        <v>0</v>
      </c>
      <c r="BQ629" s="71">
        <v>511</v>
      </c>
      <c r="BR629" s="71">
        <v>4</v>
      </c>
      <c r="BS629" s="71">
        <v>143</v>
      </c>
      <c r="BT629" s="71">
        <v>0</v>
      </c>
      <c r="BU629"/>
      <c r="BV629" s="70">
        <v>9792.1620000000003</v>
      </c>
      <c r="BW629" s="70">
        <v>484.62900000000002</v>
      </c>
      <c r="BX629" s="70">
        <v>292.26100000000002</v>
      </c>
      <c r="BY629" s="70">
        <v>13.852</v>
      </c>
      <c r="BZ629" s="70">
        <v>330.012</v>
      </c>
      <c r="CA629" s="70">
        <v>105.18300000000001</v>
      </c>
      <c r="CB629" s="70">
        <v>7.7779999999999996</v>
      </c>
      <c r="CC629" s="70">
        <v>75.659000000000006</v>
      </c>
      <c r="CD629" s="70">
        <v>0</v>
      </c>
    </row>
    <row r="630" spans="1:82">
      <c r="A630" s="70" t="s">
        <v>2445</v>
      </c>
      <c r="B630" s="70">
        <v>523</v>
      </c>
      <c r="C630" s="70">
        <v>13</v>
      </c>
      <c r="D630" s="70">
        <v>31</v>
      </c>
      <c r="E630" s="70">
        <v>2016</v>
      </c>
      <c r="F630" s="70" t="s">
        <v>155</v>
      </c>
      <c r="G630" s="70" t="s">
        <v>2432</v>
      </c>
      <c r="H630" s="70" t="s">
        <v>2433</v>
      </c>
      <c r="I630" s="148"/>
      <c r="J630" s="71">
        <v>9066.7373066705604</v>
      </c>
      <c r="K630" s="71">
        <v>230.16842439776818</v>
      </c>
      <c r="L630" s="71">
        <v>518.52708093335457</v>
      </c>
      <c r="M630" s="71">
        <v>5349.8962850718899</v>
      </c>
      <c r="N630" s="71">
        <v>5240.353523899249</v>
      </c>
      <c r="O630" s="71">
        <v>3857.0131070677157</v>
      </c>
      <c r="P630" s="71">
        <v>2600.9078623562395</v>
      </c>
      <c r="Q630" s="71">
        <v>265.35499331359711</v>
      </c>
      <c r="R630" s="71">
        <v>101.63302169226664</v>
      </c>
      <c r="S630" s="71">
        <v>460.59210650912217</v>
      </c>
      <c r="T630" s="72"/>
      <c r="U630" s="71">
        <v>1613217845</v>
      </c>
      <c r="V630" s="71">
        <v>109464</v>
      </c>
      <c r="W630" s="71">
        <v>8840</v>
      </c>
      <c r="X630" s="71">
        <v>1286203</v>
      </c>
      <c r="Y630" s="71">
        <v>1557733</v>
      </c>
      <c r="Z630" s="71">
        <v>2268442</v>
      </c>
      <c r="AA630" s="71">
        <v>535307</v>
      </c>
      <c r="AB630" s="71">
        <v>3756865</v>
      </c>
      <c r="AC630" s="71">
        <v>17357919.682417952</v>
      </c>
      <c r="AD630" s="71">
        <v>460.59210650912217</v>
      </c>
      <c r="AE630" s="72"/>
      <c r="AF630" s="71">
        <v>10627837246.04402</v>
      </c>
      <c r="AG630" s="71">
        <v>174320504.06277871</v>
      </c>
      <c r="AH630" s="71">
        <v>51864347.708364993</v>
      </c>
      <c r="AI630" s="71">
        <v>8288550683.1800194</v>
      </c>
      <c r="AJ630" s="71">
        <v>8204487805.0582542</v>
      </c>
      <c r="AK630" s="71"/>
      <c r="AL630" s="71"/>
      <c r="AM630" s="71">
        <v>515262586.50767797</v>
      </c>
      <c r="AN630" s="71"/>
      <c r="AO630" s="71"/>
      <c r="AP630" s="71">
        <v>27862323172.561115</v>
      </c>
      <c r="AQ630" s="72"/>
      <c r="AR630" s="71">
        <v>103078</v>
      </c>
      <c r="AS630" s="71">
        <v>23577</v>
      </c>
      <c r="AT630" s="71">
        <v>23</v>
      </c>
      <c r="AU630" s="71">
        <v>24</v>
      </c>
      <c r="AV630" s="71">
        <v>0</v>
      </c>
      <c r="AW630" s="71">
        <v>13</v>
      </c>
      <c r="AX630" s="71"/>
      <c r="AY630" s="72"/>
      <c r="AZ630" s="71">
        <v>441937.99999999983</v>
      </c>
      <c r="BA630" s="71">
        <v>1069149.6000000001</v>
      </c>
      <c r="BB630" s="71">
        <v>152829.6</v>
      </c>
      <c r="BC630" s="71">
        <v>25206.7</v>
      </c>
      <c r="BD630" s="71">
        <v>0</v>
      </c>
      <c r="BE630" s="71">
        <v>132728.1</v>
      </c>
      <c r="BF630" s="71"/>
      <c r="BG630" s="72"/>
      <c r="BH630" s="71">
        <v>38.624000000000002</v>
      </c>
      <c r="BI630" s="71">
        <v>0</v>
      </c>
      <c r="BJ630" s="71">
        <v>9578.4529999999995</v>
      </c>
      <c r="BK630" s="71">
        <v>205.297</v>
      </c>
      <c r="BL630" s="71">
        <v>1046.9195999999999</v>
      </c>
      <c r="BM630" s="71">
        <v>0</v>
      </c>
      <c r="BN630" s="72"/>
      <c r="BO630" s="71">
        <v>6</v>
      </c>
      <c r="BP630" s="71">
        <v>0</v>
      </c>
      <c r="BQ630" s="71">
        <v>526</v>
      </c>
      <c r="BR630" s="71">
        <v>6</v>
      </c>
      <c r="BS630" s="71">
        <v>139</v>
      </c>
      <c r="BT630" s="71">
        <v>0</v>
      </c>
      <c r="BU630"/>
      <c r="BV630" s="70">
        <v>9580.8639999999996</v>
      </c>
      <c r="BW630" s="70">
        <v>493.16899999999998</v>
      </c>
      <c r="BX630" s="70">
        <v>311.84559999999999</v>
      </c>
      <c r="BY630" s="70">
        <v>10.762</v>
      </c>
      <c r="BZ630" s="70">
        <v>293.98</v>
      </c>
      <c r="CA630" s="70">
        <v>105.779</v>
      </c>
      <c r="CB630" s="70">
        <v>8.3650000000000002</v>
      </c>
      <c r="CC630" s="70">
        <v>61.335000000000001</v>
      </c>
      <c r="CD630" s="70">
        <v>3.194</v>
      </c>
    </row>
    <row r="631" spans="1:82">
      <c r="A631" s="70" t="s">
        <v>2446</v>
      </c>
      <c r="B631" s="70">
        <v>524</v>
      </c>
      <c r="C631" s="70">
        <v>14</v>
      </c>
      <c r="D631" s="70">
        <v>31</v>
      </c>
      <c r="E631" s="70">
        <v>2017</v>
      </c>
      <c r="F631" s="70" t="s">
        <v>156</v>
      </c>
      <c r="G631" s="70" t="s">
        <v>2432</v>
      </c>
      <c r="H631" s="70" t="s">
        <v>2433</v>
      </c>
      <c r="I631" s="148"/>
      <c r="J631" s="71">
        <v>9234.3535180402014</v>
      </c>
      <c r="K631" s="71">
        <v>230.38356778462321</v>
      </c>
      <c r="L631" s="71">
        <v>469.19931849159599</v>
      </c>
      <c r="M631" s="71">
        <v>5134.870961716173</v>
      </c>
      <c r="N631" s="71">
        <v>5065.5339892329339</v>
      </c>
      <c r="O631" s="71">
        <v>3817.056639103444</v>
      </c>
      <c r="P631" s="71">
        <v>2563.5898069944719</v>
      </c>
      <c r="Q631" s="71">
        <v>255.658192077574</v>
      </c>
      <c r="R631" s="71">
        <v>102.97475671272392</v>
      </c>
      <c r="S631" s="71">
        <v>422.9424844085637</v>
      </c>
      <c r="T631" s="72"/>
      <c r="U631" s="71">
        <v>1678711346</v>
      </c>
      <c r="V631" s="71">
        <v>109464</v>
      </c>
      <c r="W631" s="71">
        <v>8840</v>
      </c>
      <c r="X631" s="71">
        <v>1286203</v>
      </c>
      <c r="Y631" s="71">
        <v>1571636</v>
      </c>
      <c r="Z631" s="71">
        <v>2282182</v>
      </c>
      <c r="AA631" s="71">
        <v>530990</v>
      </c>
      <c r="AB631" s="71">
        <v>3743015</v>
      </c>
      <c r="AC631" s="71">
        <v>17936039</v>
      </c>
      <c r="AD631" s="71">
        <v>422.9424844085637</v>
      </c>
      <c r="AE631" s="72"/>
      <c r="AF631" s="71">
        <v>11336516316.325411</v>
      </c>
      <c r="AG631" s="71">
        <v>176223302.56183791</v>
      </c>
      <c r="AH631" s="71">
        <v>64540087.559164166</v>
      </c>
      <c r="AI631" s="71">
        <v>8268813523.3675861</v>
      </c>
      <c r="AJ631" s="71">
        <v>7939811168.6967049</v>
      </c>
      <c r="AK631" s="71"/>
      <c r="AL631" s="71"/>
      <c r="AM631" s="71">
        <v>514166300.48586369</v>
      </c>
      <c r="AN631" s="71"/>
      <c r="AO631" s="71"/>
      <c r="AP631" s="71">
        <v>28300070698.996567</v>
      </c>
      <c r="AQ631" s="72"/>
      <c r="AR631" s="71">
        <v>109950</v>
      </c>
      <c r="AS631" s="71">
        <v>26323</v>
      </c>
      <c r="AT631" s="71">
        <v>34</v>
      </c>
      <c r="AU631" s="71">
        <v>27</v>
      </c>
      <c r="AV631" s="71">
        <v>1</v>
      </c>
      <c r="AW631" s="71">
        <v>16</v>
      </c>
      <c r="AX631" s="71"/>
      <c r="AY631" s="72"/>
      <c r="AZ631" s="71">
        <v>475552.49999999988</v>
      </c>
      <c r="BA631" s="71">
        <v>1242846.800000001</v>
      </c>
      <c r="BB631" s="71">
        <v>152975.20000000001</v>
      </c>
      <c r="BC631" s="71">
        <v>29565.4</v>
      </c>
      <c r="BD631" s="71">
        <v>110</v>
      </c>
      <c r="BE631" s="71">
        <v>133661.1</v>
      </c>
      <c r="BF631" s="71"/>
      <c r="BG631" s="72"/>
      <c r="BH631" s="71">
        <v>35.591999999999999</v>
      </c>
      <c r="BI631" s="71">
        <v>0</v>
      </c>
      <c r="BJ631" s="71">
        <v>9433.6749999999993</v>
      </c>
      <c r="BK631" s="71">
        <v>206.81</v>
      </c>
      <c r="BL631" s="71">
        <v>1078.0899999999999</v>
      </c>
      <c r="BM631" s="71">
        <v>0</v>
      </c>
      <c r="BN631" s="72"/>
      <c r="BO631" s="71">
        <v>5</v>
      </c>
      <c r="BP631" s="71">
        <v>0</v>
      </c>
      <c r="BQ631" s="71">
        <v>527</v>
      </c>
      <c r="BR631" s="71">
        <v>6</v>
      </c>
      <c r="BS631" s="71">
        <v>137</v>
      </c>
      <c r="BT631" s="71">
        <v>0</v>
      </c>
      <c r="BU631"/>
      <c r="BV631" s="70">
        <v>9399.7540000000008</v>
      </c>
      <c r="BW631" s="70">
        <v>564.18399999999997</v>
      </c>
      <c r="BX631" s="70">
        <v>370.93200000000002</v>
      </c>
      <c r="BY631" s="70">
        <v>15.12</v>
      </c>
      <c r="BZ631" s="70">
        <v>277.49799999999999</v>
      </c>
      <c r="CA631" s="70">
        <v>102.90900000000001</v>
      </c>
      <c r="CB631" s="70">
        <v>9.1809999999999992</v>
      </c>
      <c r="CC631" s="70">
        <v>10.95</v>
      </c>
      <c r="CD631" s="70">
        <v>3.6389999999999998</v>
      </c>
    </row>
    <row r="632" spans="1:82">
      <c r="A632" s="70" t="s">
        <v>2447</v>
      </c>
      <c r="B632" s="70">
        <v>525</v>
      </c>
      <c r="C632" s="70">
        <v>15</v>
      </c>
      <c r="D632" s="70">
        <v>31</v>
      </c>
      <c r="E632" s="70">
        <v>2018</v>
      </c>
      <c r="F632" s="70" t="s">
        <v>183</v>
      </c>
      <c r="G632" s="70" t="s">
        <v>2432</v>
      </c>
      <c r="H632" s="70" t="s">
        <v>2433</v>
      </c>
      <c r="I632" s="148"/>
      <c r="J632" s="71">
        <v>9255.7831893071962</v>
      </c>
      <c r="K632" s="71">
        <v>216.39983469757109</v>
      </c>
      <c r="L632" s="71">
        <v>418.42063835413228</v>
      </c>
      <c r="M632" s="71">
        <v>5011.3461927256567</v>
      </c>
      <c r="N632" s="71">
        <v>4780.7180509330365</v>
      </c>
      <c r="O632" s="71">
        <v>3759.9435510037256</v>
      </c>
      <c r="P632" s="71">
        <v>2534.997759406644</v>
      </c>
      <c r="Q632" s="71">
        <v>236.19102068214701</v>
      </c>
      <c r="R632" s="71">
        <v>104.48172682635305</v>
      </c>
      <c r="S632" s="71">
        <v>452.44798469436535</v>
      </c>
      <c r="T632" s="72"/>
      <c r="U632" s="71">
        <v>1753946114</v>
      </c>
      <c r="V632" s="71">
        <v>109464</v>
      </c>
      <c r="W632" s="71">
        <v>8840</v>
      </c>
      <c r="X632" s="71">
        <v>1286203</v>
      </c>
      <c r="Y632" s="71">
        <v>1585787</v>
      </c>
      <c r="Z632" s="71">
        <v>2291079</v>
      </c>
      <c r="AA632" s="71">
        <v>530347</v>
      </c>
      <c r="AB632" s="71">
        <v>3726537</v>
      </c>
      <c r="AC632" s="71">
        <v>18127199</v>
      </c>
      <c r="AD632" s="71">
        <v>452.44798469436529</v>
      </c>
      <c r="AE632" s="72"/>
      <c r="AF632" s="71">
        <v>11514163896.131611</v>
      </c>
      <c r="AG632" s="71">
        <v>156486591.43584251</v>
      </c>
      <c r="AH632" s="71">
        <v>58370051.972400829</v>
      </c>
      <c r="AI632" s="71">
        <v>7953620891.9702826</v>
      </c>
      <c r="AJ632" s="71">
        <v>7915156381.1535673</v>
      </c>
      <c r="AK632" s="71"/>
      <c r="AL632" s="71"/>
      <c r="AM632" s="71">
        <v>512961957.15805578</v>
      </c>
      <c r="AN632" s="71"/>
      <c r="AO632" s="71"/>
      <c r="AP632" s="71">
        <v>28110759769.821758</v>
      </c>
      <c r="AQ632" s="72"/>
      <c r="AR632" s="71">
        <v>119073</v>
      </c>
      <c r="AS632" s="71">
        <v>29820</v>
      </c>
      <c r="AT632" s="71">
        <v>50</v>
      </c>
      <c r="AU632" s="71">
        <v>30</v>
      </c>
      <c r="AV632" s="71">
        <v>1</v>
      </c>
      <c r="AW632" s="71">
        <v>17</v>
      </c>
      <c r="AX632" s="71"/>
      <c r="AY632" s="72"/>
      <c r="AZ632" s="71">
        <v>518436.00000000175</v>
      </c>
      <c r="BA632" s="71">
        <v>1413098.9</v>
      </c>
      <c r="BB632" s="71">
        <v>151353.79999999999</v>
      </c>
      <c r="BC632" s="71">
        <v>32827</v>
      </c>
      <c r="BD632" s="71">
        <v>110</v>
      </c>
      <c r="BE632" s="71">
        <v>145063.02600000001</v>
      </c>
      <c r="BF632" s="71"/>
      <c r="BG632" s="72"/>
      <c r="BH632" s="71">
        <v>31.425999999999998</v>
      </c>
      <c r="BI632" s="71">
        <v>0</v>
      </c>
      <c r="BJ632" s="71">
        <v>9401.9130000000005</v>
      </c>
      <c r="BK632" s="71">
        <v>201.71899999999999</v>
      </c>
      <c r="BL632" s="71">
        <v>1045.056</v>
      </c>
      <c r="BM632" s="71">
        <v>0</v>
      </c>
      <c r="BN632" s="72"/>
      <c r="BO632" s="71">
        <v>4</v>
      </c>
      <c r="BP632" s="71">
        <v>0</v>
      </c>
      <c r="BQ632" s="71">
        <v>534</v>
      </c>
      <c r="BR632" s="71">
        <v>6</v>
      </c>
      <c r="BS632" s="71">
        <v>133</v>
      </c>
      <c r="BT632" s="71">
        <v>0</v>
      </c>
      <c r="BU632"/>
      <c r="BV632" s="70">
        <v>9357.9889999999996</v>
      </c>
      <c r="BW632" s="70">
        <v>549.90300000000002</v>
      </c>
      <c r="BX632" s="70">
        <v>336.524</v>
      </c>
      <c r="BY632" s="70">
        <v>14.827999999999999</v>
      </c>
      <c r="BZ632" s="70">
        <v>274.40100000000001</v>
      </c>
      <c r="CA632" s="70">
        <v>108.297</v>
      </c>
      <c r="CB632" s="70">
        <v>9.3000000000000007</v>
      </c>
      <c r="CC632" s="70">
        <v>25.773</v>
      </c>
      <c r="CD632" s="70">
        <v>3.0990000000000002</v>
      </c>
    </row>
    <row r="633" spans="1:82">
      <c r="A633" s="70" t="s">
        <v>2448</v>
      </c>
      <c r="B633" s="70">
        <v>526</v>
      </c>
      <c r="C633" s="70">
        <v>16</v>
      </c>
      <c r="D633" s="70">
        <v>31</v>
      </c>
      <c r="E633" s="70">
        <v>2019</v>
      </c>
      <c r="F633" s="70" t="s">
        <v>158</v>
      </c>
      <c r="G633" s="70" t="s">
        <v>2432</v>
      </c>
      <c r="H633" s="70" t="s">
        <v>2433</v>
      </c>
      <c r="I633" s="148"/>
      <c r="J633" s="71">
        <v>8733.1087218261328</v>
      </c>
      <c r="K633" s="71">
        <v>196.28325277430682</v>
      </c>
      <c r="L633" s="71">
        <v>422.06232132235601</v>
      </c>
      <c r="M633" s="71">
        <v>4614.4484097483937</v>
      </c>
      <c r="N633" s="71">
        <v>4223.0768336854644</v>
      </c>
      <c r="O633" s="71">
        <v>3666.0180893185843</v>
      </c>
      <c r="P633" s="71">
        <v>2514.5044458992093</v>
      </c>
      <c r="Q633" s="71">
        <v>228.85580495112299</v>
      </c>
      <c r="R633" s="71">
        <v>120.1072686311964</v>
      </c>
      <c r="S633" s="71">
        <v>457.12517637637274</v>
      </c>
      <c r="T633" s="72"/>
      <c r="U633" s="71">
        <v>1715399706</v>
      </c>
      <c r="V633" s="71">
        <v>109464</v>
      </c>
      <c r="W633" s="71">
        <v>8840</v>
      </c>
      <c r="X633" s="71">
        <v>1286203</v>
      </c>
      <c r="Y633" s="71">
        <v>1600309</v>
      </c>
      <c r="Z633" s="71">
        <v>2295173</v>
      </c>
      <c r="AA633" s="71">
        <v>522122</v>
      </c>
      <c r="AB633" s="71">
        <v>3708556</v>
      </c>
      <c r="AC633" s="71">
        <v>21179478</v>
      </c>
      <c r="AD633" s="71">
        <v>457.12517637637268</v>
      </c>
      <c r="AE633" s="72"/>
      <c r="AF633" s="71">
        <v>10879900915.173</v>
      </c>
      <c r="AG633" s="71">
        <v>151056657.06630069</v>
      </c>
      <c r="AH633" s="71">
        <v>63481044.72435125</v>
      </c>
      <c r="AI633" s="71">
        <v>7762264932.8460636</v>
      </c>
      <c r="AJ633" s="71">
        <v>7453825894.0913696</v>
      </c>
      <c r="AK633" s="71">
        <v>0</v>
      </c>
      <c r="AL633" s="71">
        <v>0</v>
      </c>
      <c r="AM633" s="71">
        <v>505077409.20537925</v>
      </c>
      <c r="AN633" s="71">
        <v>0</v>
      </c>
      <c r="AO633" s="71">
        <v>0</v>
      </c>
      <c r="AP633" s="71">
        <v>26815606853.106464</v>
      </c>
      <c r="AQ633" s="72"/>
      <c r="AR633" s="71">
        <v>123819</v>
      </c>
      <c r="AS633" s="71">
        <v>32673</v>
      </c>
      <c r="AT633" s="71">
        <v>53</v>
      </c>
      <c r="AU633" s="71">
        <v>38</v>
      </c>
      <c r="AV633" s="71">
        <v>1</v>
      </c>
      <c r="AW633" s="71">
        <v>19</v>
      </c>
      <c r="AX633" s="71"/>
      <c r="AY633" s="72"/>
      <c r="AZ633" s="71">
        <v>544077.40000000142</v>
      </c>
      <c r="BA633" s="71">
        <v>1554524.6</v>
      </c>
      <c r="BB633" s="71">
        <v>165192.9</v>
      </c>
      <c r="BC633" s="71">
        <v>33527.000000000007</v>
      </c>
      <c r="BD633" s="71">
        <v>110</v>
      </c>
      <c r="BE633" s="71">
        <v>145409.55100000001</v>
      </c>
      <c r="BF633" s="71"/>
      <c r="BG633" s="72"/>
      <c r="BH633" s="71">
        <v>31.707000000000001</v>
      </c>
      <c r="BI633" s="71">
        <v>0</v>
      </c>
      <c r="BJ633" s="71">
        <v>8929.8459999999995</v>
      </c>
      <c r="BK633" s="71">
        <v>201.62</v>
      </c>
      <c r="BL633" s="71">
        <v>1051.6946</v>
      </c>
      <c r="BM633" s="71">
        <v>0</v>
      </c>
      <c r="BN633" s="72"/>
      <c r="BO633" s="71">
        <v>4</v>
      </c>
      <c r="BP633" s="71">
        <v>0</v>
      </c>
      <c r="BQ633" s="71">
        <v>535</v>
      </c>
      <c r="BR633" s="71">
        <v>6</v>
      </c>
      <c r="BS633" s="71">
        <v>129</v>
      </c>
      <c r="BT633" s="71">
        <v>0</v>
      </c>
      <c r="BU633"/>
      <c r="BV633" s="70">
        <v>8851.9989999999998</v>
      </c>
      <c r="BW633" s="70">
        <v>489.78500000000003</v>
      </c>
      <c r="BX633" s="70">
        <v>444.08600000000001</v>
      </c>
      <c r="BY633" s="70">
        <v>12.227</v>
      </c>
      <c r="BZ633" s="70">
        <v>255.23560000000001</v>
      </c>
      <c r="CA633" s="70">
        <v>115.131</v>
      </c>
      <c r="CB633" s="70">
        <v>8.11</v>
      </c>
      <c r="CC633" s="70">
        <v>35.540999999999997</v>
      </c>
      <c r="CD633" s="70">
        <v>2.7530000000000001</v>
      </c>
    </row>
    <row r="634" spans="1:82">
      <c r="A634" s="70" t="s">
        <v>2449</v>
      </c>
      <c r="B634" s="70">
        <v>527</v>
      </c>
      <c r="C634" s="70">
        <v>17</v>
      </c>
      <c r="D634" s="70">
        <v>31</v>
      </c>
      <c r="E634" s="70">
        <v>2020</v>
      </c>
      <c r="F634" s="70" t="s">
        <v>159</v>
      </c>
      <c r="G634" s="1064" t="s">
        <v>2432</v>
      </c>
      <c r="H634" s="70" t="s">
        <v>2433</v>
      </c>
      <c r="I634" s="148"/>
      <c r="J634" s="71">
        <v>7755.513216340486</v>
      </c>
      <c r="K634" s="71">
        <v>210.31734153546333</v>
      </c>
      <c r="L634" s="71">
        <v>547.67239998767195</v>
      </c>
      <c r="M634" s="71">
        <v>4291.6041524419106</v>
      </c>
      <c r="N634" s="71">
        <v>4355.583576815332</v>
      </c>
      <c r="O634" s="71">
        <v>3221.2858034656742</v>
      </c>
      <c r="P634" s="71">
        <v>2369.021268091532</v>
      </c>
      <c r="Q634" s="71">
        <v>217.348978290757</v>
      </c>
      <c r="R634" s="71">
        <v>106.67662829297208</v>
      </c>
      <c r="S634" s="71">
        <v>442.43335836797144</v>
      </c>
      <c r="T634" s="72"/>
      <c r="U634" s="71">
        <v>1645128588</v>
      </c>
      <c r="V634" s="71">
        <v>103132</v>
      </c>
      <c r="W634" s="71">
        <v>11101</v>
      </c>
      <c r="X634" s="71">
        <v>1297756</v>
      </c>
      <c r="Y634" s="71">
        <v>1612307</v>
      </c>
      <c r="Z634" s="71">
        <v>2301844</v>
      </c>
      <c r="AA634" s="71">
        <v>522852</v>
      </c>
      <c r="AB634" s="71">
        <v>3686335</v>
      </c>
      <c r="AC634" s="71">
        <v>18910541</v>
      </c>
      <c r="AD634" s="71">
        <v>442.43335836797144</v>
      </c>
      <c r="AE634" s="72"/>
      <c r="AF634" s="71">
        <v>10189800213.701559</v>
      </c>
      <c r="AG634" s="71">
        <v>153564413.54446191</v>
      </c>
      <c r="AH634" s="71">
        <v>81121641.483087182</v>
      </c>
      <c r="AI634" s="71">
        <v>7397394789.5192919</v>
      </c>
      <c r="AJ634" s="71">
        <v>7945328896.0263767</v>
      </c>
      <c r="AK634" s="71">
        <v>0</v>
      </c>
      <c r="AL634" s="71">
        <v>0</v>
      </c>
      <c r="AM634" s="71">
        <v>481107673.53607208</v>
      </c>
      <c r="AN634" s="71">
        <v>0</v>
      </c>
      <c r="AO634" s="71">
        <v>0</v>
      </c>
      <c r="AP634" s="71">
        <v>26248317627.810852</v>
      </c>
      <c r="AQ634" s="72"/>
      <c r="AR634" s="71">
        <v>130522</v>
      </c>
      <c r="AS634" s="71">
        <v>33983</v>
      </c>
      <c r="AT634" s="71">
        <v>54</v>
      </c>
      <c r="AU634" s="71">
        <v>43</v>
      </c>
      <c r="AV634" s="71">
        <v>1</v>
      </c>
      <c r="AW634" s="71">
        <v>22</v>
      </c>
      <c r="AX634" s="71"/>
      <c r="AY634" s="72"/>
      <c r="AZ634" s="71">
        <v>581019.70000000065</v>
      </c>
      <c r="BA634" s="71">
        <v>1673619.800000001</v>
      </c>
      <c r="BB634" s="71">
        <v>187192.9</v>
      </c>
      <c r="BC634" s="71">
        <v>36020.6</v>
      </c>
      <c r="BD634" s="71">
        <v>110</v>
      </c>
      <c r="BE634" s="71">
        <v>152496.51500000001</v>
      </c>
      <c r="BF634" s="71"/>
      <c r="BG634" s="72"/>
      <c r="BH634" s="71">
        <v>26.87</v>
      </c>
      <c r="BI634" s="71">
        <v>0</v>
      </c>
      <c r="BJ634" s="71">
        <v>8057.55</v>
      </c>
      <c r="BK634" s="71">
        <v>319.59399999999999</v>
      </c>
      <c r="BL634" s="71">
        <v>941.36959999999999</v>
      </c>
      <c r="BM634" s="71">
        <v>0</v>
      </c>
      <c r="BN634" s="72"/>
      <c r="BO634" s="71">
        <v>4</v>
      </c>
      <c r="BP634" s="71">
        <v>0</v>
      </c>
      <c r="BQ634" s="71">
        <v>521</v>
      </c>
      <c r="BR634" s="71">
        <v>7</v>
      </c>
      <c r="BS634" s="71">
        <v>129</v>
      </c>
      <c r="BT634" s="71">
        <v>0</v>
      </c>
      <c r="BU634"/>
      <c r="BV634" s="70">
        <v>8052.03</v>
      </c>
      <c r="BW634" s="70">
        <v>511.46199999999999</v>
      </c>
      <c r="BX634" s="70">
        <v>365.24700000000001</v>
      </c>
      <c r="BY634" s="70">
        <v>13.993</v>
      </c>
      <c r="BZ634" s="70">
        <v>247.00559999999999</v>
      </c>
      <c r="CA634" s="70">
        <v>114.77500000000001</v>
      </c>
      <c r="CB634" s="70">
        <v>9.35</v>
      </c>
      <c r="CC634" s="70">
        <v>28.048999999999999</v>
      </c>
      <c r="CD634" s="70">
        <v>3.472</v>
      </c>
    </row>
    <row r="635" spans="1:82">
      <c r="A635" s="70" t="s">
        <v>2450</v>
      </c>
      <c r="B635" s="70">
        <v>527</v>
      </c>
      <c r="C635" s="70">
        <v>18</v>
      </c>
      <c r="D635" s="70">
        <v>31</v>
      </c>
      <c r="E635" s="70">
        <v>2021</v>
      </c>
      <c r="F635" s="70" t="s">
        <v>160</v>
      </c>
      <c r="G635" s="1064" t="s">
        <v>2432</v>
      </c>
      <c r="H635" s="70" t="s">
        <v>2433</v>
      </c>
      <c r="I635" s="148"/>
      <c r="J635" s="71">
        <v>8204.2080893462808</v>
      </c>
      <c r="K635" s="71">
        <v>228.27768471853722</v>
      </c>
      <c r="L635" s="71">
        <v>493.71106668170904</v>
      </c>
      <c r="M635" s="71">
        <v>4912.2621459812262</v>
      </c>
      <c r="N635" s="71">
        <v>4389.9407346357866</v>
      </c>
      <c r="O635" s="71">
        <v>3126.2131867483417</v>
      </c>
      <c r="P635" s="71">
        <v>2435.5623994274029</v>
      </c>
      <c r="Q635" s="71">
        <v>213.60193402509501</v>
      </c>
      <c r="R635" s="71">
        <v>109.27454005087529</v>
      </c>
      <c r="S635" s="71">
        <v>434.51350643336292</v>
      </c>
      <c r="T635" s="72"/>
      <c r="U635" s="71">
        <v>1729053917</v>
      </c>
      <c r="V635" s="71">
        <v>103132</v>
      </c>
      <c r="W635" s="71">
        <v>11101</v>
      </c>
      <c r="X635" s="71">
        <v>1297756</v>
      </c>
      <c r="Y635" s="71">
        <v>1619334</v>
      </c>
      <c r="Z635" s="71">
        <v>2300148</v>
      </c>
      <c r="AA635" s="71">
        <v>524159</v>
      </c>
      <c r="AB635" s="71">
        <v>3658375</v>
      </c>
      <c r="AC635" s="71">
        <v>18792212</v>
      </c>
      <c r="AD635" s="71">
        <v>434.51350643336292</v>
      </c>
      <c r="AE635" s="72"/>
      <c r="AF635" s="71">
        <v>10525536410.200581</v>
      </c>
      <c r="AG635" s="71">
        <v>163053906.26048139</v>
      </c>
      <c r="AH635" s="71">
        <v>76230816.423219785</v>
      </c>
      <c r="AI635" s="71">
        <v>8108123012.6198273</v>
      </c>
      <c r="AJ635" s="71">
        <v>7759544646.6261024</v>
      </c>
      <c r="AK635" s="71">
        <v>0</v>
      </c>
      <c r="AL635" s="71">
        <v>0</v>
      </c>
      <c r="AM635" s="71">
        <v>480212525.55887115</v>
      </c>
      <c r="AN635" s="71">
        <v>0</v>
      </c>
      <c r="AO635" s="71">
        <v>0</v>
      </c>
      <c r="AP635" s="71">
        <v>27112701317.689083</v>
      </c>
      <c r="AQ635" s="72"/>
      <c r="AR635" s="71">
        <v>139906</v>
      </c>
      <c r="AS635" s="71">
        <v>34684</v>
      </c>
      <c r="AT635" s="71">
        <v>54</v>
      </c>
      <c r="AU635" s="71">
        <v>50</v>
      </c>
      <c r="AV635" s="71">
        <v>1</v>
      </c>
      <c r="AW635" s="71">
        <v>25</v>
      </c>
      <c r="AX635" s="71"/>
      <c r="AY635" s="72"/>
      <c r="AZ635" s="71">
        <v>631071.10000005178</v>
      </c>
      <c r="BA635" s="71">
        <v>1751875.0999999619</v>
      </c>
      <c r="BB635" s="71">
        <v>187192.9</v>
      </c>
      <c r="BC635" s="71">
        <v>38501.599999999999</v>
      </c>
      <c r="BD635" s="71">
        <v>110</v>
      </c>
      <c r="BE635" s="71">
        <v>153506.51500000001</v>
      </c>
      <c r="BF635" s="71"/>
      <c r="BG635" s="72"/>
      <c r="BH635" s="71">
        <v>25.527000000000001</v>
      </c>
      <c r="BI635" s="71">
        <v>0</v>
      </c>
      <c r="BJ635" s="71">
        <v>8083.7280000000001</v>
      </c>
      <c r="BK635" s="71">
        <v>306.40800000000002</v>
      </c>
      <c r="BL635" s="71">
        <v>838.60699999999997</v>
      </c>
      <c r="BM635" s="71">
        <v>0</v>
      </c>
      <c r="BN635" s="72"/>
      <c r="BO635" s="71">
        <v>4</v>
      </c>
      <c r="BP635" s="71">
        <v>0</v>
      </c>
      <c r="BQ635" s="71">
        <v>527</v>
      </c>
      <c r="BR635" s="71">
        <v>7</v>
      </c>
      <c r="BS635" s="71">
        <v>127</v>
      </c>
      <c r="BT635" s="71">
        <v>0</v>
      </c>
      <c r="BU635"/>
      <c r="BV635" s="70">
        <v>8007.2370000000001</v>
      </c>
      <c r="BW635" s="70">
        <v>537.63099999999997</v>
      </c>
      <c r="BX635" s="70">
        <v>265.95800000000003</v>
      </c>
      <c r="BY635" s="70">
        <v>13.233000000000001</v>
      </c>
      <c r="BZ635" s="70">
        <v>254.39500000000001</v>
      </c>
      <c r="CA635" s="70">
        <v>135.85900000000001</v>
      </c>
      <c r="CB635" s="70">
        <v>10.696</v>
      </c>
      <c r="CC635" s="70">
        <v>25.023</v>
      </c>
      <c r="CD635" s="70">
        <v>4.2380000000000004</v>
      </c>
    </row>
    <row r="636" spans="1:82">
      <c r="A636" s="70" t="s">
        <v>2451</v>
      </c>
      <c r="B636" s="70">
        <v>527</v>
      </c>
      <c r="C636" s="70">
        <v>19</v>
      </c>
      <c r="D636" s="70">
        <v>31</v>
      </c>
      <c r="E636" s="70">
        <v>2022</v>
      </c>
      <c r="F636" s="70" t="s">
        <v>161</v>
      </c>
      <c r="G636" s="70" t="s">
        <v>2432</v>
      </c>
      <c r="H636" s="70" t="s">
        <v>2433</v>
      </c>
      <c r="I636" s="148"/>
      <c r="J636" s="71">
        <v>7467.620145690621</v>
      </c>
      <c r="K636" s="71">
        <v>209.22533498132904</v>
      </c>
      <c r="L636" s="71">
        <v>457.48497507818229</v>
      </c>
      <c r="M636" s="71">
        <v>4686.7683579745744</v>
      </c>
      <c r="N636" s="71">
        <v>4766.8253236454102</v>
      </c>
      <c r="O636" s="71">
        <v>3292.5672439469222</v>
      </c>
      <c r="P636" s="71">
        <v>2412.7994897205172</v>
      </c>
      <c r="Q636" s="71">
        <v>213.91964421649507</v>
      </c>
      <c r="R636" s="71">
        <v>112.58759631609456</v>
      </c>
      <c r="S636" s="71">
        <v>439.21659631772889</v>
      </c>
      <c r="T636" s="72"/>
      <c r="U636" s="71">
        <v>1902905233</v>
      </c>
      <c r="V636" s="71">
        <v>103132</v>
      </c>
      <c r="W636" s="71">
        <v>11101</v>
      </c>
      <c r="X636" s="71">
        <v>1297756</v>
      </c>
      <c r="Y636" s="71">
        <v>1632671</v>
      </c>
      <c r="Z636" s="71">
        <v>2301679</v>
      </c>
      <c r="AA636" s="71">
        <v>527176</v>
      </c>
      <c r="AB636" s="71">
        <v>3633773</v>
      </c>
      <c r="AC636" s="71">
        <v>19605141.999999996</v>
      </c>
      <c r="AD636" s="71">
        <v>439.21659631772889</v>
      </c>
      <c r="AE636" s="72"/>
      <c r="AF636" s="71">
        <v>9660385306.6090984</v>
      </c>
      <c r="AG636" s="71">
        <v>158667103.52906179</v>
      </c>
      <c r="AH636" s="71">
        <v>86135417.211133793</v>
      </c>
      <c r="AI636" s="71">
        <v>7556591970.3776398</v>
      </c>
      <c r="AJ636" s="71">
        <v>8846465473.8664703</v>
      </c>
      <c r="AK636" s="71">
        <v>0</v>
      </c>
      <c r="AL636" s="71">
        <v>0</v>
      </c>
      <c r="AM636" s="71">
        <v>469219275.97962761</v>
      </c>
      <c r="AN636" s="71">
        <v>0</v>
      </c>
      <c r="AO636" s="71">
        <v>0</v>
      </c>
      <c r="AP636" s="71">
        <v>26777464547.573036</v>
      </c>
      <c r="AQ636" s="72"/>
      <c r="AR636" s="71">
        <v>148432</v>
      </c>
      <c r="AS636" s="71">
        <v>35176</v>
      </c>
      <c r="AT636" s="71">
        <v>53</v>
      </c>
      <c r="AU636" s="71">
        <v>54</v>
      </c>
      <c r="AV636" s="71">
        <v>1</v>
      </c>
      <c r="AW636" s="71">
        <v>28</v>
      </c>
      <c r="AX636" s="71"/>
      <c r="AY636" s="72"/>
      <c r="AZ636" s="71">
        <v>680544.60000009171</v>
      </c>
      <c r="BA636" s="71">
        <v>1800452.7999999598</v>
      </c>
      <c r="BB636" s="71">
        <v>185292.9</v>
      </c>
      <c r="BC636" s="71">
        <v>40361.599999999999</v>
      </c>
      <c r="BD636" s="71">
        <v>110</v>
      </c>
      <c r="BE636" s="71">
        <v>263895.22700000001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2452</v>
      </c>
      <c r="B637" s="70">
        <v>527</v>
      </c>
      <c r="C637" s="70">
        <v>20</v>
      </c>
      <c r="D637" s="70">
        <v>31</v>
      </c>
      <c r="E637" s="70">
        <v>2023</v>
      </c>
      <c r="F637" s="70" t="s">
        <v>1539</v>
      </c>
      <c r="G637" s="70" t="s">
        <v>2432</v>
      </c>
      <c r="H637" s="70" t="s">
        <v>2433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156746</v>
      </c>
      <c r="AS637" s="71">
        <v>35493</v>
      </c>
      <c r="AT637" s="71">
        <v>53</v>
      </c>
      <c r="AU637" s="71">
        <v>54</v>
      </c>
      <c r="AV637" s="71">
        <v>1</v>
      </c>
      <c r="AW637" s="71">
        <v>29</v>
      </c>
      <c r="AX637" s="71"/>
      <c r="AY637" s="72"/>
      <c r="AZ637" s="71">
        <v>726674.10000013618</v>
      </c>
      <c r="BA637" s="71">
        <v>1832676.2999999577</v>
      </c>
      <c r="BB637" s="71">
        <v>185292.9</v>
      </c>
      <c r="BC637" s="71">
        <v>40388</v>
      </c>
      <c r="BD637" s="71">
        <v>110</v>
      </c>
      <c r="BE637" s="71">
        <v>264096.05199999997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2453</v>
      </c>
      <c r="B638" s="70">
        <v>527</v>
      </c>
      <c r="C638" s="70">
        <v>21</v>
      </c>
      <c r="D638" s="70">
        <v>31</v>
      </c>
      <c r="E638" s="70">
        <v>2024</v>
      </c>
      <c r="F638" s="70" t="s">
        <v>1554</v>
      </c>
      <c r="G638" s="70" t="s">
        <v>2432</v>
      </c>
      <c r="H638" s="70" t="s">
        <v>2433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1911</v>
      </c>
      <c r="B9" s="70">
        <v>1</v>
      </c>
      <c r="C9" s="70">
        <v>1</v>
      </c>
      <c r="D9" s="70">
        <v>1</v>
      </c>
      <c r="E9" s="70">
        <v>1990</v>
      </c>
      <c r="F9" s="70" t="s">
        <v>787</v>
      </c>
      <c r="G9" s="1073" t="s">
        <v>1912</v>
      </c>
      <c r="H9" s="70" t="s">
        <v>1913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1914</v>
      </c>
      <c r="B10" s="70">
        <v>2</v>
      </c>
      <c r="C10" s="70">
        <v>2</v>
      </c>
      <c r="D10" s="70">
        <v>1</v>
      </c>
      <c r="E10" s="70">
        <v>2005</v>
      </c>
      <c r="F10" s="70" t="s">
        <v>789</v>
      </c>
      <c r="G10" s="1073" t="s">
        <v>1912</v>
      </c>
      <c r="H10" s="70" t="s">
        <v>1913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1915</v>
      </c>
      <c r="B11" s="70">
        <v>3</v>
      </c>
      <c r="C11" s="70">
        <v>3</v>
      </c>
      <c r="D11" s="70">
        <v>1</v>
      </c>
      <c r="E11" s="70">
        <v>2006</v>
      </c>
      <c r="F11" s="70" t="s">
        <v>790</v>
      </c>
      <c r="G11" s="1073" t="s">
        <v>1912</v>
      </c>
      <c r="H11" s="70" t="s">
        <v>1913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1916</v>
      </c>
      <c r="B12" s="70">
        <v>4</v>
      </c>
      <c r="C12" s="70">
        <v>4</v>
      </c>
      <c r="D12" s="70">
        <v>1</v>
      </c>
      <c r="E12" s="70">
        <v>2007</v>
      </c>
      <c r="F12" s="70" t="s">
        <v>791</v>
      </c>
      <c r="G12" s="1073" t="s">
        <v>1912</v>
      </c>
      <c r="H12" s="70" t="s">
        <v>1913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1917</v>
      </c>
      <c r="B13" s="70">
        <v>5</v>
      </c>
      <c r="C13" s="70">
        <v>5</v>
      </c>
      <c r="D13" s="70">
        <v>1</v>
      </c>
      <c r="E13" s="70">
        <v>2008</v>
      </c>
      <c r="F13" s="70" t="s">
        <v>792</v>
      </c>
      <c r="G13" s="1073" t="s">
        <v>1912</v>
      </c>
      <c r="H13" s="70" t="s">
        <v>1913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1918</v>
      </c>
      <c r="B14" s="70">
        <v>6</v>
      </c>
      <c r="C14" s="70">
        <v>6</v>
      </c>
      <c r="D14" s="70">
        <v>1</v>
      </c>
      <c r="E14" s="70">
        <v>2009</v>
      </c>
      <c r="F14" s="70" t="s">
        <v>176</v>
      </c>
      <c r="G14" s="1073" t="s">
        <v>1912</v>
      </c>
      <c r="H14" s="70" t="s">
        <v>1913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17.600000000000001</v>
      </c>
      <c r="Z14" s="73">
        <v>0</v>
      </c>
      <c r="AA14" s="73">
        <v>0</v>
      </c>
      <c r="AB14" s="73">
        <v>0</v>
      </c>
      <c r="AC14" s="73">
        <v>0</v>
      </c>
      <c r="AD14" s="73">
        <v>0</v>
      </c>
      <c r="AE14" s="73">
        <v>0</v>
      </c>
      <c r="AF14" s="73">
        <v>0</v>
      </c>
      <c r="AG14" s="73">
        <v>0</v>
      </c>
      <c r="AH14" s="73">
        <v>0</v>
      </c>
      <c r="AI14" s="73">
        <v>0</v>
      </c>
      <c r="AJ14" s="73">
        <v>0</v>
      </c>
      <c r="AK14" s="73">
        <v>0</v>
      </c>
      <c r="AL14" s="73">
        <v>0</v>
      </c>
      <c r="AM14" s="73">
        <v>0</v>
      </c>
      <c r="AN14" s="73">
        <v>4.95</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6.2</v>
      </c>
      <c r="CO14" s="73">
        <v>0</v>
      </c>
      <c r="CP14" s="73">
        <v>0</v>
      </c>
      <c r="CQ14" s="73">
        <v>0</v>
      </c>
      <c r="CR14" s="73">
        <v>0</v>
      </c>
      <c r="CS14" s="73">
        <v>0</v>
      </c>
      <c r="CT14" s="73">
        <v>0</v>
      </c>
      <c r="CU14" s="73">
        <v>0</v>
      </c>
      <c r="CV14" s="73">
        <v>0</v>
      </c>
      <c r="CW14" s="73">
        <v>0</v>
      </c>
      <c r="CX14" s="73">
        <v>0</v>
      </c>
      <c r="CY14" s="73">
        <v>0</v>
      </c>
      <c r="CZ14" s="73">
        <v>0</v>
      </c>
      <c r="DA14" s="73">
        <v>0</v>
      </c>
      <c r="DB14" s="73">
        <v>0</v>
      </c>
      <c r="DC14" s="73">
        <v>4.26</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17.600000000000001</v>
      </c>
      <c r="EA14" s="73">
        <v>0</v>
      </c>
      <c r="EB14" s="73">
        <v>0</v>
      </c>
      <c r="EC14" s="73">
        <v>0</v>
      </c>
      <c r="ED14" s="73">
        <v>0</v>
      </c>
      <c r="EE14" s="73">
        <v>0</v>
      </c>
      <c r="EF14" s="73">
        <v>0</v>
      </c>
      <c r="EG14" s="73">
        <v>0</v>
      </c>
      <c r="EH14" s="73">
        <v>0</v>
      </c>
      <c r="EI14" s="73">
        <v>0</v>
      </c>
      <c r="EJ14" s="73">
        <v>0</v>
      </c>
      <c r="EK14" s="73">
        <v>0</v>
      </c>
      <c r="EL14" s="73">
        <v>0</v>
      </c>
      <c r="EM14" s="73">
        <v>0</v>
      </c>
      <c r="EN14" s="73">
        <v>0</v>
      </c>
      <c r="EO14" s="73">
        <v>4.95</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6.2</v>
      </c>
      <c r="GP14" s="73">
        <v>0</v>
      </c>
      <c r="GQ14" s="73">
        <v>0</v>
      </c>
      <c r="GR14" s="73">
        <v>0</v>
      </c>
      <c r="GS14" s="73">
        <v>0</v>
      </c>
      <c r="GT14" s="73">
        <v>0</v>
      </c>
      <c r="GU14" s="73">
        <v>0</v>
      </c>
      <c r="GV14" s="73">
        <v>0</v>
      </c>
      <c r="GW14" s="73">
        <v>0</v>
      </c>
      <c r="GX14" s="73">
        <v>0</v>
      </c>
      <c r="GY14" s="73">
        <v>0</v>
      </c>
      <c r="GZ14" s="73">
        <v>0</v>
      </c>
      <c r="HA14" s="73">
        <v>0</v>
      </c>
      <c r="HB14" s="73">
        <v>0</v>
      </c>
      <c r="HC14" s="73">
        <v>0</v>
      </c>
      <c r="HD14" s="73">
        <v>4.26</v>
      </c>
      <c r="HE14" s="73">
        <v>0</v>
      </c>
      <c r="HF14" s="73">
        <v>0</v>
      </c>
      <c r="HG14" s="73">
        <v>0</v>
      </c>
      <c r="HH14" s="73">
        <v>0</v>
      </c>
      <c r="HI14" s="73">
        <v>0</v>
      </c>
      <c r="HJ14" s="73">
        <v>0</v>
      </c>
      <c r="HK14" s="73">
        <v>22.55</v>
      </c>
      <c r="HL14" s="73">
        <v>0</v>
      </c>
      <c r="HM14" s="73">
        <v>0</v>
      </c>
      <c r="HN14" s="73">
        <v>0</v>
      </c>
      <c r="HO14" s="73">
        <v>0</v>
      </c>
      <c r="HP14" s="73">
        <v>0</v>
      </c>
      <c r="HQ14" s="73">
        <v>0</v>
      </c>
      <c r="HR14" s="73">
        <v>0</v>
      </c>
      <c r="HS14" s="73">
        <v>0</v>
      </c>
      <c r="HT14" s="73">
        <v>0</v>
      </c>
      <c r="HU14" s="73">
        <v>0</v>
      </c>
      <c r="HV14" s="73">
        <v>6.2</v>
      </c>
      <c r="HW14" s="73">
        <v>0</v>
      </c>
      <c r="HX14" s="73">
        <v>0</v>
      </c>
      <c r="HY14" s="73">
        <v>4.26</v>
      </c>
      <c r="HZ14" s="73">
        <v>0</v>
      </c>
      <c r="IA14" s="73">
        <v>0</v>
      </c>
      <c r="IB14" s="73">
        <v>0</v>
      </c>
      <c r="IC14" s="73">
        <v>0</v>
      </c>
      <c r="ID14" s="73">
        <v>0</v>
      </c>
      <c r="IE14" s="73">
        <v>0</v>
      </c>
      <c r="IF14" s="73">
        <v>22.55</v>
      </c>
      <c r="IG14" s="73">
        <v>0</v>
      </c>
      <c r="IH14" s="73">
        <v>0</v>
      </c>
      <c r="II14" s="73">
        <v>0</v>
      </c>
      <c r="IJ14" s="73">
        <v>0</v>
      </c>
      <c r="IK14" s="73">
        <v>0</v>
      </c>
      <c r="IL14" s="73">
        <v>0</v>
      </c>
      <c r="IM14" s="73">
        <v>0</v>
      </c>
      <c r="IN14" s="73">
        <v>0</v>
      </c>
      <c r="IO14" s="73">
        <v>0</v>
      </c>
      <c r="IP14" s="73">
        <v>0</v>
      </c>
      <c r="IQ14" s="73">
        <v>6.2</v>
      </c>
      <c r="IR14" s="73">
        <v>0</v>
      </c>
      <c r="IS14" s="73">
        <v>0</v>
      </c>
      <c r="IT14" s="73">
        <v>4.26</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1</v>
      </c>
      <c r="JM14" s="71">
        <v>0</v>
      </c>
      <c r="JN14" s="71">
        <v>0</v>
      </c>
      <c r="JO14" s="71">
        <v>0</v>
      </c>
      <c r="JP14" s="71">
        <v>0</v>
      </c>
      <c r="JQ14" s="71">
        <v>0</v>
      </c>
      <c r="JR14" s="71">
        <v>0</v>
      </c>
      <c r="JS14" s="71">
        <v>0</v>
      </c>
      <c r="JT14" s="71">
        <v>0</v>
      </c>
      <c r="JU14" s="71">
        <v>0</v>
      </c>
      <c r="JV14" s="71">
        <v>0</v>
      </c>
      <c r="JW14" s="71">
        <v>0</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1</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1</v>
      </c>
      <c r="NN14" s="71">
        <v>0</v>
      </c>
      <c r="NO14" s="71">
        <v>0</v>
      </c>
      <c r="NP14" s="71">
        <v>0</v>
      </c>
      <c r="NQ14" s="71">
        <v>0</v>
      </c>
      <c r="NR14" s="71">
        <v>0</v>
      </c>
      <c r="NS14" s="71">
        <v>0</v>
      </c>
      <c r="NT14" s="71">
        <v>0</v>
      </c>
      <c r="NU14" s="71">
        <v>0</v>
      </c>
      <c r="NV14" s="71">
        <v>0</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1</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1</v>
      </c>
      <c r="RJ14" s="71">
        <v>0</v>
      </c>
      <c r="RK14" s="71">
        <v>0</v>
      </c>
      <c r="RL14" s="71">
        <v>1</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1</v>
      </c>
      <c r="SE14" s="71">
        <v>0</v>
      </c>
      <c r="SF14" s="71">
        <v>0</v>
      </c>
      <c r="SG14" s="71">
        <v>1</v>
      </c>
      <c r="SH14" s="71">
        <v>0</v>
      </c>
    </row>
    <row r="15" spans="1:503">
      <c r="A15" s="16" t="s">
        <v>1919</v>
      </c>
      <c r="B15" s="70">
        <v>7</v>
      </c>
      <c r="C15" s="70">
        <v>7</v>
      </c>
      <c r="D15" s="70">
        <v>1</v>
      </c>
      <c r="E15" s="70">
        <v>2010</v>
      </c>
      <c r="F15" s="70" t="s">
        <v>177</v>
      </c>
      <c r="G15" s="1073" t="s">
        <v>1912</v>
      </c>
      <c r="H15" s="70" t="s">
        <v>1913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14.752000000000001</v>
      </c>
      <c r="Z15" s="73">
        <v>0</v>
      </c>
      <c r="AA15" s="73">
        <v>0</v>
      </c>
      <c r="AB15" s="73">
        <v>0</v>
      </c>
      <c r="AC15" s="73">
        <v>0</v>
      </c>
      <c r="AD15" s="73">
        <v>0</v>
      </c>
      <c r="AE15" s="73">
        <v>0</v>
      </c>
      <c r="AF15" s="73">
        <v>0</v>
      </c>
      <c r="AG15" s="73">
        <v>0</v>
      </c>
      <c r="AH15" s="73">
        <v>0</v>
      </c>
      <c r="AI15" s="73">
        <v>0</v>
      </c>
      <c r="AJ15" s="73">
        <v>0</v>
      </c>
      <c r="AK15" s="73">
        <v>0</v>
      </c>
      <c r="AL15" s="73">
        <v>0</v>
      </c>
      <c r="AM15" s="73">
        <v>0</v>
      </c>
      <c r="AN15" s="73">
        <v>5.3879999999999999</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6.0220000000000002</v>
      </c>
      <c r="CO15" s="73">
        <v>0</v>
      </c>
      <c r="CP15" s="73">
        <v>0</v>
      </c>
      <c r="CQ15" s="73">
        <v>0</v>
      </c>
      <c r="CR15" s="73">
        <v>0</v>
      </c>
      <c r="CS15" s="73">
        <v>0</v>
      </c>
      <c r="CT15" s="73">
        <v>0</v>
      </c>
      <c r="CU15" s="73">
        <v>0</v>
      </c>
      <c r="CV15" s="73">
        <v>0</v>
      </c>
      <c r="CW15" s="73">
        <v>0</v>
      </c>
      <c r="CX15" s="73">
        <v>0</v>
      </c>
      <c r="CY15" s="73">
        <v>0</v>
      </c>
      <c r="CZ15" s="73">
        <v>0</v>
      </c>
      <c r="DA15" s="73">
        <v>0</v>
      </c>
      <c r="DB15" s="73">
        <v>0</v>
      </c>
      <c r="DC15" s="73">
        <v>4.5199999999999996</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14.752000000000001</v>
      </c>
      <c r="EA15" s="73">
        <v>0</v>
      </c>
      <c r="EB15" s="73">
        <v>0</v>
      </c>
      <c r="EC15" s="73">
        <v>0</v>
      </c>
      <c r="ED15" s="73">
        <v>0</v>
      </c>
      <c r="EE15" s="73">
        <v>0</v>
      </c>
      <c r="EF15" s="73">
        <v>0</v>
      </c>
      <c r="EG15" s="73">
        <v>0</v>
      </c>
      <c r="EH15" s="73">
        <v>0</v>
      </c>
      <c r="EI15" s="73">
        <v>0</v>
      </c>
      <c r="EJ15" s="73">
        <v>0</v>
      </c>
      <c r="EK15" s="73">
        <v>0</v>
      </c>
      <c r="EL15" s="73">
        <v>0</v>
      </c>
      <c r="EM15" s="73">
        <v>0</v>
      </c>
      <c r="EN15" s="73">
        <v>0</v>
      </c>
      <c r="EO15" s="73">
        <v>5.3879999999999999</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6.0220000000000002</v>
      </c>
      <c r="GP15" s="73">
        <v>0</v>
      </c>
      <c r="GQ15" s="73">
        <v>0</v>
      </c>
      <c r="GR15" s="73">
        <v>0</v>
      </c>
      <c r="GS15" s="73">
        <v>0</v>
      </c>
      <c r="GT15" s="73">
        <v>0</v>
      </c>
      <c r="GU15" s="73">
        <v>0</v>
      </c>
      <c r="GV15" s="73">
        <v>0</v>
      </c>
      <c r="GW15" s="73">
        <v>0</v>
      </c>
      <c r="GX15" s="73">
        <v>0</v>
      </c>
      <c r="GY15" s="73">
        <v>0</v>
      </c>
      <c r="GZ15" s="73">
        <v>0</v>
      </c>
      <c r="HA15" s="73">
        <v>0</v>
      </c>
      <c r="HB15" s="73">
        <v>0</v>
      </c>
      <c r="HC15" s="73">
        <v>0</v>
      </c>
      <c r="HD15" s="73">
        <v>4.5199999999999996</v>
      </c>
      <c r="HE15" s="73">
        <v>0</v>
      </c>
      <c r="HF15" s="73">
        <v>0</v>
      </c>
      <c r="HG15" s="73">
        <v>0</v>
      </c>
      <c r="HH15" s="73">
        <v>0</v>
      </c>
      <c r="HI15" s="73">
        <v>0</v>
      </c>
      <c r="HJ15" s="73">
        <v>0</v>
      </c>
      <c r="HK15" s="73">
        <v>20.14</v>
      </c>
      <c r="HL15" s="73">
        <v>0</v>
      </c>
      <c r="HM15" s="73">
        <v>0</v>
      </c>
      <c r="HN15" s="73">
        <v>0</v>
      </c>
      <c r="HO15" s="73">
        <v>0</v>
      </c>
      <c r="HP15" s="73">
        <v>0</v>
      </c>
      <c r="HQ15" s="73">
        <v>0</v>
      </c>
      <c r="HR15" s="73">
        <v>0</v>
      </c>
      <c r="HS15" s="73">
        <v>0</v>
      </c>
      <c r="HT15" s="73">
        <v>0</v>
      </c>
      <c r="HU15" s="73">
        <v>0</v>
      </c>
      <c r="HV15" s="73">
        <v>6.0220000000000002</v>
      </c>
      <c r="HW15" s="73">
        <v>0</v>
      </c>
      <c r="HX15" s="73">
        <v>0</v>
      </c>
      <c r="HY15" s="73">
        <v>4.5199999999999996</v>
      </c>
      <c r="HZ15" s="73">
        <v>0</v>
      </c>
      <c r="IA15" s="73">
        <v>0</v>
      </c>
      <c r="IB15" s="73">
        <v>0</v>
      </c>
      <c r="IC15" s="73">
        <v>0</v>
      </c>
      <c r="ID15" s="73">
        <v>0</v>
      </c>
      <c r="IE15" s="73">
        <v>0</v>
      </c>
      <c r="IF15" s="73">
        <v>20.14</v>
      </c>
      <c r="IG15" s="73">
        <v>0</v>
      </c>
      <c r="IH15" s="73">
        <v>0</v>
      </c>
      <c r="II15" s="73">
        <v>0</v>
      </c>
      <c r="IJ15" s="73">
        <v>0</v>
      </c>
      <c r="IK15" s="73">
        <v>0</v>
      </c>
      <c r="IL15" s="73">
        <v>0</v>
      </c>
      <c r="IM15" s="73">
        <v>0</v>
      </c>
      <c r="IN15" s="73">
        <v>0</v>
      </c>
      <c r="IO15" s="73">
        <v>0</v>
      </c>
      <c r="IP15" s="73">
        <v>0</v>
      </c>
      <c r="IQ15" s="73">
        <v>6.0220000000000002</v>
      </c>
      <c r="IR15" s="73">
        <v>0</v>
      </c>
      <c r="IS15" s="73">
        <v>0</v>
      </c>
      <c r="IT15" s="73">
        <v>4.5199999999999996</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1</v>
      </c>
      <c r="JM15" s="71">
        <v>0</v>
      </c>
      <c r="JN15" s="71">
        <v>0</v>
      </c>
      <c r="JO15" s="71">
        <v>0</v>
      </c>
      <c r="JP15" s="71">
        <v>0</v>
      </c>
      <c r="JQ15" s="71">
        <v>0</v>
      </c>
      <c r="JR15" s="71">
        <v>0</v>
      </c>
      <c r="JS15" s="71">
        <v>0</v>
      </c>
      <c r="JT15" s="71">
        <v>0</v>
      </c>
      <c r="JU15" s="71">
        <v>0</v>
      </c>
      <c r="JV15" s="71">
        <v>0</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1</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1</v>
      </c>
      <c r="NN15" s="71">
        <v>0</v>
      </c>
      <c r="NO15" s="71">
        <v>0</v>
      </c>
      <c r="NP15" s="71">
        <v>0</v>
      </c>
      <c r="NQ15" s="71">
        <v>0</v>
      </c>
      <c r="NR15" s="71">
        <v>0</v>
      </c>
      <c r="NS15" s="71">
        <v>0</v>
      </c>
      <c r="NT15" s="71">
        <v>0</v>
      </c>
      <c r="NU15" s="71">
        <v>0</v>
      </c>
      <c r="NV15" s="71">
        <v>0</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1</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1</v>
      </c>
      <c r="RJ15" s="71">
        <v>0</v>
      </c>
      <c r="RK15" s="71">
        <v>0</v>
      </c>
      <c r="RL15" s="71">
        <v>1</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1</v>
      </c>
      <c r="SE15" s="71">
        <v>0</v>
      </c>
      <c r="SF15" s="71">
        <v>0</v>
      </c>
      <c r="SG15" s="71">
        <v>1</v>
      </c>
      <c r="SH15" s="71">
        <v>0</v>
      </c>
    </row>
    <row r="16" spans="1:503">
      <c r="A16" s="16" t="s">
        <v>1920</v>
      </c>
      <c r="B16" s="70">
        <v>8</v>
      </c>
      <c r="C16" s="70">
        <v>8</v>
      </c>
      <c r="D16" s="70">
        <v>1</v>
      </c>
      <c r="E16" s="70">
        <v>2011</v>
      </c>
      <c r="F16" s="70" t="s">
        <v>178</v>
      </c>
      <c r="G16" s="1073" t="s">
        <v>1912</v>
      </c>
      <c r="H16" s="70" t="s">
        <v>1913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14.031000000000001</v>
      </c>
      <c r="Z16" s="73">
        <v>0</v>
      </c>
      <c r="AA16" s="73">
        <v>0</v>
      </c>
      <c r="AB16" s="73">
        <v>0</v>
      </c>
      <c r="AC16" s="73">
        <v>0</v>
      </c>
      <c r="AD16" s="73">
        <v>0</v>
      </c>
      <c r="AE16" s="73">
        <v>0</v>
      </c>
      <c r="AF16" s="73">
        <v>0</v>
      </c>
      <c r="AG16" s="73">
        <v>0</v>
      </c>
      <c r="AH16" s="73">
        <v>0</v>
      </c>
      <c r="AI16" s="73">
        <v>0</v>
      </c>
      <c r="AJ16" s="73">
        <v>0</v>
      </c>
      <c r="AK16" s="73">
        <v>0</v>
      </c>
      <c r="AL16" s="73">
        <v>0</v>
      </c>
      <c r="AM16" s="73">
        <v>0</v>
      </c>
      <c r="AN16" s="73">
        <v>5.2279999999999998</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5.5640000000000001</v>
      </c>
      <c r="CO16" s="73">
        <v>0</v>
      </c>
      <c r="CP16" s="73">
        <v>0</v>
      </c>
      <c r="CQ16" s="73">
        <v>0</v>
      </c>
      <c r="CR16" s="73">
        <v>0</v>
      </c>
      <c r="CS16" s="73">
        <v>0</v>
      </c>
      <c r="CT16" s="73">
        <v>0</v>
      </c>
      <c r="CU16" s="73">
        <v>0</v>
      </c>
      <c r="CV16" s="73">
        <v>0</v>
      </c>
      <c r="CW16" s="73">
        <v>0</v>
      </c>
      <c r="CX16" s="73">
        <v>0</v>
      </c>
      <c r="CY16" s="73">
        <v>0</v>
      </c>
      <c r="CZ16" s="73">
        <v>0</v>
      </c>
      <c r="DA16" s="73">
        <v>0</v>
      </c>
      <c r="DB16" s="73">
        <v>0</v>
      </c>
      <c r="DC16" s="73">
        <v>3.0409999999999999</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14.031000000000001</v>
      </c>
      <c r="EA16" s="73">
        <v>0</v>
      </c>
      <c r="EB16" s="73">
        <v>0</v>
      </c>
      <c r="EC16" s="73">
        <v>0</v>
      </c>
      <c r="ED16" s="73">
        <v>0</v>
      </c>
      <c r="EE16" s="73">
        <v>0</v>
      </c>
      <c r="EF16" s="73">
        <v>0</v>
      </c>
      <c r="EG16" s="73">
        <v>0</v>
      </c>
      <c r="EH16" s="73">
        <v>0</v>
      </c>
      <c r="EI16" s="73">
        <v>0</v>
      </c>
      <c r="EJ16" s="73">
        <v>0</v>
      </c>
      <c r="EK16" s="73">
        <v>0</v>
      </c>
      <c r="EL16" s="73">
        <v>0</v>
      </c>
      <c r="EM16" s="73">
        <v>0</v>
      </c>
      <c r="EN16" s="73">
        <v>0</v>
      </c>
      <c r="EO16" s="73">
        <v>5.2279999999999998</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5.5640000000000001</v>
      </c>
      <c r="GP16" s="73">
        <v>0</v>
      </c>
      <c r="GQ16" s="73">
        <v>0</v>
      </c>
      <c r="GR16" s="73">
        <v>0</v>
      </c>
      <c r="GS16" s="73">
        <v>0</v>
      </c>
      <c r="GT16" s="73">
        <v>0</v>
      </c>
      <c r="GU16" s="73">
        <v>0</v>
      </c>
      <c r="GV16" s="73">
        <v>0</v>
      </c>
      <c r="GW16" s="73">
        <v>0</v>
      </c>
      <c r="GX16" s="73">
        <v>0</v>
      </c>
      <c r="GY16" s="73">
        <v>0</v>
      </c>
      <c r="GZ16" s="73">
        <v>0</v>
      </c>
      <c r="HA16" s="73">
        <v>0</v>
      </c>
      <c r="HB16" s="73">
        <v>0</v>
      </c>
      <c r="HC16" s="73">
        <v>0</v>
      </c>
      <c r="HD16" s="73">
        <v>3.0409999999999999</v>
      </c>
      <c r="HE16" s="73">
        <v>0</v>
      </c>
      <c r="HF16" s="73">
        <v>0</v>
      </c>
      <c r="HG16" s="73">
        <v>0</v>
      </c>
      <c r="HH16" s="73">
        <v>0</v>
      </c>
      <c r="HI16" s="73">
        <v>0</v>
      </c>
      <c r="HJ16" s="73">
        <v>0</v>
      </c>
      <c r="HK16" s="73">
        <v>19.259</v>
      </c>
      <c r="HL16" s="73">
        <v>0</v>
      </c>
      <c r="HM16" s="73">
        <v>0</v>
      </c>
      <c r="HN16" s="73">
        <v>0</v>
      </c>
      <c r="HO16" s="73">
        <v>0</v>
      </c>
      <c r="HP16" s="73">
        <v>0</v>
      </c>
      <c r="HQ16" s="73">
        <v>0</v>
      </c>
      <c r="HR16" s="73">
        <v>0</v>
      </c>
      <c r="HS16" s="73">
        <v>0</v>
      </c>
      <c r="HT16" s="73">
        <v>0</v>
      </c>
      <c r="HU16" s="73">
        <v>0</v>
      </c>
      <c r="HV16" s="73">
        <v>5.5640000000000001</v>
      </c>
      <c r="HW16" s="73">
        <v>0</v>
      </c>
      <c r="HX16" s="73">
        <v>0</v>
      </c>
      <c r="HY16" s="73">
        <v>3.0409999999999999</v>
      </c>
      <c r="HZ16" s="73">
        <v>0</v>
      </c>
      <c r="IA16" s="73">
        <v>0</v>
      </c>
      <c r="IB16" s="73">
        <v>0</v>
      </c>
      <c r="IC16" s="73">
        <v>0</v>
      </c>
      <c r="ID16" s="73">
        <v>0</v>
      </c>
      <c r="IE16" s="73">
        <v>0</v>
      </c>
      <c r="IF16" s="73">
        <v>19.259</v>
      </c>
      <c r="IG16" s="73">
        <v>0</v>
      </c>
      <c r="IH16" s="73">
        <v>0</v>
      </c>
      <c r="II16" s="73">
        <v>0</v>
      </c>
      <c r="IJ16" s="73">
        <v>0</v>
      </c>
      <c r="IK16" s="73">
        <v>0</v>
      </c>
      <c r="IL16" s="73">
        <v>0</v>
      </c>
      <c r="IM16" s="73">
        <v>0</v>
      </c>
      <c r="IN16" s="73">
        <v>0</v>
      </c>
      <c r="IO16" s="73">
        <v>0</v>
      </c>
      <c r="IP16" s="73">
        <v>0</v>
      </c>
      <c r="IQ16" s="73">
        <v>5.5640000000000001</v>
      </c>
      <c r="IR16" s="73">
        <v>0</v>
      </c>
      <c r="IS16" s="73">
        <v>0</v>
      </c>
      <c r="IT16" s="73">
        <v>3.0409999999999999</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1</v>
      </c>
      <c r="JM16" s="71">
        <v>0</v>
      </c>
      <c r="JN16" s="71">
        <v>0</v>
      </c>
      <c r="JO16" s="71">
        <v>0</v>
      </c>
      <c r="JP16" s="71">
        <v>0</v>
      </c>
      <c r="JQ16" s="71">
        <v>0</v>
      </c>
      <c r="JR16" s="71">
        <v>0</v>
      </c>
      <c r="JS16" s="71">
        <v>0</v>
      </c>
      <c r="JT16" s="71">
        <v>0</v>
      </c>
      <c r="JU16" s="71">
        <v>0</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1</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1</v>
      </c>
      <c r="NN16" s="71">
        <v>0</v>
      </c>
      <c r="NO16" s="71">
        <v>0</v>
      </c>
      <c r="NP16" s="71">
        <v>0</v>
      </c>
      <c r="NQ16" s="71">
        <v>0</v>
      </c>
      <c r="NR16" s="71">
        <v>0</v>
      </c>
      <c r="NS16" s="71">
        <v>0</v>
      </c>
      <c r="NT16" s="71">
        <v>0</v>
      </c>
      <c r="NU16" s="71">
        <v>0</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1</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1</v>
      </c>
      <c r="RJ16" s="71">
        <v>0</v>
      </c>
      <c r="RK16" s="71">
        <v>0</v>
      </c>
      <c r="RL16" s="71">
        <v>1</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1</v>
      </c>
      <c r="SE16" s="71">
        <v>0</v>
      </c>
      <c r="SF16" s="71">
        <v>0</v>
      </c>
      <c r="SG16" s="71">
        <v>1</v>
      </c>
      <c r="SH16" s="71">
        <v>0</v>
      </c>
    </row>
    <row r="17" spans="1:502">
      <c r="A17" s="16" t="s">
        <v>1921</v>
      </c>
      <c r="B17" s="70">
        <v>9</v>
      </c>
      <c r="C17" s="70">
        <v>9</v>
      </c>
      <c r="D17" s="70">
        <v>1</v>
      </c>
      <c r="E17" s="70">
        <v>2012</v>
      </c>
      <c r="F17" s="70" t="s">
        <v>179</v>
      </c>
      <c r="G17" s="1073" t="s">
        <v>1912</v>
      </c>
      <c r="H17" s="70" t="s">
        <v>1913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13.801</v>
      </c>
      <c r="Z17" s="73">
        <v>0</v>
      </c>
      <c r="AA17" s="73">
        <v>0</v>
      </c>
      <c r="AB17" s="73">
        <v>0</v>
      </c>
      <c r="AC17" s="73">
        <v>0</v>
      </c>
      <c r="AD17" s="73">
        <v>0</v>
      </c>
      <c r="AE17" s="73">
        <v>0</v>
      </c>
      <c r="AF17" s="73">
        <v>0</v>
      </c>
      <c r="AG17" s="73">
        <v>0</v>
      </c>
      <c r="AH17" s="73">
        <v>0</v>
      </c>
      <c r="AI17" s="73">
        <v>0</v>
      </c>
      <c r="AJ17" s="73">
        <v>0</v>
      </c>
      <c r="AK17" s="73">
        <v>0</v>
      </c>
      <c r="AL17" s="73">
        <v>0</v>
      </c>
      <c r="AM17" s="73">
        <v>0</v>
      </c>
      <c r="AN17" s="73">
        <v>5.7370000000000001</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6.6319999999999997</v>
      </c>
      <c r="CO17" s="73">
        <v>0</v>
      </c>
      <c r="CP17" s="73">
        <v>0</v>
      </c>
      <c r="CQ17" s="73">
        <v>0</v>
      </c>
      <c r="CR17" s="73">
        <v>0</v>
      </c>
      <c r="CS17" s="73">
        <v>0</v>
      </c>
      <c r="CT17" s="73">
        <v>0</v>
      </c>
      <c r="CU17" s="73">
        <v>0</v>
      </c>
      <c r="CV17" s="73">
        <v>0</v>
      </c>
      <c r="CW17" s="73">
        <v>0</v>
      </c>
      <c r="CX17" s="73">
        <v>0</v>
      </c>
      <c r="CY17" s="73">
        <v>0</v>
      </c>
      <c r="CZ17" s="73">
        <v>0</v>
      </c>
      <c r="DA17" s="73">
        <v>0</v>
      </c>
      <c r="DB17" s="73">
        <v>0</v>
      </c>
      <c r="DC17" s="73">
        <v>3.59</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13.801</v>
      </c>
      <c r="EA17" s="73">
        <v>0</v>
      </c>
      <c r="EB17" s="73">
        <v>0</v>
      </c>
      <c r="EC17" s="73">
        <v>0</v>
      </c>
      <c r="ED17" s="73">
        <v>0</v>
      </c>
      <c r="EE17" s="73">
        <v>0</v>
      </c>
      <c r="EF17" s="73">
        <v>0</v>
      </c>
      <c r="EG17" s="73">
        <v>0</v>
      </c>
      <c r="EH17" s="73">
        <v>0</v>
      </c>
      <c r="EI17" s="73">
        <v>0</v>
      </c>
      <c r="EJ17" s="73">
        <v>0</v>
      </c>
      <c r="EK17" s="73">
        <v>0</v>
      </c>
      <c r="EL17" s="73">
        <v>0</v>
      </c>
      <c r="EM17" s="73">
        <v>0</v>
      </c>
      <c r="EN17" s="73">
        <v>0</v>
      </c>
      <c r="EO17" s="73">
        <v>5.7370000000000001</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6.6319999999999997</v>
      </c>
      <c r="GP17" s="73">
        <v>0</v>
      </c>
      <c r="GQ17" s="73">
        <v>0</v>
      </c>
      <c r="GR17" s="73">
        <v>0</v>
      </c>
      <c r="GS17" s="73">
        <v>0</v>
      </c>
      <c r="GT17" s="73">
        <v>0</v>
      </c>
      <c r="GU17" s="73">
        <v>0</v>
      </c>
      <c r="GV17" s="73">
        <v>0</v>
      </c>
      <c r="GW17" s="73">
        <v>0</v>
      </c>
      <c r="GX17" s="73">
        <v>0</v>
      </c>
      <c r="GY17" s="73">
        <v>0</v>
      </c>
      <c r="GZ17" s="73">
        <v>0</v>
      </c>
      <c r="HA17" s="73">
        <v>0</v>
      </c>
      <c r="HB17" s="73">
        <v>0</v>
      </c>
      <c r="HC17" s="73">
        <v>0</v>
      </c>
      <c r="HD17" s="73">
        <v>3.59</v>
      </c>
      <c r="HE17" s="73">
        <v>0</v>
      </c>
      <c r="HF17" s="73">
        <v>0</v>
      </c>
      <c r="HG17" s="73">
        <v>0</v>
      </c>
      <c r="HH17" s="73">
        <v>0</v>
      </c>
      <c r="HI17" s="73">
        <v>0</v>
      </c>
      <c r="HJ17" s="73">
        <v>0</v>
      </c>
      <c r="HK17" s="73">
        <v>19.538</v>
      </c>
      <c r="HL17" s="73">
        <v>0</v>
      </c>
      <c r="HM17" s="73">
        <v>0</v>
      </c>
      <c r="HN17" s="73">
        <v>0</v>
      </c>
      <c r="HO17" s="73">
        <v>0</v>
      </c>
      <c r="HP17" s="73">
        <v>0</v>
      </c>
      <c r="HQ17" s="73">
        <v>0</v>
      </c>
      <c r="HR17" s="73">
        <v>0</v>
      </c>
      <c r="HS17" s="73">
        <v>0</v>
      </c>
      <c r="HT17" s="73">
        <v>0</v>
      </c>
      <c r="HU17" s="73">
        <v>0</v>
      </c>
      <c r="HV17" s="73">
        <v>6.6319999999999997</v>
      </c>
      <c r="HW17" s="73">
        <v>0</v>
      </c>
      <c r="HX17" s="73">
        <v>0</v>
      </c>
      <c r="HY17" s="73">
        <v>3.59</v>
      </c>
      <c r="HZ17" s="73">
        <v>0</v>
      </c>
      <c r="IA17" s="73">
        <v>0</v>
      </c>
      <c r="IB17" s="73">
        <v>0</v>
      </c>
      <c r="IC17" s="73">
        <v>0</v>
      </c>
      <c r="ID17" s="73">
        <v>0</v>
      </c>
      <c r="IE17" s="73">
        <v>0</v>
      </c>
      <c r="IF17" s="73">
        <v>19.538</v>
      </c>
      <c r="IG17" s="73">
        <v>0</v>
      </c>
      <c r="IH17" s="73">
        <v>0</v>
      </c>
      <c r="II17" s="73">
        <v>0</v>
      </c>
      <c r="IJ17" s="73">
        <v>0</v>
      </c>
      <c r="IK17" s="73">
        <v>0</v>
      </c>
      <c r="IL17" s="73">
        <v>0</v>
      </c>
      <c r="IM17" s="73">
        <v>0</v>
      </c>
      <c r="IN17" s="73">
        <v>0</v>
      </c>
      <c r="IO17" s="73">
        <v>0</v>
      </c>
      <c r="IP17" s="73">
        <v>0</v>
      </c>
      <c r="IQ17" s="73">
        <v>6.6319999999999997</v>
      </c>
      <c r="IR17" s="73">
        <v>0</v>
      </c>
      <c r="IS17" s="73">
        <v>0</v>
      </c>
      <c r="IT17" s="73">
        <v>3.59</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1</v>
      </c>
      <c r="JM17" s="71">
        <v>0</v>
      </c>
      <c r="JN17" s="71">
        <v>0</v>
      </c>
      <c r="JO17" s="71">
        <v>0</v>
      </c>
      <c r="JP17" s="71">
        <v>0</v>
      </c>
      <c r="JQ17" s="71">
        <v>0</v>
      </c>
      <c r="JR17" s="71">
        <v>0</v>
      </c>
      <c r="JS17" s="71">
        <v>0</v>
      </c>
      <c r="JT17" s="71">
        <v>0</v>
      </c>
      <c r="JU17" s="71">
        <v>0</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1</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1</v>
      </c>
      <c r="NN17" s="71">
        <v>0</v>
      </c>
      <c r="NO17" s="71">
        <v>0</v>
      </c>
      <c r="NP17" s="71">
        <v>0</v>
      </c>
      <c r="NQ17" s="71">
        <v>0</v>
      </c>
      <c r="NR17" s="71">
        <v>0</v>
      </c>
      <c r="NS17" s="71">
        <v>0</v>
      </c>
      <c r="NT17" s="71">
        <v>0</v>
      </c>
      <c r="NU17" s="71">
        <v>0</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1</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1</v>
      </c>
      <c r="RJ17" s="71">
        <v>0</v>
      </c>
      <c r="RK17" s="71">
        <v>0</v>
      </c>
      <c r="RL17" s="71">
        <v>1</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1</v>
      </c>
      <c r="SE17" s="71">
        <v>0</v>
      </c>
      <c r="SF17" s="71">
        <v>0</v>
      </c>
      <c r="SG17" s="71">
        <v>1</v>
      </c>
      <c r="SH17" s="71">
        <v>0</v>
      </c>
    </row>
    <row r="18" spans="1:502">
      <c r="A18" s="16" t="s">
        <v>1922</v>
      </c>
      <c r="B18" s="70">
        <v>10</v>
      </c>
      <c r="C18" s="70">
        <v>10</v>
      </c>
      <c r="D18" s="70">
        <v>1</v>
      </c>
      <c r="E18" s="70">
        <v>2013</v>
      </c>
      <c r="F18" s="70" t="s">
        <v>180</v>
      </c>
      <c r="G18" s="1073" t="s">
        <v>1912</v>
      </c>
      <c r="H18" s="70" t="s">
        <v>1913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15.292999999999999</v>
      </c>
      <c r="Z18" s="73">
        <v>0</v>
      </c>
      <c r="AA18" s="73">
        <v>0</v>
      </c>
      <c r="AB18" s="73">
        <v>0</v>
      </c>
      <c r="AC18" s="73">
        <v>0</v>
      </c>
      <c r="AD18" s="73">
        <v>0</v>
      </c>
      <c r="AE18" s="73">
        <v>0</v>
      </c>
      <c r="AF18" s="73">
        <v>0</v>
      </c>
      <c r="AG18" s="73">
        <v>0</v>
      </c>
      <c r="AH18" s="73">
        <v>0</v>
      </c>
      <c r="AI18" s="73">
        <v>0</v>
      </c>
      <c r="AJ18" s="73">
        <v>0</v>
      </c>
      <c r="AK18" s="73">
        <v>0</v>
      </c>
      <c r="AL18" s="73">
        <v>0</v>
      </c>
      <c r="AM18" s="73">
        <v>0</v>
      </c>
      <c r="AN18" s="73">
        <v>6.2510000000000003</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7.4379999999999997</v>
      </c>
      <c r="CO18" s="73">
        <v>0</v>
      </c>
      <c r="CP18" s="73">
        <v>0</v>
      </c>
      <c r="CQ18" s="73">
        <v>0</v>
      </c>
      <c r="CR18" s="73">
        <v>0</v>
      </c>
      <c r="CS18" s="73">
        <v>0</v>
      </c>
      <c r="CT18" s="73">
        <v>0</v>
      </c>
      <c r="CU18" s="73">
        <v>0</v>
      </c>
      <c r="CV18" s="73">
        <v>0</v>
      </c>
      <c r="CW18" s="73">
        <v>0</v>
      </c>
      <c r="CX18" s="73">
        <v>0</v>
      </c>
      <c r="CY18" s="73">
        <v>0</v>
      </c>
      <c r="CZ18" s="73">
        <v>0</v>
      </c>
      <c r="DA18" s="73">
        <v>0</v>
      </c>
      <c r="DB18" s="73">
        <v>0</v>
      </c>
      <c r="DC18" s="73">
        <v>3.669</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15.292999999999999</v>
      </c>
      <c r="EA18" s="73">
        <v>0</v>
      </c>
      <c r="EB18" s="73">
        <v>0</v>
      </c>
      <c r="EC18" s="73">
        <v>0</v>
      </c>
      <c r="ED18" s="73">
        <v>0</v>
      </c>
      <c r="EE18" s="73">
        <v>0</v>
      </c>
      <c r="EF18" s="73">
        <v>0</v>
      </c>
      <c r="EG18" s="73">
        <v>0</v>
      </c>
      <c r="EH18" s="73">
        <v>0</v>
      </c>
      <c r="EI18" s="73">
        <v>0</v>
      </c>
      <c r="EJ18" s="73">
        <v>0</v>
      </c>
      <c r="EK18" s="73">
        <v>0</v>
      </c>
      <c r="EL18" s="73">
        <v>0</v>
      </c>
      <c r="EM18" s="73">
        <v>0</v>
      </c>
      <c r="EN18" s="73">
        <v>0</v>
      </c>
      <c r="EO18" s="73">
        <v>6.2510000000000003</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7.4379999999999997</v>
      </c>
      <c r="GP18" s="73">
        <v>0</v>
      </c>
      <c r="GQ18" s="73">
        <v>0</v>
      </c>
      <c r="GR18" s="73">
        <v>0</v>
      </c>
      <c r="GS18" s="73">
        <v>0</v>
      </c>
      <c r="GT18" s="73">
        <v>0</v>
      </c>
      <c r="GU18" s="73">
        <v>0</v>
      </c>
      <c r="GV18" s="73">
        <v>0</v>
      </c>
      <c r="GW18" s="73">
        <v>0</v>
      </c>
      <c r="GX18" s="73">
        <v>0</v>
      </c>
      <c r="GY18" s="73">
        <v>0</v>
      </c>
      <c r="GZ18" s="73">
        <v>0</v>
      </c>
      <c r="HA18" s="73">
        <v>0</v>
      </c>
      <c r="HB18" s="73">
        <v>0</v>
      </c>
      <c r="HC18" s="73">
        <v>0</v>
      </c>
      <c r="HD18" s="73">
        <v>3.669</v>
      </c>
      <c r="HE18" s="73">
        <v>0</v>
      </c>
      <c r="HF18" s="73">
        <v>0</v>
      </c>
      <c r="HG18" s="73">
        <v>0</v>
      </c>
      <c r="HH18" s="73">
        <v>0</v>
      </c>
      <c r="HI18" s="73">
        <v>0</v>
      </c>
      <c r="HJ18" s="73">
        <v>0</v>
      </c>
      <c r="HK18" s="73">
        <v>21.544</v>
      </c>
      <c r="HL18" s="73">
        <v>0</v>
      </c>
      <c r="HM18" s="73">
        <v>0</v>
      </c>
      <c r="HN18" s="73">
        <v>0</v>
      </c>
      <c r="HO18" s="73">
        <v>0</v>
      </c>
      <c r="HP18" s="73">
        <v>0</v>
      </c>
      <c r="HQ18" s="73">
        <v>0</v>
      </c>
      <c r="HR18" s="73">
        <v>0</v>
      </c>
      <c r="HS18" s="73">
        <v>0</v>
      </c>
      <c r="HT18" s="73">
        <v>0</v>
      </c>
      <c r="HU18" s="73">
        <v>0</v>
      </c>
      <c r="HV18" s="73">
        <v>7.4379999999999997</v>
      </c>
      <c r="HW18" s="73">
        <v>0</v>
      </c>
      <c r="HX18" s="73">
        <v>0</v>
      </c>
      <c r="HY18" s="73">
        <v>3.669</v>
      </c>
      <c r="HZ18" s="73">
        <v>0</v>
      </c>
      <c r="IA18" s="73">
        <v>0</v>
      </c>
      <c r="IB18" s="73">
        <v>0</v>
      </c>
      <c r="IC18" s="73">
        <v>0</v>
      </c>
      <c r="ID18" s="73">
        <v>0</v>
      </c>
      <c r="IE18" s="73">
        <v>0</v>
      </c>
      <c r="IF18" s="73">
        <v>21.544</v>
      </c>
      <c r="IG18" s="73">
        <v>0</v>
      </c>
      <c r="IH18" s="73">
        <v>0</v>
      </c>
      <c r="II18" s="73">
        <v>0</v>
      </c>
      <c r="IJ18" s="73">
        <v>0</v>
      </c>
      <c r="IK18" s="73">
        <v>0</v>
      </c>
      <c r="IL18" s="73">
        <v>0</v>
      </c>
      <c r="IM18" s="73">
        <v>0</v>
      </c>
      <c r="IN18" s="73">
        <v>0</v>
      </c>
      <c r="IO18" s="73">
        <v>0</v>
      </c>
      <c r="IP18" s="73">
        <v>0</v>
      </c>
      <c r="IQ18" s="73">
        <v>7.4379999999999997</v>
      </c>
      <c r="IR18" s="73">
        <v>0</v>
      </c>
      <c r="IS18" s="73">
        <v>0</v>
      </c>
      <c r="IT18" s="73">
        <v>3.669</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1</v>
      </c>
      <c r="JM18" s="71">
        <v>0</v>
      </c>
      <c r="JN18" s="71">
        <v>0</v>
      </c>
      <c r="JO18" s="71">
        <v>0</v>
      </c>
      <c r="JP18" s="71">
        <v>0</v>
      </c>
      <c r="JQ18" s="71">
        <v>0</v>
      </c>
      <c r="JR18" s="71">
        <v>0</v>
      </c>
      <c r="JS18" s="71">
        <v>0</v>
      </c>
      <c r="JT18" s="71">
        <v>0</v>
      </c>
      <c r="JU18" s="71">
        <v>0</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1</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1</v>
      </c>
      <c r="NN18" s="71">
        <v>0</v>
      </c>
      <c r="NO18" s="71">
        <v>0</v>
      </c>
      <c r="NP18" s="71">
        <v>0</v>
      </c>
      <c r="NQ18" s="71">
        <v>0</v>
      </c>
      <c r="NR18" s="71">
        <v>0</v>
      </c>
      <c r="NS18" s="71">
        <v>0</v>
      </c>
      <c r="NT18" s="71">
        <v>0</v>
      </c>
      <c r="NU18" s="71">
        <v>0</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1</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1</v>
      </c>
      <c r="RJ18" s="71">
        <v>0</v>
      </c>
      <c r="RK18" s="71">
        <v>0</v>
      </c>
      <c r="RL18" s="71">
        <v>1</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1</v>
      </c>
      <c r="SE18" s="71">
        <v>0</v>
      </c>
      <c r="SF18" s="71">
        <v>0</v>
      </c>
      <c r="SG18" s="71">
        <v>1</v>
      </c>
      <c r="SH18" s="71">
        <v>0</v>
      </c>
    </row>
    <row r="19" spans="1:502">
      <c r="A19" s="16" t="s">
        <v>1923</v>
      </c>
      <c r="B19" s="70">
        <v>11</v>
      </c>
      <c r="C19" s="70">
        <v>11</v>
      </c>
      <c r="D19" s="70">
        <v>1</v>
      </c>
      <c r="E19" s="70">
        <v>2014</v>
      </c>
      <c r="F19" s="70" t="s">
        <v>181</v>
      </c>
      <c r="G19" s="1073" t="s">
        <v>1912</v>
      </c>
      <c r="H19" s="70" t="s">
        <v>1913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15.912000000000001</v>
      </c>
      <c r="Z19" s="73">
        <v>0</v>
      </c>
      <c r="AA19" s="73">
        <v>0</v>
      </c>
      <c r="AB19" s="73">
        <v>0</v>
      </c>
      <c r="AC19" s="73">
        <v>0</v>
      </c>
      <c r="AD19" s="73">
        <v>0</v>
      </c>
      <c r="AE19" s="73">
        <v>0</v>
      </c>
      <c r="AF19" s="73">
        <v>0</v>
      </c>
      <c r="AG19" s="73">
        <v>0</v>
      </c>
      <c r="AH19" s="73">
        <v>0</v>
      </c>
      <c r="AI19" s="73">
        <v>0</v>
      </c>
      <c r="AJ19" s="73">
        <v>0</v>
      </c>
      <c r="AK19" s="73">
        <v>0</v>
      </c>
      <c r="AL19" s="73">
        <v>0</v>
      </c>
      <c r="AM19" s="73">
        <v>0</v>
      </c>
      <c r="AN19" s="73">
        <v>5.8879999999999999</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7.5609999999999999</v>
      </c>
      <c r="CO19" s="73">
        <v>0</v>
      </c>
      <c r="CP19" s="73">
        <v>0</v>
      </c>
      <c r="CQ19" s="73">
        <v>0</v>
      </c>
      <c r="CR19" s="73">
        <v>0</v>
      </c>
      <c r="CS19" s="73">
        <v>0</v>
      </c>
      <c r="CT19" s="73">
        <v>0</v>
      </c>
      <c r="CU19" s="73">
        <v>0</v>
      </c>
      <c r="CV19" s="73">
        <v>0</v>
      </c>
      <c r="CW19" s="73">
        <v>0</v>
      </c>
      <c r="CX19" s="73">
        <v>0</v>
      </c>
      <c r="CY19" s="73">
        <v>0</v>
      </c>
      <c r="CZ19" s="73">
        <v>0</v>
      </c>
      <c r="DA19" s="73">
        <v>0</v>
      </c>
      <c r="DB19" s="73">
        <v>0</v>
      </c>
      <c r="DC19" s="73">
        <v>7.82</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15.912000000000001</v>
      </c>
      <c r="EA19" s="73">
        <v>0</v>
      </c>
      <c r="EB19" s="73">
        <v>0</v>
      </c>
      <c r="EC19" s="73">
        <v>0</v>
      </c>
      <c r="ED19" s="73">
        <v>0</v>
      </c>
      <c r="EE19" s="73">
        <v>0</v>
      </c>
      <c r="EF19" s="73">
        <v>0</v>
      </c>
      <c r="EG19" s="73">
        <v>0</v>
      </c>
      <c r="EH19" s="73">
        <v>0</v>
      </c>
      <c r="EI19" s="73">
        <v>0</v>
      </c>
      <c r="EJ19" s="73">
        <v>0</v>
      </c>
      <c r="EK19" s="73">
        <v>0</v>
      </c>
      <c r="EL19" s="73">
        <v>0</v>
      </c>
      <c r="EM19" s="73">
        <v>0</v>
      </c>
      <c r="EN19" s="73">
        <v>0</v>
      </c>
      <c r="EO19" s="73">
        <v>5.8879999999999999</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7.5609999999999999</v>
      </c>
      <c r="GP19" s="73">
        <v>0</v>
      </c>
      <c r="GQ19" s="73">
        <v>0</v>
      </c>
      <c r="GR19" s="73">
        <v>0</v>
      </c>
      <c r="GS19" s="73">
        <v>0</v>
      </c>
      <c r="GT19" s="73">
        <v>0</v>
      </c>
      <c r="GU19" s="73">
        <v>0</v>
      </c>
      <c r="GV19" s="73">
        <v>0</v>
      </c>
      <c r="GW19" s="73">
        <v>0</v>
      </c>
      <c r="GX19" s="73">
        <v>0</v>
      </c>
      <c r="GY19" s="73">
        <v>0</v>
      </c>
      <c r="GZ19" s="73">
        <v>0</v>
      </c>
      <c r="HA19" s="73">
        <v>0</v>
      </c>
      <c r="HB19" s="73">
        <v>0</v>
      </c>
      <c r="HC19" s="73">
        <v>0</v>
      </c>
      <c r="HD19" s="73">
        <v>7.82</v>
      </c>
      <c r="HE19" s="73">
        <v>0</v>
      </c>
      <c r="HF19" s="73">
        <v>0</v>
      </c>
      <c r="HG19" s="73">
        <v>0</v>
      </c>
      <c r="HH19" s="73">
        <v>0</v>
      </c>
      <c r="HI19" s="73">
        <v>0</v>
      </c>
      <c r="HJ19" s="73">
        <v>0</v>
      </c>
      <c r="HK19" s="73">
        <v>21.8</v>
      </c>
      <c r="HL19" s="73">
        <v>0</v>
      </c>
      <c r="HM19" s="73">
        <v>0</v>
      </c>
      <c r="HN19" s="73">
        <v>0</v>
      </c>
      <c r="HO19" s="73">
        <v>0</v>
      </c>
      <c r="HP19" s="73">
        <v>0</v>
      </c>
      <c r="HQ19" s="73">
        <v>0</v>
      </c>
      <c r="HR19" s="73">
        <v>0</v>
      </c>
      <c r="HS19" s="73">
        <v>0</v>
      </c>
      <c r="HT19" s="73">
        <v>0</v>
      </c>
      <c r="HU19" s="73">
        <v>0</v>
      </c>
      <c r="HV19" s="73">
        <v>7.5609999999999999</v>
      </c>
      <c r="HW19" s="73">
        <v>0</v>
      </c>
      <c r="HX19" s="73">
        <v>0</v>
      </c>
      <c r="HY19" s="73">
        <v>7.82</v>
      </c>
      <c r="HZ19" s="73">
        <v>0</v>
      </c>
      <c r="IA19" s="73">
        <v>0</v>
      </c>
      <c r="IB19" s="73">
        <v>0</v>
      </c>
      <c r="IC19" s="73">
        <v>0</v>
      </c>
      <c r="ID19" s="73">
        <v>0</v>
      </c>
      <c r="IE19" s="73">
        <v>0</v>
      </c>
      <c r="IF19" s="73">
        <v>21.8</v>
      </c>
      <c r="IG19" s="73">
        <v>0</v>
      </c>
      <c r="IH19" s="73">
        <v>0</v>
      </c>
      <c r="II19" s="73">
        <v>0</v>
      </c>
      <c r="IJ19" s="73">
        <v>0</v>
      </c>
      <c r="IK19" s="73">
        <v>0</v>
      </c>
      <c r="IL19" s="73">
        <v>0</v>
      </c>
      <c r="IM19" s="73">
        <v>0</v>
      </c>
      <c r="IN19" s="73">
        <v>0</v>
      </c>
      <c r="IO19" s="73">
        <v>0</v>
      </c>
      <c r="IP19" s="73">
        <v>0</v>
      </c>
      <c r="IQ19" s="73">
        <v>7.5609999999999999</v>
      </c>
      <c r="IR19" s="73">
        <v>0</v>
      </c>
      <c r="IS19" s="73">
        <v>0</v>
      </c>
      <c r="IT19" s="73">
        <v>7.82</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1</v>
      </c>
      <c r="JM19" s="71">
        <v>0</v>
      </c>
      <c r="JN19" s="71">
        <v>0</v>
      </c>
      <c r="JO19" s="71">
        <v>0</v>
      </c>
      <c r="JP19" s="71">
        <v>0</v>
      </c>
      <c r="JQ19" s="71">
        <v>0</v>
      </c>
      <c r="JR19" s="71">
        <v>0</v>
      </c>
      <c r="JS19" s="71">
        <v>0</v>
      </c>
      <c r="JT19" s="71">
        <v>0</v>
      </c>
      <c r="JU19" s="71">
        <v>0</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1</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1</v>
      </c>
      <c r="NN19" s="71">
        <v>0</v>
      </c>
      <c r="NO19" s="71">
        <v>0</v>
      </c>
      <c r="NP19" s="71">
        <v>0</v>
      </c>
      <c r="NQ19" s="71">
        <v>0</v>
      </c>
      <c r="NR19" s="71">
        <v>0</v>
      </c>
      <c r="NS19" s="71">
        <v>0</v>
      </c>
      <c r="NT19" s="71">
        <v>0</v>
      </c>
      <c r="NU19" s="71">
        <v>0</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1</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1</v>
      </c>
      <c r="RJ19" s="71">
        <v>0</v>
      </c>
      <c r="RK19" s="71">
        <v>0</v>
      </c>
      <c r="RL19" s="71">
        <v>1</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1</v>
      </c>
      <c r="SE19" s="71">
        <v>0</v>
      </c>
      <c r="SF19" s="71">
        <v>0</v>
      </c>
      <c r="SG19" s="71">
        <v>1</v>
      </c>
      <c r="SH19" s="71">
        <v>0</v>
      </c>
    </row>
    <row r="20" spans="1:502">
      <c r="A20" s="16" t="s">
        <v>1924</v>
      </c>
      <c r="B20" s="70">
        <v>12</v>
      </c>
      <c r="C20" s="70">
        <v>12</v>
      </c>
      <c r="D20" s="70">
        <v>1</v>
      </c>
      <c r="E20" s="70">
        <v>2015</v>
      </c>
      <c r="F20" s="70" t="s">
        <v>182</v>
      </c>
      <c r="G20" s="1073" t="s">
        <v>1912</v>
      </c>
      <c r="H20" s="70" t="s">
        <v>1913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15.936</v>
      </c>
      <c r="Z20" s="73">
        <v>0</v>
      </c>
      <c r="AA20" s="73">
        <v>0</v>
      </c>
      <c r="AB20" s="73">
        <v>0</v>
      </c>
      <c r="AC20" s="73">
        <v>0</v>
      </c>
      <c r="AD20" s="73">
        <v>0</v>
      </c>
      <c r="AE20" s="73">
        <v>0</v>
      </c>
      <c r="AF20" s="73">
        <v>0</v>
      </c>
      <c r="AG20" s="73">
        <v>0</v>
      </c>
      <c r="AH20" s="73">
        <v>0</v>
      </c>
      <c r="AI20" s="73">
        <v>0</v>
      </c>
      <c r="AJ20" s="73">
        <v>0</v>
      </c>
      <c r="AK20" s="73">
        <v>0</v>
      </c>
      <c r="AL20" s="73">
        <v>0</v>
      </c>
      <c r="AM20" s="73">
        <v>0</v>
      </c>
      <c r="AN20" s="73">
        <v>5.7169999999999996</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7.3440000000000003</v>
      </c>
      <c r="CO20" s="73">
        <v>0</v>
      </c>
      <c r="CP20" s="73">
        <v>0</v>
      </c>
      <c r="CQ20" s="73">
        <v>0</v>
      </c>
      <c r="CR20" s="73">
        <v>0</v>
      </c>
      <c r="CS20" s="73">
        <v>0</v>
      </c>
      <c r="CT20" s="73">
        <v>0</v>
      </c>
      <c r="CU20" s="73">
        <v>0</v>
      </c>
      <c r="CV20" s="73">
        <v>0</v>
      </c>
      <c r="CW20" s="73">
        <v>0</v>
      </c>
      <c r="CX20" s="73">
        <v>0</v>
      </c>
      <c r="CY20" s="73">
        <v>0</v>
      </c>
      <c r="CZ20" s="73">
        <v>0</v>
      </c>
      <c r="DA20" s="73">
        <v>0</v>
      </c>
      <c r="DB20" s="73">
        <v>0</v>
      </c>
      <c r="DC20" s="73">
        <v>7.2990000000000004</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15.936</v>
      </c>
      <c r="EA20" s="73">
        <v>0</v>
      </c>
      <c r="EB20" s="73">
        <v>0</v>
      </c>
      <c r="EC20" s="73">
        <v>0</v>
      </c>
      <c r="ED20" s="73">
        <v>0</v>
      </c>
      <c r="EE20" s="73">
        <v>0</v>
      </c>
      <c r="EF20" s="73">
        <v>0</v>
      </c>
      <c r="EG20" s="73">
        <v>0</v>
      </c>
      <c r="EH20" s="73">
        <v>0</v>
      </c>
      <c r="EI20" s="73">
        <v>0</v>
      </c>
      <c r="EJ20" s="73">
        <v>0</v>
      </c>
      <c r="EK20" s="73">
        <v>0</v>
      </c>
      <c r="EL20" s="73">
        <v>0</v>
      </c>
      <c r="EM20" s="73">
        <v>0</v>
      </c>
      <c r="EN20" s="73">
        <v>0</v>
      </c>
      <c r="EO20" s="73">
        <v>5.7169999999999996</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7.3440000000000003</v>
      </c>
      <c r="GP20" s="73">
        <v>0</v>
      </c>
      <c r="GQ20" s="73">
        <v>0</v>
      </c>
      <c r="GR20" s="73">
        <v>0</v>
      </c>
      <c r="GS20" s="73">
        <v>0</v>
      </c>
      <c r="GT20" s="73">
        <v>0</v>
      </c>
      <c r="GU20" s="73">
        <v>0</v>
      </c>
      <c r="GV20" s="73">
        <v>0</v>
      </c>
      <c r="GW20" s="73">
        <v>0</v>
      </c>
      <c r="GX20" s="73">
        <v>0</v>
      </c>
      <c r="GY20" s="73">
        <v>0</v>
      </c>
      <c r="GZ20" s="73">
        <v>0</v>
      </c>
      <c r="HA20" s="73">
        <v>0</v>
      </c>
      <c r="HB20" s="73">
        <v>0</v>
      </c>
      <c r="HC20" s="73">
        <v>0</v>
      </c>
      <c r="HD20" s="73">
        <v>7.2990000000000004</v>
      </c>
      <c r="HE20" s="73">
        <v>0</v>
      </c>
      <c r="HF20" s="73">
        <v>0</v>
      </c>
      <c r="HG20" s="73">
        <v>0</v>
      </c>
      <c r="HH20" s="73">
        <v>0</v>
      </c>
      <c r="HI20" s="73">
        <v>0</v>
      </c>
      <c r="HJ20" s="73">
        <v>0</v>
      </c>
      <c r="HK20" s="73">
        <v>21.652999999999999</v>
      </c>
      <c r="HL20" s="73">
        <v>0</v>
      </c>
      <c r="HM20" s="73">
        <v>0</v>
      </c>
      <c r="HN20" s="73">
        <v>0</v>
      </c>
      <c r="HO20" s="73">
        <v>0</v>
      </c>
      <c r="HP20" s="73">
        <v>0</v>
      </c>
      <c r="HQ20" s="73">
        <v>0</v>
      </c>
      <c r="HR20" s="73">
        <v>0</v>
      </c>
      <c r="HS20" s="73">
        <v>0</v>
      </c>
      <c r="HT20" s="73">
        <v>0</v>
      </c>
      <c r="HU20" s="73">
        <v>0</v>
      </c>
      <c r="HV20" s="73">
        <v>7.3440000000000003</v>
      </c>
      <c r="HW20" s="73">
        <v>0</v>
      </c>
      <c r="HX20" s="73">
        <v>0</v>
      </c>
      <c r="HY20" s="73">
        <v>7.2990000000000004</v>
      </c>
      <c r="HZ20" s="73">
        <v>0</v>
      </c>
      <c r="IA20" s="73">
        <v>0</v>
      </c>
      <c r="IB20" s="73">
        <v>0</v>
      </c>
      <c r="IC20" s="73">
        <v>0</v>
      </c>
      <c r="ID20" s="73">
        <v>0</v>
      </c>
      <c r="IE20" s="73">
        <v>0</v>
      </c>
      <c r="IF20" s="73">
        <v>21.652999999999999</v>
      </c>
      <c r="IG20" s="73">
        <v>0</v>
      </c>
      <c r="IH20" s="73">
        <v>0</v>
      </c>
      <c r="II20" s="73">
        <v>0</v>
      </c>
      <c r="IJ20" s="73">
        <v>0</v>
      </c>
      <c r="IK20" s="73">
        <v>0</v>
      </c>
      <c r="IL20" s="73">
        <v>0</v>
      </c>
      <c r="IM20" s="73">
        <v>0</v>
      </c>
      <c r="IN20" s="73">
        <v>0</v>
      </c>
      <c r="IO20" s="73">
        <v>0</v>
      </c>
      <c r="IP20" s="73">
        <v>0</v>
      </c>
      <c r="IQ20" s="73">
        <v>7.3440000000000003</v>
      </c>
      <c r="IR20" s="73">
        <v>0</v>
      </c>
      <c r="IS20" s="73">
        <v>0</v>
      </c>
      <c r="IT20" s="73">
        <v>7.2990000000000004</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1</v>
      </c>
      <c r="JM20" s="71">
        <v>0</v>
      </c>
      <c r="JN20" s="71">
        <v>0</v>
      </c>
      <c r="JO20" s="71">
        <v>0</v>
      </c>
      <c r="JP20" s="71">
        <v>0</v>
      </c>
      <c r="JQ20" s="71">
        <v>0</v>
      </c>
      <c r="JR20" s="71">
        <v>0</v>
      </c>
      <c r="JS20" s="71">
        <v>0</v>
      </c>
      <c r="JT20" s="71">
        <v>0</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1</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1</v>
      </c>
      <c r="NN20" s="71">
        <v>0</v>
      </c>
      <c r="NO20" s="71">
        <v>0</v>
      </c>
      <c r="NP20" s="71">
        <v>0</v>
      </c>
      <c r="NQ20" s="71">
        <v>0</v>
      </c>
      <c r="NR20" s="71">
        <v>0</v>
      </c>
      <c r="NS20" s="71">
        <v>0</v>
      </c>
      <c r="NT20" s="71">
        <v>0</v>
      </c>
      <c r="NU20" s="71">
        <v>0</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1</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1</v>
      </c>
      <c r="RJ20" s="71">
        <v>0</v>
      </c>
      <c r="RK20" s="71">
        <v>0</v>
      </c>
      <c r="RL20" s="71">
        <v>1</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1</v>
      </c>
      <c r="SE20" s="71">
        <v>0</v>
      </c>
      <c r="SF20" s="71">
        <v>0</v>
      </c>
      <c r="SG20" s="71">
        <v>1</v>
      </c>
      <c r="SH20" s="71">
        <v>0</v>
      </c>
    </row>
    <row r="21" spans="1:502">
      <c r="A21" s="16" t="s">
        <v>1925</v>
      </c>
      <c r="B21" s="70">
        <v>13</v>
      </c>
      <c r="C21" s="70">
        <v>13</v>
      </c>
      <c r="D21" s="70">
        <v>1</v>
      </c>
      <c r="E21" s="70">
        <v>2016</v>
      </c>
      <c r="F21" s="70" t="s">
        <v>155</v>
      </c>
      <c r="G21" s="1073" t="s">
        <v>1912</v>
      </c>
      <c r="H21" s="70" t="s">
        <v>1913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12.717000000000001</v>
      </c>
      <c r="Z21" s="73">
        <v>0</v>
      </c>
      <c r="AA21" s="73">
        <v>0</v>
      </c>
      <c r="AB21" s="73">
        <v>0</v>
      </c>
      <c r="AC21" s="73">
        <v>0</v>
      </c>
      <c r="AD21" s="73">
        <v>0</v>
      </c>
      <c r="AE21" s="73">
        <v>0</v>
      </c>
      <c r="AF21" s="73">
        <v>0</v>
      </c>
      <c r="AG21" s="73">
        <v>0</v>
      </c>
      <c r="AH21" s="73">
        <v>0</v>
      </c>
      <c r="AI21" s="73">
        <v>0</v>
      </c>
      <c r="AJ21" s="73">
        <v>0</v>
      </c>
      <c r="AK21" s="73">
        <v>0</v>
      </c>
      <c r="AL21" s="73">
        <v>0</v>
      </c>
      <c r="AM21" s="73">
        <v>0</v>
      </c>
      <c r="AN21" s="73">
        <v>5.8780000000000001</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7.0570000000000004</v>
      </c>
      <c r="CO21" s="73">
        <v>0</v>
      </c>
      <c r="CP21" s="73">
        <v>0</v>
      </c>
      <c r="CQ21" s="73">
        <v>0</v>
      </c>
      <c r="CR21" s="73">
        <v>0</v>
      </c>
      <c r="CS21" s="73">
        <v>0</v>
      </c>
      <c r="CT21" s="73">
        <v>0</v>
      </c>
      <c r="CU21" s="73">
        <v>0</v>
      </c>
      <c r="CV21" s="73">
        <v>0</v>
      </c>
      <c r="CW21" s="73">
        <v>0</v>
      </c>
      <c r="CX21" s="73">
        <v>0</v>
      </c>
      <c r="CY21" s="73">
        <v>0</v>
      </c>
      <c r="CZ21" s="73">
        <v>0</v>
      </c>
      <c r="DA21" s="73">
        <v>0</v>
      </c>
      <c r="DB21" s="73">
        <v>0</v>
      </c>
      <c r="DC21" s="73">
        <v>7.306</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12.717000000000001</v>
      </c>
      <c r="EA21" s="73">
        <v>0</v>
      </c>
      <c r="EB21" s="73">
        <v>0</v>
      </c>
      <c r="EC21" s="73">
        <v>0</v>
      </c>
      <c r="ED21" s="73">
        <v>0</v>
      </c>
      <c r="EE21" s="73">
        <v>0</v>
      </c>
      <c r="EF21" s="73">
        <v>0</v>
      </c>
      <c r="EG21" s="73">
        <v>0</v>
      </c>
      <c r="EH21" s="73">
        <v>0</v>
      </c>
      <c r="EI21" s="73">
        <v>0</v>
      </c>
      <c r="EJ21" s="73">
        <v>0</v>
      </c>
      <c r="EK21" s="73">
        <v>0</v>
      </c>
      <c r="EL21" s="73">
        <v>0</v>
      </c>
      <c r="EM21" s="73">
        <v>0</v>
      </c>
      <c r="EN21" s="73">
        <v>0</v>
      </c>
      <c r="EO21" s="73">
        <v>5.8780000000000001</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7.0570000000000004</v>
      </c>
      <c r="GP21" s="73">
        <v>0</v>
      </c>
      <c r="GQ21" s="73">
        <v>0</v>
      </c>
      <c r="GR21" s="73">
        <v>0</v>
      </c>
      <c r="GS21" s="73">
        <v>0</v>
      </c>
      <c r="GT21" s="73">
        <v>0</v>
      </c>
      <c r="GU21" s="73">
        <v>0</v>
      </c>
      <c r="GV21" s="73">
        <v>0</v>
      </c>
      <c r="GW21" s="73">
        <v>0</v>
      </c>
      <c r="GX21" s="73">
        <v>0</v>
      </c>
      <c r="GY21" s="73">
        <v>0</v>
      </c>
      <c r="GZ21" s="73">
        <v>0</v>
      </c>
      <c r="HA21" s="73">
        <v>0</v>
      </c>
      <c r="HB21" s="73">
        <v>0</v>
      </c>
      <c r="HC21" s="73">
        <v>0</v>
      </c>
      <c r="HD21" s="73">
        <v>7.306</v>
      </c>
      <c r="HE21" s="73">
        <v>0</v>
      </c>
      <c r="HF21" s="73">
        <v>0</v>
      </c>
      <c r="HG21" s="73">
        <v>0</v>
      </c>
      <c r="HH21" s="73">
        <v>0</v>
      </c>
      <c r="HI21" s="73">
        <v>0</v>
      </c>
      <c r="HJ21" s="73">
        <v>0</v>
      </c>
      <c r="HK21" s="73">
        <v>18.594999999999999</v>
      </c>
      <c r="HL21" s="73">
        <v>0</v>
      </c>
      <c r="HM21" s="73">
        <v>0</v>
      </c>
      <c r="HN21" s="73">
        <v>0</v>
      </c>
      <c r="HO21" s="73">
        <v>0</v>
      </c>
      <c r="HP21" s="73">
        <v>0</v>
      </c>
      <c r="HQ21" s="73">
        <v>0</v>
      </c>
      <c r="HR21" s="73">
        <v>0</v>
      </c>
      <c r="HS21" s="73">
        <v>0</v>
      </c>
      <c r="HT21" s="73">
        <v>0</v>
      </c>
      <c r="HU21" s="73">
        <v>0</v>
      </c>
      <c r="HV21" s="73">
        <v>7.0570000000000004</v>
      </c>
      <c r="HW21" s="73">
        <v>0</v>
      </c>
      <c r="HX21" s="73">
        <v>0</v>
      </c>
      <c r="HY21" s="73">
        <v>7.306</v>
      </c>
      <c r="HZ21" s="73">
        <v>0</v>
      </c>
      <c r="IA21" s="73">
        <v>0</v>
      </c>
      <c r="IB21" s="73">
        <v>0</v>
      </c>
      <c r="IC21" s="73">
        <v>0</v>
      </c>
      <c r="ID21" s="73">
        <v>0</v>
      </c>
      <c r="IE21" s="73">
        <v>0</v>
      </c>
      <c r="IF21" s="73">
        <v>18.594999999999999</v>
      </c>
      <c r="IG21" s="73">
        <v>0</v>
      </c>
      <c r="IH21" s="73">
        <v>0</v>
      </c>
      <c r="II21" s="73">
        <v>0</v>
      </c>
      <c r="IJ21" s="73">
        <v>0</v>
      </c>
      <c r="IK21" s="73">
        <v>0</v>
      </c>
      <c r="IL21" s="73">
        <v>0</v>
      </c>
      <c r="IM21" s="73">
        <v>0</v>
      </c>
      <c r="IN21" s="73">
        <v>0</v>
      </c>
      <c r="IO21" s="73">
        <v>0</v>
      </c>
      <c r="IP21" s="73">
        <v>0</v>
      </c>
      <c r="IQ21" s="73">
        <v>7.0570000000000004</v>
      </c>
      <c r="IR21" s="73">
        <v>0</v>
      </c>
      <c r="IS21" s="73">
        <v>0</v>
      </c>
      <c r="IT21" s="73">
        <v>7.306</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1</v>
      </c>
      <c r="JM21" s="71">
        <v>0</v>
      </c>
      <c r="JN21" s="71">
        <v>0</v>
      </c>
      <c r="JO21" s="71">
        <v>0</v>
      </c>
      <c r="JP21" s="71">
        <v>0</v>
      </c>
      <c r="JQ21" s="71">
        <v>0</v>
      </c>
      <c r="JR21" s="71">
        <v>0</v>
      </c>
      <c r="JS21" s="71">
        <v>0</v>
      </c>
      <c r="JT21" s="71">
        <v>0</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1</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1</v>
      </c>
      <c r="NN21" s="71">
        <v>0</v>
      </c>
      <c r="NO21" s="71">
        <v>0</v>
      </c>
      <c r="NP21" s="71">
        <v>0</v>
      </c>
      <c r="NQ21" s="71">
        <v>0</v>
      </c>
      <c r="NR21" s="71">
        <v>0</v>
      </c>
      <c r="NS21" s="71">
        <v>0</v>
      </c>
      <c r="NT21" s="71">
        <v>0</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1</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1</v>
      </c>
      <c r="RJ21" s="71">
        <v>0</v>
      </c>
      <c r="RK21" s="71">
        <v>0</v>
      </c>
      <c r="RL21" s="71">
        <v>1</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1</v>
      </c>
      <c r="SE21" s="71">
        <v>0</v>
      </c>
      <c r="SF21" s="71">
        <v>0</v>
      </c>
      <c r="SG21" s="71">
        <v>1</v>
      </c>
      <c r="SH21" s="71">
        <v>0</v>
      </c>
    </row>
    <row r="22" spans="1:502">
      <c r="A22" s="16" t="s">
        <v>1926</v>
      </c>
      <c r="B22" s="70">
        <v>14</v>
      </c>
      <c r="C22" s="70">
        <v>14</v>
      </c>
      <c r="D22" s="70">
        <v>1</v>
      </c>
      <c r="E22" s="70">
        <v>2017</v>
      </c>
      <c r="F22" s="70" t="s">
        <v>156</v>
      </c>
      <c r="G22" s="1073" t="s">
        <v>1912</v>
      </c>
      <c r="H22" s="70" t="s">
        <v>1913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12.750999999999999</v>
      </c>
      <c r="Z22" s="73">
        <v>0</v>
      </c>
      <c r="AA22" s="73">
        <v>0</v>
      </c>
      <c r="AB22" s="73">
        <v>0</v>
      </c>
      <c r="AC22" s="73">
        <v>0</v>
      </c>
      <c r="AD22" s="73">
        <v>0</v>
      </c>
      <c r="AE22" s="73">
        <v>0</v>
      </c>
      <c r="AF22" s="73">
        <v>0</v>
      </c>
      <c r="AG22" s="73">
        <v>0</v>
      </c>
      <c r="AH22" s="73">
        <v>0</v>
      </c>
      <c r="AI22" s="73">
        <v>0</v>
      </c>
      <c r="AJ22" s="73">
        <v>0</v>
      </c>
      <c r="AK22" s="73">
        <v>0</v>
      </c>
      <c r="AL22" s="73">
        <v>0</v>
      </c>
      <c r="AM22" s="73">
        <v>0</v>
      </c>
      <c r="AN22" s="73">
        <v>6.0149999999999997</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7.2549999999999999</v>
      </c>
      <c r="CO22" s="73">
        <v>0</v>
      </c>
      <c r="CP22" s="73">
        <v>0</v>
      </c>
      <c r="CQ22" s="73">
        <v>0</v>
      </c>
      <c r="CR22" s="73">
        <v>0</v>
      </c>
      <c r="CS22" s="73">
        <v>0</v>
      </c>
      <c r="CT22" s="73">
        <v>0</v>
      </c>
      <c r="CU22" s="73">
        <v>0</v>
      </c>
      <c r="CV22" s="73">
        <v>0</v>
      </c>
      <c r="CW22" s="73">
        <v>0</v>
      </c>
      <c r="CX22" s="73">
        <v>0</v>
      </c>
      <c r="CY22" s="73">
        <v>0</v>
      </c>
      <c r="CZ22" s="73">
        <v>0</v>
      </c>
      <c r="DA22" s="73">
        <v>0</v>
      </c>
      <c r="DB22" s="73">
        <v>0</v>
      </c>
      <c r="DC22" s="73">
        <v>7.2919999999999998</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12.750999999999999</v>
      </c>
      <c r="EA22" s="73">
        <v>0</v>
      </c>
      <c r="EB22" s="73">
        <v>0</v>
      </c>
      <c r="EC22" s="73">
        <v>0</v>
      </c>
      <c r="ED22" s="73">
        <v>0</v>
      </c>
      <c r="EE22" s="73">
        <v>0</v>
      </c>
      <c r="EF22" s="73">
        <v>0</v>
      </c>
      <c r="EG22" s="73">
        <v>0</v>
      </c>
      <c r="EH22" s="73">
        <v>0</v>
      </c>
      <c r="EI22" s="73">
        <v>0</v>
      </c>
      <c r="EJ22" s="73">
        <v>0</v>
      </c>
      <c r="EK22" s="73">
        <v>0</v>
      </c>
      <c r="EL22" s="73">
        <v>0</v>
      </c>
      <c r="EM22" s="73">
        <v>0</v>
      </c>
      <c r="EN22" s="73">
        <v>0</v>
      </c>
      <c r="EO22" s="73">
        <v>6.0149999999999997</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7.2549999999999999</v>
      </c>
      <c r="GP22" s="73">
        <v>0</v>
      </c>
      <c r="GQ22" s="73">
        <v>0</v>
      </c>
      <c r="GR22" s="73">
        <v>0</v>
      </c>
      <c r="GS22" s="73">
        <v>0</v>
      </c>
      <c r="GT22" s="73">
        <v>0</v>
      </c>
      <c r="GU22" s="73">
        <v>0</v>
      </c>
      <c r="GV22" s="73">
        <v>0</v>
      </c>
      <c r="GW22" s="73">
        <v>0</v>
      </c>
      <c r="GX22" s="73">
        <v>0</v>
      </c>
      <c r="GY22" s="73">
        <v>0</v>
      </c>
      <c r="GZ22" s="73">
        <v>0</v>
      </c>
      <c r="HA22" s="73">
        <v>0</v>
      </c>
      <c r="HB22" s="73">
        <v>0</v>
      </c>
      <c r="HC22" s="73">
        <v>0</v>
      </c>
      <c r="HD22" s="73">
        <v>7.2919999999999998</v>
      </c>
      <c r="HE22" s="73">
        <v>0</v>
      </c>
      <c r="HF22" s="73">
        <v>0</v>
      </c>
      <c r="HG22" s="73">
        <v>0</v>
      </c>
      <c r="HH22" s="73">
        <v>0</v>
      </c>
      <c r="HI22" s="73">
        <v>0</v>
      </c>
      <c r="HJ22" s="73">
        <v>0</v>
      </c>
      <c r="HK22" s="73">
        <v>18.765999999999998</v>
      </c>
      <c r="HL22" s="73">
        <v>0</v>
      </c>
      <c r="HM22" s="73">
        <v>0</v>
      </c>
      <c r="HN22" s="73">
        <v>0</v>
      </c>
      <c r="HO22" s="73">
        <v>0</v>
      </c>
      <c r="HP22" s="73">
        <v>0</v>
      </c>
      <c r="HQ22" s="73">
        <v>0</v>
      </c>
      <c r="HR22" s="73">
        <v>0</v>
      </c>
      <c r="HS22" s="73">
        <v>0</v>
      </c>
      <c r="HT22" s="73">
        <v>0</v>
      </c>
      <c r="HU22" s="73">
        <v>0</v>
      </c>
      <c r="HV22" s="73">
        <v>7.2549999999999999</v>
      </c>
      <c r="HW22" s="73">
        <v>0</v>
      </c>
      <c r="HX22" s="73">
        <v>0</v>
      </c>
      <c r="HY22" s="73">
        <v>7.2919999999999998</v>
      </c>
      <c r="HZ22" s="73">
        <v>0</v>
      </c>
      <c r="IA22" s="73">
        <v>0</v>
      </c>
      <c r="IB22" s="73">
        <v>0</v>
      </c>
      <c r="IC22" s="73">
        <v>0</v>
      </c>
      <c r="ID22" s="73">
        <v>0</v>
      </c>
      <c r="IE22" s="73">
        <v>0</v>
      </c>
      <c r="IF22" s="73">
        <v>18.765999999999998</v>
      </c>
      <c r="IG22" s="73">
        <v>0</v>
      </c>
      <c r="IH22" s="73">
        <v>0</v>
      </c>
      <c r="II22" s="73">
        <v>0</v>
      </c>
      <c r="IJ22" s="73">
        <v>0</v>
      </c>
      <c r="IK22" s="73">
        <v>0</v>
      </c>
      <c r="IL22" s="73">
        <v>0</v>
      </c>
      <c r="IM22" s="73">
        <v>0</v>
      </c>
      <c r="IN22" s="73">
        <v>0</v>
      </c>
      <c r="IO22" s="73">
        <v>0</v>
      </c>
      <c r="IP22" s="73">
        <v>0</v>
      </c>
      <c r="IQ22" s="73">
        <v>7.2549999999999999</v>
      </c>
      <c r="IR22" s="73">
        <v>0</v>
      </c>
      <c r="IS22" s="73">
        <v>0</v>
      </c>
      <c r="IT22" s="73">
        <v>7.2919999999999998</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1</v>
      </c>
      <c r="JM22" s="71">
        <v>0</v>
      </c>
      <c r="JN22" s="71">
        <v>0</v>
      </c>
      <c r="JO22" s="71">
        <v>0</v>
      </c>
      <c r="JP22" s="71">
        <v>0</v>
      </c>
      <c r="JQ22" s="71">
        <v>0</v>
      </c>
      <c r="JR22" s="71">
        <v>0</v>
      </c>
      <c r="JS22" s="71">
        <v>0</v>
      </c>
      <c r="JT22" s="71">
        <v>0</v>
      </c>
      <c r="JU22" s="71">
        <v>0</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1</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1</v>
      </c>
      <c r="NN22" s="71">
        <v>0</v>
      </c>
      <c r="NO22" s="71">
        <v>0</v>
      </c>
      <c r="NP22" s="71">
        <v>0</v>
      </c>
      <c r="NQ22" s="71">
        <v>0</v>
      </c>
      <c r="NR22" s="71">
        <v>0</v>
      </c>
      <c r="NS22" s="71">
        <v>0</v>
      </c>
      <c r="NT22" s="71">
        <v>0</v>
      </c>
      <c r="NU22" s="71">
        <v>0</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1</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1</v>
      </c>
      <c r="RJ22" s="71">
        <v>0</v>
      </c>
      <c r="RK22" s="71">
        <v>0</v>
      </c>
      <c r="RL22" s="71">
        <v>1</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1</v>
      </c>
      <c r="SE22" s="71">
        <v>0</v>
      </c>
      <c r="SF22" s="71">
        <v>0</v>
      </c>
      <c r="SG22" s="71">
        <v>1</v>
      </c>
      <c r="SH22" s="71">
        <v>0</v>
      </c>
    </row>
    <row r="23" spans="1:502">
      <c r="A23" s="16" t="s">
        <v>1927</v>
      </c>
      <c r="B23" s="70">
        <v>15</v>
      </c>
      <c r="C23" s="70">
        <v>15</v>
      </c>
      <c r="D23" s="70">
        <v>1</v>
      </c>
      <c r="E23" s="70">
        <v>2018</v>
      </c>
      <c r="F23" s="70" t="s">
        <v>183</v>
      </c>
      <c r="G23" s="1073" t="s">
        <v>1912</v>
      </c>
      <c r="H23" s="70" t="s">
        <v>1913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11.619</v>
      </c>
      <c r="Z23" s="73">
        <v>0</v>
      </c>
      <c r="AA23" s="73">
        <v>0</v>
      </c>
      <c r="AB23" s="73">
        <v>0</v>
      </c>
      <c r="AC23" s="73">
        <v>0</v>
      </c>
      <c r="AD23" s="73">
        <v>0</v>
      </c>
      <c r="AE23" s="73">
        <v>0</v>
      </c>
      <c r="AF23" s="73">
        <v>0</v>
      </c>
      <c r="AG23" s="73">
        <v>0</v>
      </c>
      <c r="AH23" s="73">
        <v>0</v>
      </c>
      <c r="AI23" s="73">
        <v>0</v>
      </c>
      <c r="AJ23" s="73">
        <v>0</v>
      </c>
      <c r="AK23" s="73">
        <v>0</v>
      </c>
      <c r="AL23" s="73">
        <v>0</v>
      </c>
      <c r="AM23" s="73">
        <v>0</v>
      </c>
      <c r="AN23" s="73">
        <v>6.0609999999999999</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7.5609999999999999</v>
      </c>
      <c r="CO23" s="73">
        <v>0</v>
      </c>
      <c r="CP23" s="73">
        <v>0</v>
      </c>
      <c r="CQ23" s="73">
        <v>0</v>
      </c>
      <c r="CR23" s="73">
        <v>0</v>
      </c>
      <c r="CS23" s="73">
        <v>0</v>
      </c>
      <c r="CT23" s="73">
        <v>0</v>
      </c>
      <c r="CU23" s="73">
        <v>0</v>
      </c>
      <c r="CV23" s="73">
        <v>0</v>
      </c>
      <c r="CW23" s="73">
        <v>0</v>
      </c>
      <c r="CX23" s="73">
        <v>0</v>
      </c>
      <c r="CY23" s="73">
        <v>0</v>
      </c>
      <c r="CZ23" s="73">
        <v>0</v>
      </c>
      <c r="DA23" s="73">
        <v>0</v>
      </c>
      <c r="DB23" s="73">
        <v>0</v>
      </c>
      <c r="DC23" s="73">
        <v>6.7919999999999998</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11.619</v>
      </c>
      <c r="EA23" s="73">
        <v>0</v>
      </c>
      <c r="EB23" s="73">
        <v>0</v>
      </c>
      <c r="EC23" s="73">
        <v>0</v>
      </c>
      <c r="ED23" s="73">
        <v>0</v>
      </c>
      <c r="EE23" s="73">
        <v>0</v>
      </c>
      <c r="EF23" s="73">
        <v>0</v>
      </c>
      <c r="EG23" s="73">
        <v>0</v>
      </c>
      <c r="EH23" s="73">
        <v>0</v>
      </c>
      <c r="EI23" s="73">
        <v>0</v>
      </c>
      <c r="EJ23" s="73">
        <v>0</v>
      </c>
      <c r="EK23" s="73">
        <v>0</v>
      </c>
      <c r="EL23" s="73">
        <v>0</v>
      </c>
      <c r="EM23" s="73">
        <v>0</v>
      </c>
      <c r="EN23" s="73">
        <v>0</v>
      </c>
      <c r="EO23" s="73">
        <v>6.0609999999999999</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7.5609999999999999</v>
      </c>
      <c r="GP23" s="73">
        <v>0</v>
      </c>
      <c r="GQ23" s="73">
        <v>0</v>
      </c>
      <c r="GR23" s="73">
        <v>0</v>
      </c>
      <c r="GS23" s="73">
        <v>0</v>
      </c>
      <c r="GT23" s="73">
        <v>0</v>
      </c>
      <c r="GU23" s="73">
        <v>0</v>
      </c>
      <c r="GV23" s="73">
        <v>0</v>
      </c>
      <c r="GW23" s="73">
        <v>0</v>
      </c>
      <c r="GX23" s="73">
        <v>0</v>
      </c>
      <c r="GY23" s="73">
        <v>0</v>
      </c>
      <c r="GZ23" s="73">
        <v>0</v>
      </c>
      <c r="HA23" s="73">
        <v>0</v>
      </c>
      <c r="HB23" s="73">
        <v>0</v>
      </c>
      <c r="HC23" s="73">
        <v>0</v>
      </c>
      <c r="HD23" s="73">
        <v>6.7919999999999998</v>
      </c>
      <c r="HE23" s="73">
        <v>0</v>
      </c>
      <c r="HF23" s="73">
        <v>0</v>
      </c>
      <c r="HG23" s="73">
        <v>0</v>
      </c>
      <c r="HH23" s="73">
        <v>0</v>
      </c>
      <c r="HI23" s="73">
        <v>0</v>
      </c>
      <c r="HJ23" s="73">
        <v>0</v>
      </c>
      <c r="HK23" s="73">
        <v>17.68</v>
      </c>
      <c r="HL23" s="73">
        <v>0</v>
      </c>
      <c r="HM23" s="73">
        <v>0</v>
      </c>
      <c r="HN23" s="73">
        <v>0</v>
      </c>
      <c r="HO23" s="73">
        <v>0</v>
      </c>
      <c r="HP23" s="73">
        <v>0</v>
      </c>
      <c r="HQ23" s="73">
        <v>0</v>
      </c>
      <c r="HR23" s="73">
        <v>0</v>
      </c>
      <c r="HS23" s="73">
        <v>0</v>
      </c>
      <c r="HT23" s="73">
        <v>0</v>
      </c>
      <c r="HU23" s="73">
        <v>0</v>
      </c>
      <c r="HV23" s="73">
        <v>7.5609999999999999</v>
      </c>
      <c r="HW23" s="73">
        <v>0</v>
      </c>
      <c r="HX23" s="73">
        <v>0</v>
      </c>
      <c r="HY23" s="73">
        <v>6.7919999999999998</v>
      </c>
      <c r="HZ23" s="73">
        <v>0</v>
      </c>
      <c r="IA23" s="73">
        <v>0</v>
      </c>
      <c r="IB23" s="73">
        <v>0</v>
      </c>
      <c r="IC23" s="73">
        <v>0</v>
      </c>
      <c r="ID23" s="73">
        <v>0</v>
      </c>
      <c r="IE23" s="73">
        <v>0</v>
      </c>
      <c r="IF23" s="73">
        <v>17.68</v>
      </c>
      <c r="IG23" s="73">
        <v>0</v>
      </c>
      <c r="IH23" s="73">
        <v>0</v>
      </c>
      <c r="II23" s="73">
        <v>0</v>
      </c>
      <c r="IJ23" s="73">
        <v>0</v>
      </c>
      <c r="IK23" s="73">
        <v>0</v>
      </c>
      <c r="IL23" s="73">
        <v>0</v>
      </c>
      <c r="IM23" s="73">
        <v>0</v>
      </c>
      <c r="IN23" s="73">
        <v>0</v>
      </c>
      <c r="IO23" s="73">
        <v>0</v>
      </c>
      <c r="IP23" s="73">
        <v>0</v>
      </c>
      <c r="IQ23" s="73">
        <v>7.5609999999999999</v>
      </c>
      <c r="IR23" s="73">
        <v>0</v>
      </c>
      <c r="IS23" s="73">
        <v>0</v>
      </c>
      <c r="IT23" s="73">
        <v>6.7919999999999998</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1</v>
      </c>
      <c r="JM23" s="71">
        <v>0</v>
      </c>
      <c r="JN23" s="71">
        <v>0</v>
      </c>
      <c r="JO23" s="71">
        <v>0</v>
      </c>
      <c r="JP23" s="71">
        <v>0</v>
      </c>
      <c r="JQ23" s="71">
        <v>0</v>
      </c>
      <c r="JR23" s="71">
        <v>0</v>
      </c>
      <c r="JS23" s="71">
        <v>0</v>
      </c>
      <c r="JT23" s="71">
        <v>0</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1</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1</v>
      </c>
      <c r="NN23" s="71">
        <v>0</v>
      </c>
      <c r="NO23" s="71">
        <v>0</v>
      </c>
      <c r="NP23" s="71">
        <v>0</v>
      </c>
      <c r="NQ23" s="71">
        <v>0</v>
      </c>
      <c r="NR23" s="71">
        <v>0</v>
      </c>
      <c r="NS23" s="71">
        <v>0</v>
      </c>
      <c r="NT23" s="71">
        <v>0</v>
      </c>
      <c r="NU23" s="71">
        <v>0</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1</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1</v>
      </c>
      <c r="RJ23" s="71">
        <v>0</v>
      </c>
      <c r="RK23" s="71">
        <v>0</v>
      </c>
      <c r="RL23" s="71">
        <v>1</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1</v>
      </c>
      <c r="SE23" s="71">
        <v>0</v>
      </c>
      <c r="SF23" s="71">
        <v>0</v>
      </c>
      <c r="SG23" s="71">
        <v>1</v>
      </c>
      <c r="SH23" s="71">
        <v>0</v>
      </c>
    </row>
    <row r="24" spans="1:502">
      <c r="A24" s="16" t="s">
        <v>1928</v>
      </c>
      <c r="B24" s="70">
        <v>16</v>
      </c>
      <c r="C24" s="70">
        <v>16</v>
      </c>
      <c r="D24" s="70">
        <v>1</v>
      </c>
      <c r="E24" s="70">
        <v>2019</v>
      </c>
      <c r="F24" s="70" t="s">
        <v>158</v>
      </c>
      <c r="G24" s="1073" t="s">
        <v>1912</v>
      </c>
      <c r="H24" s="70" t="s">
        <v>1913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11.606999999999999</v>
      </c>
      <c r="Z24" s="73">
        <v>0</v>
      </c>
      <c r="AA24" s="73">
        <v>0</v>
      </c>
      <c r="AB24" s="73">
        <v>0</v>
      </c>
      <c r="AC24" s="73">
        <v>0</v>
      </c>
      <c r="AD24" s="73">
        <v>0</v>
      </c>
      <c r="AE24" s="73">
        <v>0</v>
      </c>
      <c r="AF24" s="73">
        <v>0</v>
      </c>
      <c r="AG24" s="73">
        <v>0</v>
      </c>
      <c r="AH24" s="73">
        <v>0</v>
      </c>
      <c r="AI24" s="73">
        <v>0</v>
      </c>
      <c r="AJ24" s="73">
        <v>0</v>
      </c>
      <c r="AK24" s="73">
        <v>0</v>
      </c>
      <c r="AL24" s="73">
        <v>0</v>
      </c>
      <c r="AM24" s="73">
        <v>0</v>
      </c>
      <c r="AN24" s="73">
        <v>5.6790000000000003</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7.3449999999999998</v>
      </c>
      <c r="CO24" s="73">
        <v>0</v>
      </c>
      <c r="CP24" s="73">
        <v>0</v>
      </c>
      <c r="CQ24" s="73">
        <v>0</v>
      </c>
      <c r="CR24" s="73">
        <v>0</v>
      </c>
      <c r="CS24" s="73">
        <v>0</v>
      </c>
      <c r="CT24" s="73">
        <v>0</v>
      </c>
      <c r="CU24" s="73">
        <v>0</v>
      </c>
      <c r="CV24" s="73">
        <v>0</v>
      </c>
      <c r="CW24" s="73">
        <v>0</v>
      </c>
      <c r="CX24" s="73">
        <v>0</v>
      </c>
      <c r="CY24" s="73">
        <v>0</v>
      </c>
      <c r="CZ24" s="73">
        <v>0</v>
      </c>
      <c r="DA24" s="73">
        <v>0</v>
      </c>
      <c r="DB24" s="73">
        <v>0</v>
      </c>
      <c r="DC24" s="73">
        <v>6.3769999999999998</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11.606999999999999</v>
      </c>
      <c r="EA24" s="73">
        <v>0</v>
      </c>
      <c r="EB24" s="73">
        <v>0</v>
      </c>
      <c r="EC24" s="73">
        <v>0</v>
      </c>
      <c r="ED24" s="73">
        <v>0</v>
      </c>
      <c r="EE24" s="73">
        <v>0</v>
      </c>
      <c r="EF24" s="73">
        <v>0</v>
      </c>
      <c r="EG24" s="73">
        <v>0</v>
      </c>
      <c r="EH24" s="73">
        <v>0</v>
      </c>
      <c r="EI24" s="73">
        <v>0</v>
      </c>
      <c r="EJ24" s="73">
        <v>0</v>
      </c>
      <c r="EK24" s="73">
        <v>0</v>
      </c>
      <c r="EL24" s="73">
        <v>0</v>
      </c>
      <c r="EM24" s="73">
        <v>0</v>
      </c>
      <c r="EN24" s="73">
        <v>0</v>
      </c>
      <c r="EO24" s="73">
        <v>5.6790000000000003</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7.3449999999999998</v>
      </c>
      <c r="GP24" s="73">
        <v>0</v>
      </c>
      <c r="GQ24" s="73">
        <v>0</v>
      </c>
      <c r="GR24" s="73">
        <v>0</v>
      </c>
      <c r="GS24" s="73">
        <v>0</v>
      </c>
      <c r="GT24" s="73">
        <v>0</v>
      </c>
      <c r="GU24" s="73">
        <v>0</v>
      </c>
      <c r="GV24" s="73">
        <v>0</v>
      </c>
      <c r="GW24" s="73">
        <v>0</v>
      </c>
      <c r="GX24" s="73">
        <v>0</v>
      </c>
      <c r="GY24" s="73">
        <v>0</v>
      </c>
      <c r="GZ24" s="73">
        <v>0</v>
      </c>
      <c r="HA24" s="73">
        <v>0</v>
      </c>
      <c r="HB24" s="73">
        <v>0</v>
      </c>
      <c r="HC24" s="73">
        <v>0</v>
      </c>
      <c r="HD24" s="73">
        <v>6.3769999999999998</v>
      </c>
      <c r="HE24" s="73">
        <v>0</v>
      </c>
      <c r="HF24" s="73">
        <v>0</v>
      </c>
      <c r="HG24" s="73">
        <v>0</v>
      </c>
      <c r="HH24" s="73">
        <v>0</v>
      </c>
      <c r="HI24" s="73">
        <v>0</v>
      </c>
      <c r="HJ24" s="73">
        <v>0</v>
      </c>
      <c r="HK24" s="73">
        <v>17.286000000000001</v>
      </c>
      <c r="HL24" s="73">
        <v>0</v>
      </c>
      <c r="HM24" s="73">
        <v>0</v>
      </c>
      <c r="HN24" s="73">
        <v>0</v>
      </c>
      <c r="HO24" s="73">
        <v>0</v>
      </c>
      <c r="HP24" s="73">
        <v>0</v>
      </c>
      <c r="HQ24" s="73">
        <v>0</v>
      </c>
      <c r="HR24" s="73">
        <v>0</v>
      </c>
      <c r="HS24" s="73">
        <v>0</v>
      </c>
      <c r="HT24" s="73">
        <v>0</v>
      </c>
      <c r="HU24" s="73">
        <v>0</v>
      </c>
      <c r="HV24" s="73">
        <v>7.3449999999999998</v>
      </c>
      <c r="HW24" s="73">
        <v>0</v>
      </c>
      <c r="HX24" s="73">
        <v>0</v>
      </c>
      <c r="HY24" s="73">
        <v>6.3769999999999998</v>
      </c>
      <c r="HZ24" s="73">
        <v>0</v>
      </c>
      <c r="IA24" s="73">
        <v>0</v>
      </c>
      <c r="IB24" s="73">
        <v>0</v>
      </c>
      <c r="IC24" s="73">
        <v>0</v>
      </c>
      <c r="ID24" s="73">
        <v>0</v>
      </c>
      <c r="IE24" s="73">
        <v>0</v>
      </c>
      <c r="IF24" s="73">
        <v>17.286000000000001</v>
      </c>
      <c r="IG24" s="73">
        <v>0</v>
      </c>
      <c r="IH24" s="73">
        <v>0</v>
      </c>
      <c r="II24" s="73">
        <v>0</v>
      </c>
      <c r="IJ24" s="73">
        <v>0</v>
      </c>
      <c r="IK24" s="73">
        <v>0</v>
      </c>
      <c r="IL24" s="73">
        <v>0</v>
      </c>
      <c r="IM24" s="73">
        <v>0</v>
      </c>
      <c r="IN24" s="73">
        <v>0</v>
      </c>
      <c r="IO24" s="73">
        <v>0</v>
      </c>
      <c r="IP24" s="73">
        <v>0</v>
      </c>
      <c r="IQ24" s="73">
        <v>7.3449999999999998</v>
      </c>
      <c r="IR24" s="73">
        <v>0</v>
      </c>
      <c r="IS24" s="73">
        <v>0</v>
      </c>
      <c r="IT24" s="73">
        <v>6.3769999999999998</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1</v>
      </c>
      <c r="JM24" s="71">
        <v>0</v>
      </c>
      <c r="JN24" s="71">
        <v>0</v>
      </c>
      <c r="JO24" s="71">
        <v>0</v>
      </c>
      <c r="JP24" s="71">
        <v>0</v>
      </c>
      <c r="JQ24" s="71">
        <v>0</v>
      </c>
      <c r="JR24" s="71">
        <v>0</v>
      </c>
      <c r="JS24" s="71">
        <v>0</v>
      </c>
      <c r="JT24" s="71">
        <v>0</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1</v>
      </c>
      <c r="NN24" s="71">
        <v>0</v>
      </c>
      <c r="NO24" s="71">
        <v>0</v>
      </c>
      <c r="NP24" s="71">
        <v>0</v>
      </c>
      <c r="NQ24" s="71">
        <v>0</v>
      </c>
      <c r="NR24" s="71">
        <v>0</v>
      </c>
      <c r="NS24" s="71">
        <v>0</v>
      </c>
      <c r="NT24" s="71">
        <v>0</v>
      </c>
      <c r="NU24" s="71">
        <v>0</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1</v>
      </c>
      <c r="RJ24" s="71">
        <v>0</v>
      </c>
      <c r="RK24" s="71">
        <v>0</v>
      </c>
      <c r="RL24" s="71">
        <v>1</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1</v>
      </c>
      <c r="SE24" s="71">
        <v>0</v>
      </c>
      <c r="SF24" s="71">
        <v>0</v>
      </c>
      <c r="SG24" s="71">
        <v>1</v>
      </c>
      <c r="SH24" s="71">
        <v>0</v>
      </c>
    </row>
    <row r="25" spans="1:502">
      <c r="A25" s="16" t="s">
        <v>1929</v>
      </c>
      <c r="B25" s="70">
        <v>17</v>
      </c>
      <c r="C25" s="70">
        <v>17</v>
      </c>
      <c r="D25" s="70">
        <v>1</v>
      </c>
      <c r="E25" s="70">
        <v>2020</v>
      </c>
      <c r="F25" s="70" t="s">
        <v>159</v>
      </c>
      <c r="G25" s="1073" t="s">
        <v>1912</v>
      </c>
      <c r="H25" s="70" t="s">
        <v>1913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11.077999999999999</v>
      </c>
      <c r="Z25" s="73">
        <v>0</v>
      </c>
      <c r="AA25" s="73">
        <v>0</v>
      </c>
      <c r="AB25" s="73">
        <v>0</v>
      </c>
      <c r="AC25" s="73">
        <v>0</v>
      </c>
      <c r="AD25" s="73">
        <v>0</v>
      </c>
      <c r="AE25" s="73">
        <v>0</v>
      </c>
      <c r="AF25" s="73">
        <v>0</v>
      </c>
      <c r="AG25" s="73">
        <v>0</v>
      </c>
      <c r="AH25" s="73">
        <v>0</v>
      </c>
      <c r="AI25" s="73">
        <v>0</v>
      </c>
      <c r="AJ25" s="73">
        <v>0</v>
      </c>
      <c r="AK25" s="73">
        <v>0</v>
      </c>
      <c r="AL25" s="73">
        <v>0</v>
      </c>
      <c r="AM25" s="73">
        <v>0</v>
      </c>
      <c r="AN25" s="73">
        <v>5.0460000000000003</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7.0620000000000003</v>
      </c>
      <c r="CO25" s="73">
        <v>0</v>
      </c>
      <c r="CP25" s="73">
        <v>0</v>
      </c>
      <c r="CQ25" s="73">
        <v>0</v>
      </c>
      <c r="CR25" s="73">
        <v>0</v>
      </c>
      <c r="CS25" s="73">
        <v>0</v>
      </c>
      <c r="CT25" s="73">
        <v>0</v>
      </c>
      <c r="CU25" s="73">
        <v>0</v>
      </c>
      <c r="CV25" s="73">
        <v>0</v>
      </c>
      <c r="CW25" s="73">
        <v>0</v>
      </c>
      <c r="CX25" s="73">
        <v>0</v>
      </c>
      <c r="CY25" s="73">
        <v>0</v>
      </c>
      <c r="CZ25" s="73">
        <v>0</v>
      </c>
      <c r="DA25" s="73">
        <v>0</v>
      </c>
      <c r="DB25" s="73">
        <v>0</v>
      </c>
      <c r="DC25" s="73">
        <v>6.1539999999999999</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11.077999999999999</v>
      </c>
      <c r="EA25" s="73">
        <v>0</v>
      </c>
      <c r="EB25" s="73">
        <v>0</v>
      </c>
      <c r="EC25" s="73">
        <v>0</v>
      </c>
      <c r="ED25" s="73">
        <v>0</v>
      </c>
      <c r="EE25" s="73">
        <v>0</v>
      </c>
      <c r="EF25" s="73">
        <v>0</v>
      </c>
      <c r="EG25" s="73">
        <v>0</v>
      </c>
      <c r="EH25" s="73">
        <v>0</v>
      </c>
      <c r="EI25" s="73">
        <v>0</v>
      </c>
      <c r="EJ25" s="73">
        <v>0</v>
      </c>
      <c r="EK25" s="73">
        <v>0</v>
      </c>
      <c r="EL25" s="73">
        <v>0</v>
      </c>
      <c r="EM25" s="73">
        <v>0</v>
      </c>
      <c r="EN25" s="73">
        <v>0</v>
      </c>
      <c r="EO25" s="73">
        <v>5.0460000000000003</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7.0620000000000003</v>
      </c>
      <c r="GP25" s="73">
        <v>0</v>
      </c>
      <c r="GQ25" s="73">
        <v>0</v>
      </c>
      <c r="GR25" s="73">
        <v>0</v>
      </c>
      <c r="GS25" s="73">
        <v>0</v>
      </c>
      <c r="GT25" s="73">
        <v>0</v>
      </c>
      <c r="GU25" s="73">
        <v>0</v>
      </c>
      <c r="GV25" s="73">
        <v>0</v>
      </c>
      <c r="GW25" s="73">
        <v>0</v>
      </c>
      <c r="GX25" s="73">
        <v>0</v>
      </c>
      <c r="GY25" s="73">
        <v>0</v>
      </c>
      <c r="GZ25" s="73">
        <v>0</v>
      </c>
      <c r="HA25" s="73">
        <v>0</v>
      </c>
      <c r="HB25" s="73">
        <v>0</v>
      </c>
      <c r="HC25" s="73">
        <v>0</v>
      </c>
      <c r="HD25" s="73">
        <v>6.1539999999999999</v>
      </c>
      <c r="HE25" s="73">
        <v>0</v>
      </c>
      <c r="HF25" s="73">
        <v>0</v>
      </c>
      <c r="HG25" s="73">
        <v>0</v>
      </c>
      <c r="HH25" s="73">
        <v>0</v>
      </c>
      <c r="HI25" s="73">
        <v>0</v>
      </c>
      <c r="HJ25" s="73">
        <v>0</v>
      </c>
      <c r="HK25" s="73">
        <v>16.123999999999999</v>
      </c>
      <c r="HL25" s="73">
        <v>0</v>
      </c>
      <c r="HM25" s="73">
        <v>0</v>
      </c>
      <c r="HN25" s="73">
        <v>0</v>
      </c>
      <c r="HO25" s="73">
        <v>0</v>
      </c>
      <c r="HP25" s="73">
        <v>0</v>
      </c>
      <c r="HQ25" s="73">
        <v>0</v>
      </c>
      <c r="HR25" s="73">
        <v>0</v>
      </c>
      <c r="HS25" s="73">
        <v>0</v>
      </c>
      <c r="HT25" s="73">
        <v>0</v>
      </c>
      <c r="HU25" s="73">
        <v>0</v>
      </c>
      <c r="HV25" s="73">
        <v>7.0620000000000003</v>
      </c>
      <c r="HW25" s="73">
        <v>0</v>
      </c>
      <c r="HX25" s="73">
        <v>0</v>
      </c>
      <c r="HY25" s="73">
        <v>6.1539999999999999</v>
      </c>
      <c r="HZ25" s="73">
        <v>0</v>
      </c>
      <c r="IA25" s="73">
        <v>0</v>
      </c>
      <c r="IB25" s="73">
        <v>0</v>
      </c>
      <c r="IC25" s="73">
        <v>0</v>
      </c>
      <c r="ID25" s="73">
        <v>0</v>
      </c>
      <c r="IE25" s="73">
        <v>0</v>
      </c>
      <c r="IF25" s="73">
        <v>16.123999999999999</v>
      </c>
      <c r="IG25" s="73">
        <v>0</v>
      </c>
      <c r="IH25" s="73">
        <v>0</v>
      </c>
      <c r="II25" s="73">
        <v>0</v>
      </c>
      <c r="IJ25" s="73">
        <v>0</v>
      </c>
      <c r="IK25" s="73">
        <v>0</v>
      </c>
      <c r="IL25" s="73">
        <v>0</v>
      </c>
      <c r="IM25" s="73">
        <v>0</v>
      </c>
      <c r="IN25" s="73">
        <v>0</v>
      </c>
      <c r="IO25" s="73">
        <v>0</v>
      </c>
      <c r="IP25" s="73">
        <v>0</v>
      </c>
      <c r="IQ25" s="73">
        <v>7.0620000000000003</v>
      </c>
      <c r="IR25" s="73">
        <v>0</v>
      </c>
      <c r="IS25" s="73">
        <v>0</v>
      </c>
      <c r="IT25" s="73">
        <v>6.1539999999999999</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1</v>
      </c>
      <c r="JM25" s="71">
        <v>0</v>
      </c>
      <c r="JN25" s="71">
        <v>0</v>
      </c>
      <c r="JO25" s="71">
        <v>0</v>
      </c>
      <c r="JP25" s="71">
        <v>0</v>
      </c>
      <c r="JQ25" s="71">
        <v>0</v>
      </c>
      <c r="JR25" s="71">
        <v>0</v>
      </c>
      <c r="JS25" s="71">
        <v>0</v>
      </c>
      <c r="JT25" s="71">
        <v>0</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1</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1</v>
      </c>
      <c r="NN25" s="71">
        <v>0</v>
      </c>
      <c r="NO25" s="71">
        <v>0</v>
      </c>
      <c r="NP25" s="71">
        <v>0</v>
      </c>
      <c r="NQ25" s="71">
        <v>0</v>
      </c>
      <c r="NR25" s="71">
        <v>0</v>
      </c>
      <c r="NS25" s="71">
        <v>0</v>
      </c>
      <c r="NT25" s="71">
        <v>0</v>
      </c>
      <c r="NU25" s="71">
        <v>0</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1</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1</v>
      </c>
      <c r="RJ25" s="71">
        <v>0</v>
      </c>
      <c r="RK25" s="71">
        <v>0</v>
      </c>
      <c r="RL25" s="71">
        <v>1</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1</v>
      </c>
      <c r="SE25" s="71">
        <v>0</v>
      </c>
      <c r="SF25" s="71">
        <v>0</v>
      </c>
      <c r="SG25" s="71">
        <v>1</v>
      </c>
      <c r="SH25" s="71">
        <v>0</v>
      </c>
    </row>
    <row r="26" spans="1:502">
      <c r="A26" s="16" t="s">
        <v>1930</v>
      </c>
      <c r="B26" s="70">
        <v>18</v>
      </c>
      <c r="C26" s="70">
        <v>18</v>
      </c>
      <c r="D26" s="70">
        <v>1</v>
      </c>
      <c r="E26" s="70">
        <v>2021</v>
      </c>
      <c r="F26" s="70" t="s">
        <v>160</v>
      </c>
      <c r="G26" s="1073" t="s">
        <v>1912</v>
      </c>
      <c r="H26" s="70" t="s">
        <v>1913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10.834</v>
      </c>
      <c r="Z26" s="73">
        <v>0</v>
      </c>
      <c r="AA26" s="73">
        <v>0</v>
      </c>
      <c r="AB26" s="73">
        <v>0</v>
      </c>
      <c r="AC26" s="73">
        <v>0</v>
      </c>
      <c r="AD26" s="73">
        <v>0</v>
      </c>
      <c r="AE26" s="73">
        <v>0</v>
      </c>
      <c r="AF26" s="73">
        <v>0</v>
      </c>
      <c r="AG26" s="73">
        <v>0</v>
      </c>
      <c r="AH26" s="73">
        <v>0</v>
      </c>
      <c r="AI26" s="73">
        <v>0</v>
      </c>
      <c r="AJ26" s="73">
        <v>0</v>
      </c>
      <c r="AK26" s="73">
        <v>0</v>
      </c>
      <c r="AL26" s="73">
        <v>0</v>
      </c>
      <c r="AM26" s="73">
        <v>0</v>
      </c>
      <c r="AN26" s="73">
        <v>5.4089999999999998</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7.3719999999999999</v>
      </c>
      <c r="CO26" s="73">
        <v>0</v>
      </c>
      <c r="CP26" s="73">
        <v>0</v>
      </c>
      <c r="CQ26" s="73">
        <v>0</v>
      </c>
      <c r="CR26" s="73">
        <v>0</v>
      </c>
      <c r="CS26" s="73">
        <v>0</v>
      </c>
      <c r="CT26" s="73">
        <v>0</v>
      </c>
      <c r="CU26" s="73">
        <v>0</v>
      </c>
      <c r="CV26" s="73">
        <v>0</v>
      </c>
      <c r="CW26" s="73">
        <v>0</v>
      </c>
      <c r="CX26" s="73">
        <v>0</v>
      </c>
      <c r="CY26" s="73">
        <v>0</v>
      </c>
      <c r="CZ26" s="73">
        <v>0</v>
      </c>
      <c r="DA26" s="73">
        <v>0</v>
      </c>
      <c r="DB26" s="73">
        <v>0</v>
      </c>
      <c r="DC26" s="73">
        <v>5.9329999999999998</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10.834</v>
      </c>
      <c r="EA26" s="73">
        <v>0</v>
      </c>
      <c r="EB26" s="73">
        <v>0</v>
      </c>
      <c r="EC26" s="73">
        <v>0</v>
      </c>
      <c r="ED26" s="73">
        <v>0</v>
      </c>
      <c r="EE26" s="73">
        <v>0</v>
      </c>
      <c r="EF26" s="73">
        <v>0</v>
      </c>
      <c r="EG26" s="73">
        <v>0</v>
      </c>
      <c r="EH26" s="73">
        <v>0</v>
      </c>
      <c r="EI26" s="73">
        <v>0</v>
      </c>
      <c r="EJ26" s="73">
        <v>0</v>
      </c>
      <c r="EK26" s="73">
        <v>0</v>
      </c>
      <c r="EL26" s="73">
        <v>0</v>
      </c>
      <c r="EM26" s="73">
        <v>0</v>
      </c>
      <c r="EN26" s="73">
        <v>0</v>
      </c>
      <c r="EO26" s="73">
        <v>5.4089999999999998</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7.3719999999999999</v>
      </c>
      <c r="GP26" s="73">
        <v>0</v>
      </c>
      <c r="GQ26" s="73">
        <v>0</v>
      </c>
      <c r="GR26" s="73">
        <v>0</v>
      </c>
      <c r="GS26" s="73">
        <v>0</v>
      </c>
      <c r="GT26" s="73">
        <v>0</v>
      </c>
      <c r="GU26" s="73">
        <v>0</v>
      </c>
      <c r="GV26" s="73">
        <v>0</v>
      </c>
      <c r="GW26" s="73">
        <v>0</v>
      </c>
      <c r="GX26" s="73">
        <v>0</v>
      </c>
      <c r="GY26" s="73">
        <v>0</v>
      </c>
      <c r="GZ26" s="73">
        <v>0</v>
      </c>
      <c r="HA26" s="73">
        <v>0</v>
      </c>
      <c r="HB26" s="73">
        <v>0</v>
      </c>
      <c r="HC26" s="73">
        <v>0</v>
      </c>
      <c r="HD26" s="73">
        <v>5.9329999999999998</v>
      </c>
      <c r="HE26" s="73">
        <v>0</v>
      </c>
      <c r="HF26" s="73">
        <v>0</v>
      </c>
      <c r="HG26" s="73">
        <v>0</v>
      </c>
      <c r="HH26" s="73">
        <v>0</v>
      </c>
      <c r="HI26" s="73">
        <v>0</v>
      </c>
      <c r="HJ26" s="73">
        <v>0</v>
      </c>
      <c r="HK26" s="73">
        <v>16.242999999999999</v>
      </c>
      <c r="HL26" s="73">
        <v>0</v>
      </c>
      <c r="HM26" s="73">
        <v>0</v>
      </c>
      <c r="HN26" s="73">
        <v>0</v>
      </c>
      <c r="HO26" s="73">
        <v>0</v>
      </c>
      <c r="HP26" s="73">
        <v>0</v>
      </c>
      <c r="HQ26" s="73">
        <v>0</v>
      </c>
      <c r="HR26" s="73">
        <v>0</v>
      </c>
      <c r="HS26" s="73">
        <v>0</v>
      </c>
      <c r="HT26" s="73">
        <v>0</v>
      </c>
      <c r="HU26" s="73">
        <v>0</v>
      </c>
      <c r="HV26" s="73">
        <v>7.3719999999999999</v>
      </c>
      <c r="HW26" s="73">
        <v>0</v>
      </c>
      <c r="HX26" s="73">
        <v>0</v>
      </c>
      <c r="HY26" s="73">
        <v>5.9329999999999998</v>
      </c>
      <c r="HZ26" s="73">
        <v>0</v>
      </c>
      <c r="IA26" s="73">
        <v>0</v>
      </c>
      <c r="IB26" s="73">
        <v>0</v>
      </c>
      <c r="IC26" s="73">
        <v>0</v>
      </c>
      <c r="ID26" s="73">
        <v>0</v>
      </c>
      <c r="IE26" s="73">
        <v>0</v>
      </c>
      <c r="IF26" s="73">
        <v>16.242999999999999</v>
      </c>
      <c r="IG26" s="73">
        <v>0</v>
      </c>
      <c r="IH26" s="73">
        <v>0</v>
      </c>
      <c r="II26" s="73">
        <v>0</v>
      </c>
      <c r="IJ26" s="73">
        <v>0</v>
      </c>
      <c r="IK26" s="73">
        <v>0</v>
      </c>
      <c r="IL26" s="73">
        <v>0</v>
      </c>
      <c r="IM26" s="73">
        <v>0</v>
      </c>
      <c r="IN26" s="73">
        <v>0</v>
      </c>
      <c r="IO26" s="73">
        <v>0</v>
      </c>
      <c r="IP26" s="73">
        <v>0</v>
      </c>
      <c r="IQ26" s="73">
        <v>7.3719999999999999</v>
      </c>
      <c r="IR26" s="73">
        <v>0</v>
      </c>
      <c r="IS26" s="73">
        <v>0</v>
      </c>
      <c r="IT26" s="73">
        <v>5.9329999999999998</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1</v>
      </c>
      <c r="JM26" s="71">
        <v>0</v>
      </c>
      <c r="JN26" s="71">
        <v>0</v>
      </c>
      <c r="JO26" s="71">
        <v>0</v>
      </c>
      <c r="JP26" s="71">
        <v>0</v>
      </c>
      <c r="JQ26" s="71">
        <v>0</v>
      </c>
      <c r="JR26" s="71">
        <v>0</v>
      </c>
      <c r="JS26" s="71">
        <v>0</v>
      </c>
      <c r="JT26" s="71">
        <v>0</v>
      </c>
      <c r="JU26" s="71">
        <v>0</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1</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1</v>
      </c>
      <c r="NN26" s="71">
        <v>0</v>
      </c>
      <c r="NO26" s="71">
        <v>0</v>
      </c>
      <c r="NP26" s="71">
        <v>0</v>
      </c>
      <c r="NQ26" s="71">
        <v>0</v>
      </c>
      <c r="NR26" s="71">
        <v>0</v>
      </c>
      <c r="NS26" s="71">
        <v>0</v>
      </c>
      <c r="NT26" s="71">
        <v>0</v>
      </c>
      <c r="NU26" s="71">
        <v>0</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1</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1</v>
      </c>
      <c r="RJ26" s="71">
        <v>0</v>
      </c>
      <c r="RK26" s="71">
        <v>0</v>
      </c>
      <c r="RL26" s="71">
        <v>1</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1</v>
      </c>
      <c r="SE26" s="71">
        <v>0</v>
      </c>
      <c r="SF26" s="71">
        <v>0</v>
      </c>
      <c r="SG26" s="71">
        <v>1</v>
      </c>
      <c r="SH26" s="71">
        <v>0</v>
      </c>
    </row>
    <row r="27" spans="1:502">
      <c r="A27" s="16" t="s">
        <v>1931</v>
      </c>
      <c r="B27" s="70">
        <v>19</v>
      </c>
      <c r="C27" s="70">
        <v>19</v>
      </c>
      <c r="D27" s="70">
        <v>1</v>
      </c>
      <c r="E27" s="70">
        <v>2022</v>
      </c>
      <c r="F27" s="70" t="s">
        <v>161</v>
      </c>
      <c r="G27" s="1073" t="s">
        <v>1912</v>
      </c>
      <c r="H27" s="70" t="s">
        <v>1913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1932</v>
      </c>
      <c r="B28" s="70">
        <v>20</v>
      </c>
      <c r="C28" s="70">
        <v>20</v>
      </c>
      <c r="D28" s="70">
        <v>1</v>
      </c>
      <c r="E28" s="70">
        <v>2023</v>
      </c>
      <c r="F28" s="70" t="s">
        <v>1539</v>
      </c>
      <c r="G28" s="1073" t="s">
        <v>1912</v>
      </c>
      <c r="H28" s="70" t="s">
        <v>1913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1933</v>
      </c>
      <c r="B29" s="70">
        <v>21</v>
      </c>
      <c r="C29" s="70">
        <v>21</v>
      </c>
      <c r="D29" s="70">
        <v>1</v>
      </c>
      <c r="E29" s="70">
        <v>2024</v>
      </c>
      <c r="F29" s="70" t="s">
        <v>1554</v>
      </c>
      <c r="G29" s="1073" t="s">
        <v>1912</v>
      </c>
      <c r="H29" s="70" t="s">
        <v>1913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1564</v>
      </c>
      <c r="G30" s="1073" t="s">
        <v>1912</v>
      </c>
      <c r="H30" s="70" t="s">
        <v>1913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1565</v>
      </c>
      <c r="G31" s="1073" t="s">
        <v>1912</v>
      </c>
      <c r="H31" s="70" t="s">
        <v>1913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1566</v>
      </c>
      <c r="G32" s="1073" t="s">
        <v>1912</v>
      </c>
      <c r="H32" s="70" t="s">
        <v>1913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1567</v>
      </c>
      <c r="G33" s="1073" t="s">
        <v>1912</v>
      </c>
      <c r="H33" s="70" t="s">
        <v>1913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1568</v>
      </c>
      <c r="G34" s="1073" t="s">
        <v>1912</v>
      </c>
      <c r="H34" s="70" t="s">
        <v>1913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1569</v>
      </c>
      <c r="G35" s="1073" t="s">
        <v>1912</v>
      </c>
      <c r="H35" s="70" t="s">
        <v>1913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2426</v>
      </c>
      <c r="B10" s="70">
        <v>2</v>
      </c>
      <c r="C10" s="70">
        <v>18</v>
      </c>
      <c r="D10" s="70">
        <v>2</v>
      </c>
      <c r="E10" s="70">
        <v>2024</v>
      </c>
      <c r="F10" s="70" t="s">
        <v>1554</v>
      </c>
      <c r="G10" s="1073" t="s">
        <v>2423</v>
      </c>
      <c r="H10" s="70" t="s">
        <v>2424</v>
      </c>
      <c r="I10" s="1066"/>
      <c r="J10" s="73">
        <v>150321</v>
      </c>
      <c r="K10" s="71">
        <v>197796137</v>
      </c>
      <c r="L10" s="71">
        <v>23969</v>
      </c>
      <c r="M10" s="71">
        <v>31390710</v>
      </c>
      <c r="N10" s="71">
        <v>47300</v>
      </c>
      <c r="O10" s="71">
        <v>138596402.99999997</v>
      </c>
      <c r="P10" s="71">
        <v>2540</v>
      </c>
      <c r="Q10" s="71">
        <v>16683906.999999998</v>
      </c>
      <c r="R10" s="71">
        <v>0</v>
      </c>
      <c r="S10" s="71">
        <v>0</v>
      </c>
      <c r="T10" s="71">
        <v>0</v>
      </c>
      <c r="U10" s="71">
        <v>0</v>
      </c>
      <c r="V10" s="71">
        <v>74</v>
      </c>
      <c r="W10" s="71">
        <v>0</v>
      </c>
      <c r="X10" s="71">
        <v>0</v>
      </c>
      <c r="Y10" s="71">
        <v>456711.00000000006</v>
      </c>
      <c r="Z10" s="71">
        <v>384923867.99999988</v>
      </c>
      <c r="AA10" s="71">
        <v>506477103</v>
      </c>
      <c r="AB10" s="71">
        <v>1491019051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2398</v>
      </c>
      <c r="B11" s="70">
        <v>3</v>
      </c>
      <c r="C11" s="70">
        <v>18</v>
      </c>
      <c r="D11" s="70">
        <v>3</v>
      </c>
      <c r="E11" s="70">
        <v>2024</v>
      </c>
      <c r="F11" s="70" t="s">
        <v>1554</v>
      </c>
      <c r="G11" s="1073" t="s">
        <v>2395</v>
      </c>
      <c r="H11" s="70" t="s">
        <v>2396</v>
      </c>
      <c r="I11" s="1066"/>
      <c r="J11" s="73">
        <v>210203</v>
      </c>
      <c r="K11" s="71">
        <v>296873735</v>
      </c>
      <c r="L11" s="71">
        <v>142168</v>
      </c>
      <c r="M11" s="71">
        <v>199867128.99999997</v>
      </c>
      <c r="N11" s="71">
        <v>778300</v>
      </c>
      <c r="O11" s="71">
        <v>2319579322</v>
      </c>
      <c r="P11" s="71">
        <v>41681</v>
      </c>
      <c r="Q11" s="71">
        <v>273755232.00000006</v>
      </c>
      <c r="R11" s="71">
        <v>0</v>
      </c>
      <c r="S11" s="71">
        <v>0</v>
      </c>
      <c r="T11" s="71">
        <v>9826</v>
      </c>
      <c r="U11" s="71">
        <v>11574</v>
      </c>
      <c r="V11" s="71">
        <v>12934</v>
      </c>
      <c r="W11" s="71">
        <v>65926210.000000015</v>
      </c>
      <c r="X11" s="71">
        <v>70970051.000000015</v>
      </c>
      <c r="Y11" s="71">
        <v>79310307</v>
      </c>
      <c r="Z11" s="71">
        <v>3306281986.0000005</v>
      </c>
      <c r="AA11" s="71">
        <v>573888364</v>
      </c>
      <c r="AB11" s="71">
        <v>1787595191.9999998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1933</v>
      </c>
      <c r="B12" s="70">
        <v>4</v>
      </c>
      <c r="C12" s="70">
        <v>18</v>
      </c>
      <c r="D12" s="70">
        <v>4</v>
      </c>
      <c r="E12" s="70">
        <v>2024</v>
      </c>
      <c r="F12" s="70" t="s">
        <v>1554</v>
      </c>
      <c r="G12" s="1073" t="s">
        <v>1912</v>
      </c>
      <c r="H12" s="70" t="s">
        <v>1913</v>
      </c>
      <c r="I12" s="1066"/>
      <c r="J12" s="73">
        <v>203344</v>
      </c>
      <c r="K12" s="71">
        <v>287327378</v>
      </c>
      <c r="L12" s="71">
        <v>90512</v>
      </c>
      <c r="M12" s="71">
        <v>127212295</v>
      </c>
      <c r="N12" s="71">
        <v>64400.000000000007</v>
      </c>
      <c r="O12" s="71">
        <v>162331009</v>
      </c>
      <c r="P12" s="71">
        <v>3727</v>
      </c>
      <c r="Q12" s="71">
        <v>24479633.999999996</v>
      </c>
      <c r="R12" s="71">
        <v>1028</v>
      </c>
      <c r="S12" s="71">
        <v>4168966.9999999995</v>
      </c>
      <c r="T12" s="71">
        <v>0</v>
      </c>
      <c r="U12" s="71">
        <v>0</v>
      </c>
      <c r="V12" s="71">
        <v>519</v>
      </c>
      <c r="W12" s="71">
        <v>0</v>
      </c>
      <c r="X12" s="71">
        <v>0</v>
      </c>
      <c r="Y12" s="71">
        <v>3182508</v>
      </c>
      <c r="Z12" s="71">
        <v>608701790.71904993</v>
      </c>
      <c r="AA12" s="71">
        <v>588274653</v>
      </c>
      <c r="AB12" s="71">
        <v>2018842112.9999998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2414</v>
      </c>
      <c r="B13" s="70">
        <v>5</v>
      </c>
      <c r="C13" s="70">
        <v>18</v>
      </c>
      <c r="D13" s="70">
        <v>5</v>
      </c>
      <c r="E13" s="70">
        <v>2024</v>
      </c>
      <c r="F13" s="70" t="s">
        <v>1554</v>
      </c>
      <c r="G13" s="1073" t="s">
        <v>2411</v>
      </c>
      <c r="H13" s="70" t="s">
        <v>2412</v>
      </c>
      <c r="I13" s="1066"/>
      <c r="J13" s="73">
        <v>333327</v>
      </c>
      <c r="K13" s="71">
        <v>444202248</v>
      </c>
      <c r="L13" s="71">
        <v>58511</v>
      </c>
      <c r="M13" s="71">
        <v>77571867</v>
      </c>
      <c r="N13" s="71">
        <v>109200</v>
      </c>
      <c r="O13" s="71">
        <v>316849913</v>
      </c>
      <c r="P13" s="71">
        <v>1334</v>
      </c>
      <c r="Q13" s="71">
        <v>8758848</v>
      </c>
      <c r="R13" s="71">
        <v>0</v>
      </c>
      <c r="S13" s="71">
        <v>0</v>
      </c>
      <c r="T13" s="71">
        <v>93801</v>
      </c>
      <c r="U13" s="71">
        <v>8970</v>
      </c>
      <c r="V13" s="71">
        <v>6711</v>
      </c>
      <c r="W13" s="71">
        <v>656750867</v>
      </c>
      <c r="X13" s="71">
        <v>55001587</v>
      </c>
      <c r="Y13" s="71">
        <v>41150625.999999993</v>
      </c>
      <c r="Z13" s="71">
        <v>1600285956</v>
      </c>
      <c r="AA13" s="71">
        <v>1020304470</v>
      </c>
      <c r="AB13" s="71">
        <v>3077886535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1652</v>
      </c>
      <c r="B14" s="70">
        <v>6</v>
      </c>
      <c r="C14" s="70">
        <v>18</v>
      </c>
      <c r="D14" s="70">
        <v>6</v>
      </c>
      <c r="E14" s="70">
        <v>2024</v>
      </c>
      <c r="F14" s="70" t="s">
        <v>1554</v>
      </c>
      <c r="G14" s="1073" t="s">
        <v>1649</v>
      </c>
      <c r="H14" s="70" t="s">
        <v>1650</v>
      </c>
      <c r="I14" s="1066"/>
      <c r="J14" s="73">
        <v>737109</v>
      </c>
      <c r="K14" s="71">
        <v>1079248941</v>
      </c>
      <c r="L14" s="71">
        <v>453524</v>
      </c>
      <c r="M14" s="71">
        <v>660517069</v>
      </c>
      <c r="N14" s="71">
        <v>16800</v>
      </c>
      <c r="O14" s="71">
        <v>39278534</v>
      </c>
      <c r="P14" s="71">
        <v>0</v>
      </c>
      <c r="Q14" s="71">
        <v>0</v>
      </c>
      <c r="R14" s="71">
        <v>0</v>
      </c>
      <c r="S14" s="71">
        <v>0</v>
      </c>
      <c r="T14" s="71">
        <v>0</v>
      </c>
      <c r="U14" s="71">
        <v>0</v>
      </c>
      <c r="V14" s="71">
        <v>8</v>
      </c>
      <c r="W14" s="71">
        <v>0</v>
      </c>
      <c r="X14" s="71">
        <v>0</v>
      </c>
      <c r="Y14" s="71">
        <v>48565</v>
      </c>
      <c r="Z14" s="71">
        <v>1779093109.0000002</v>
      </c>
      <c r="AA14" s="71">
        <v>1948101106</v>
      </c>
      <c r="AB14" s="71">
        <v>5908584969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1672</v>
      </c>
      <c r="B15" s="70">
        <v>7</v>
      </c>
      <c r="C15" s="70">
        <v>18</v>
      </c>
      <c r="D15" s="70">
        <v>7</v>
      </c>
      <c r="E15" s="70">
        <v>2024</v>
      </c>
      <c r="F15" s="70" t="s">
        <v>1554</v>
      </c>
      <c r="G15" s="1073" t="s">
        <v>1669</v>
      </c>
      <c r="H15" s="70" t="s">
        <v>1670</v>
      </c>
      <c r="I15" s="1066"/>
      <c r="J15" s="73">
        <v>182005</v>
      </c>
      <c r="K15" s="71">
        <v>272158946</v>
      </c>
      <c r="L15" s="71">
        <v>309715</v>
      </c>
      <c r="M15" s="71">
        <v>460879666.00000006</v>
      </c>
      <c r="N15" s="71">
        <v>2500</v>
      </c>
      <c r="O15" s="71">
        <v>6350466</v>
      </c>
      <c r="P15" s="71">
        <v>0</v>
      </c>
      <c r="Q15" s="71">
        <v>0</v>
      </c>
      <c r="R15" s="71">
        <v>0</v>
      </c>
      <c r="S15" s="71">
        <v>0</v>
      </c>
      <c r="T15" s="71">
        <v>188</v>
      </c>
      <c r="U15" s="71">
        <v>18</v>
      </c>
      <c r="V15" s="71">
        <v>902</v>
      </c>
      <c r="W15" s="71">
        <v>1315261</v>
      </c>
      <c r="X15" s="71">
        <v>109885.00000000001</v>
      </c>
      <c r="Y15" s="71">
        <v>5531555</v>
      </c>
      <c r="Z15" s="71">
        <v>746345779</v>
      </c>
      <c r="AA15" s="71">
        <v>567107257</v>
      </c>
      <c r="AB15" s="71">
        <v>1832837423.0000002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1692</v>
      </c>
      <c r="B16" s="70">
        <v>8</v>
      </c>
      <c r="C16" s="70">
        <v>18</v>
      </c>
      <c r="D16" s="70">
        <v>8</v>
      </c>
      <c r="E16" s="70">
        <v>2024</v>
      </c>
      <c r="F16" s="70" t="s">
        <v>1554</v>
      </c>
      <c r="G16" s="1073" t="s">
        <v>1689</v>
      </c>
      <c r="H16" s="70" t="s">
        <v>1690</v>
      </c>
      <c r="I16" s="1066"/>
      <c r="J16" s="73">
        <v>106047</v>
      </c>
      <c r="K16" s="71">
        <v>141740113</v>
      </c>
      <c r="L16" s="71">
        <v>116434</v>
      </c>
      <c r="M16" s="71">
        <v>154993301</v>
      </c>
      <c r="N16" s="71">
        <v>78400</v>
      </c>
      <c r="O16" s="71">
        <v>166425928.00000003</v>
      </c>
      <c r="P16" s="71">
        <v>6624</v>
      </c>
      <c r="Q16" s="71">
        <v>43533456</v>
      </c>
      <c r="R16" s="71">
        <v>0</v>
      </c>
      <c r="S16" s="71">
        <v>0</v>
      </c>
      <c r="T16" s="71">
        <v>904</v>
      </c>
      <c r="U16" s="71">
        <v>105</v>
      </c>
      <c r="V16" s="71">
        <v>465</v>
      </c>
      <c r="W16" s="71">
        <v>6335231.9999999991</v>
      </c>
      <c r="X16" s="71">
        <v>643860</v>
      </c>
      <c r="Y16" s="71">
        <v>2852606</v>
      </c>
      <c r="Z16" s="71">
        <v>516524496.00000012</v>
      </c>
      <c r="AA16" s="71">
        <v>241704093.00000003</v>
      </c>
      <c r="AB16" s="71">
        <v>912982014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1657</v>
      </c>
      <c r="B17" s="70">
        <v>9</v>
      </c>
      <c r="C17" s="70">
        <v>18</v>
      </c>
      <c r="D17" s="70">
        <v>9</v>
      </c>
      <c r="E17" s="70">
        <v>2024</v>
      </c>
      <c r="F17" s="70" t="s">
        <v>1554</v>
      </c>
      <c r="G17" s="1073" t="s">
        <v>1654</v>
      </c>
      <c r="H17" s="70" t="s">
        <v>1655</v>
      </c>
      <c r="I17" s="1066"/>
      <c r="J17" s="73">
        <v>588754</v>
      </c>
      <c r="K17" s="71">
        <v>852267872</v>
      </c>
      <c r="L17" s="71">
        <v>899026</v>
      </c>
      <c r="M17" s="71">
        <v>1294925738</v>
      </c>
      <c r="N17" s="71">
        <v>86800</v>
      </c>
      <c r="O17" s="71">
        <v>249575598</v>
      </c>
      <c r="P17" s="71">
        <v>164</v>
      </c>
      <c r="Q17" s="71">
        <v>945964</v>
      </c>
      <c r="R17" s="71">
        <v>0</v>
      </c>
      <c r="S17" s="71">
        <v>0</v>
      </c>
      <c r="T17" s="71">
        <v>0</v>
      </c>
      <c r="U17" s="71">
        <v>0</v>
      </c>
      <c r="V17" s="71">
        <v>84</v>
      </c>
      <c r="W17" s="71">
        <v>0</v>
      </c>
      <c r="X17" s="71">
        <v>0</v>
      </c>
      <c r="Y17" s="71">
        <v>512144.99999999994</v>
      </c>
      <c r="Z17" s="71">
        <v>2398227317</v>
      </c>
      <c r="AA17" s="71">
        <v>1617158583.0000002</v>
      </c>
      <c r="AB17" s="71">
        <v>4933712060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1665</v>
      </c>
      <c r="B18" s="70">
        <v>10</v>
      </c>
      <c r="C18" s="70">
        <v>18</v>
      </c>
      <c r="D18" s="70">
        <v>10</v>
      </c>
      <c r="E18" s="70">
        <v>2024</v>
      </c>
      <c r="F18" s="70" t="s">
        <v>1554</v>
      </c>
      <c r="G18" s="1073" t="s">
        <v>1662</v>
      </c>
      <c r="H18" s="70" t="s">
        <v>1663</v>
      </c>
      <c r="I18" s="1066"/>
      <c r="J18" s="73">
        <v>47471</v>
      </c>
      <c r="K18" s="71">
        <v>67314886</v>
      </c>
      <c r="L18" s="71">
        <v>41907</v>
      </c>
      <c r="M18" s="71">
        <v>59089734</v>
      </c>
      <c r="N18" s="71">
        <v>130199.99999999999</v>
      </c>
      <c r="O18" s="71">
        <v>360897200</v>
      </c>
      <c r="P18" s="71">
        <v>1953</v>
      </c>
      <c r="Q18" s="71">
        <v>12828378</v>
      </c>
      <c r="R18" s="71">
        <v>0</v>
      </c>
      <c r="S18" s="71">
        <v>0</v>
      </c>
      <c r="T18" s="71">
        <v>0</v>
      </c>
      <c r="U18" s="71">
        <v>371</v>
      </c>
      <c r="V18" s="71">
        <v>1694</v>
      </c>
      <c r="W18" s="71">
        <v>0</v>
      </c>
      <c r="X18" s="71">
        <v>2272519</v>
      </c>
      <c r="Y18" s="71">
        <v>10388834.000000002</v>
      </c>
      <c r="Z18" s="71">
        <v>512791551.00000006</v>
      </c>
      <c r="AA18" s="71">
        <v>120075676</v>
      </c>
      <c r="AB18" s="71">
        <v>368199952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2378</v>
      </c>
      <c r="B19" s="70">
        <v>11</v>
      </c>
      <c r="C19" s="70">
        <v>18</v>
      </c>
      <c r="D19" s="70">
        <v>11</v>
      </c>
      <c r="E19" s="70">
        <v>2024</v>
      </c>
      <c r="F19" s="70" t="s">
        <v>1554</v>
      </c>
      <c r="G19" s="1073" t="s">
        <v>2375</v>
      </c>
      <c r="H19" s="70" t="s">
        <v>2376</v>
      </c>
      <c r="I19" s="1066"/>
      <c r="J19" s="73">
        <v>66379</v>
      </c>
      <c r="K19" s="71">
        <v>90706258</v>
      </c>
      <c r="L19" s="71">
        <v>82802</v>
      </c>
      <c r="M19" s="71">
        <v>112523811</v>
      </c>
      <c r="N19" s="71">
        <v>62500</v>
      </c>
      <c r="O19" s="71">
        <v>144880852</v>
      </c>
      <c r="P19" s="71">
        <v>7366</v>
      </c>
      <c r="Q19" s="71">
        <v>40095152.999999993</v>
      </c>
      <c r="R19" s="71">
        <v>0</v>
      </c>
      <c r="S19" s="71">
        <v>0</v>
      </c>
      <c r="T19" s="71">
        <v>0</v>
      </c>
      <c r="U19" s="71">
        <v>0</v>
      </c>
      <c r="V19" s="71">
        <v>0</v>
      </c>
      <c r="W19" s="71">
        <v>0</v>
      </c>
      <c r="X19" s="71">
        <v>0</v>
      </c>
      <c r="Y19" s="71">
        <v>0</v>
      </c>
      <c r="Z19" s="71">
        <v>388206074</v>
      </c>
      <c r="AA19" s="71">
        <v>31598757</v>
      </c>
      <c r="AB19" s="71">
        <v>313964875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1703</v>
      </c>
      <c r="B20" s="70">
        <v>12</v>
      </c>
      <c r="C20" s="70">
        <v>18</v>
      </c>
      <c r="D20" s="70">
        <v>12</v>
      </c>
      <c r="E20" s="70">
        <v>2024</v>
      </c>
      <c r="F20" s="70" t="s">
        <v>1554</v>
      </c>
      <c r="G20" s="1073" t="s">
        <v>1700</v>
      </c>
      <c r="H20" s="70" t="s">
        <v>1701</v>
      </c>
      <c r="I20" s="1066"/>
      <c r="J20" s="73">
        <v>135270</v>
      </c>
      <c r="K20" s="71">
        <v>188625620</v>
      </c>
      <c r="L20" s="71">
        <v>103005</v>
      </c>
      <c r="M20" s="71">
        <v>142694012</v>
      </c>
      <c r="N20" s="71">
        <v>58800</v>
      </c>
      <c r="O20" s="71">
        <v>141368033</v>
      </c>
      <c r="P20" s="71">
        <v>7334</v>
      </c>
      <c r="Q20" s="71">
        <v>48168107.000000007</v>
      </c>
      <c r="R20" s="71">
        <v>0</v>
      </c>
      <c r="S20" s="71">
        <v>0</v>
      </c>
      <c r="T20" s="71">
        <v>0</v>
      </c>
      <c r="U20" s="71">
        <v>0</v>
      </c>
      <c r="V20" s="71">
        <v>49</v>
      </c>
      <c r="W20" s="71">
        <v>0</v>
      </c>
      <c r="X20" s="71">
        <v>0</v>
      </c>
      <c r="Y20" s="71">
        <v>299487</v>
      </c>
      <c r="Z20" s="71">
        <v>521155258.99999988</v>
      </c>
      <c r="AA20" s="71">
        <v>360026077</v>
      </c>
      <c r="AB20" s="71">
        <v>1519262724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2422</v>
      </c>
      <c r="B21" s="70">
        <v>13</v>
      </c>
      <c r="C21" s="70">
        <v>18</v>
      </c>
      <c r="D21" s="70">
        <v>13</v>
      </c>
      <c r="E21" s="70">
        <v>2024</v>
      </c>
      <c r="F21" s="70" t="s">
        <v>1554</v>
      </c>
      <c r="G21" s="1073" t="s">
        <v>2419</v>
      </c>
      <c r="H21" s="70" t="s">
        <v>2420</v>
      </c>
      <c r="I21" s="1066"/>
      <c r="J21" s="73">
        <v>241950</v>
      </c>
      <c r="K21" s="71">
        <v>354632761</v>
      </c>
      <c r="L21" s="71">
        <v>521561.00000000006</v>
      </c>
      <c r="M21" s="71">
        <v>761006239.99999988</v>
      </c>
      <c r="N21" s="71">
        <v>300</v>
      </c>
      <c r="O21" s="71">
        <v>485387</v>
      </c>
      <c r="P21" s="71">
        <v>0</v>
      </c>
      <c r="Q21" s="71">
        <v>0</v>
      </c>
      <c r="R21" s="71">
        <v>0</v>
      </c>
      <c r="S21" s="71">
        <v>0</v>
      </c>
      <c r="T21" s="71">
        <v>0</v>
      </c>
      <c r="U21" s="71">
        <v>0</v>
      </c>
      <c r="V21" s="71">
        <v>55</v>
      </c>
      <c r="W21" s="71">
        <v>0</v>
      </c>
      <c r="X21" s="71">
        <v>0</v>
      </c>
      <c r="Y21" s="71">
        <v>335788.00000000006</v>
      </c>
      <c r="Z21" s="71">
        <v>1116460176</v>
      </c>
      <c r="AA21" s="71">
        <v>678032971</v>
      </c>
      <c r="AB21" s="71">
        <v>2191037370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2390</v>
      </c>
      <c r="B22" s="70">
        <v>14</v>
      </c>
      <c r="C22" s="70">
        <v>18</v>
      </c>
      <c r="D22" s="70">
        <v>14</v>
      </c>
      <c r="E22" s="70">
        <v>2024</v>
      </c>
      <c r="F22" s="70" t="s">
        <v>1554</v>
      </c>
      <c r="G22" s="1073" t="s">
        <v>2387</v>
      </c>
      <c r="H22" s="70" t="s">
        <v>2388</v>
      </c>
      <c r="I22" s="1066"/>
      <c r="J22" s="73">
        <v>273535</v>
      </c>
      <c r="K22" s="71">
        <v>392738880</v>
      </c>
      <c r="L22" s="71">
        <v>307623</v>
      </c>
      <c r="M22" s="71">
        <v>439419820</v>
      </c>
      <c r="N22" s="71">
        <v>20400</v>
      </c>
      <c r="O22" s="71">
        <v>55192315</v>
      </c>
      <c r="P22" s="71">
        <v>0</v>
      </c>
      <c r="Q22" s="71">
        <v>0</v>
      </c>
      <c r="R22" s="71">
        <v>0</v>
      </c>
      <c r="S22" s="71">
        <v>0</v>
      </c>
      <c r="T22" s="71">
        <v>0</v>
      </c>
      <c r="U22" s="71">
        <v>0</v>
      </c>
      <c r="V22" s="71">
        <v>0</v>
      </c>
      <c r="W22" s="71">
        <v>0</v>
      </c>
      <c r="X22" s="71">
        <v>0</v>
      </c>
      <c r="Y22" s="71">
        <v>0</v>
      </c>
      <c r="Z22" s="71">
        <v>887351015</v>
      </c>
      <c r="AA22" s="71">
        <v>645852543</v>
      </c>
      <c r="AB22" s="71">
        <v>2151021554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2410</v>
      </c>
      <c r="B23" s="70">
        <v>15</v>
      </c>
      <c r="C23" s="70">
        <v>18</v>
      </c>
      <c r="D23" s="70">
        <v>15</v>
      </c>
      <c r="E23" s="70">
        <v>2024</v>
      </c>
      <c r="F23" s="70" t="s">
        <v>1554</v>
      </c>
      <c r="G23" s="1073" t="s">
        <v>2407</v>
      </c>
      <c r="H23" s="70" t="s">
        <v>2408</v>
      </c>
      <c r="I23" s="1066"/>
      <c r="J23" s="73">
        <v>361895</v>
      </c>
      <c r="K23" s="71">
        <v>475047487.00000006</v>
      </c>
      <c r="L23" s="71">
        <v>372192</v>
      </c>
      <c r="M23" s="71">
        <v>486590441</v>
      </c>
      <c r="N23" s="71">
        <v>46800</v>
      </c>
      <c r="O23" s="71">
        <v>107022397</v>
      </c>
      <c r="P23" s="71">
        <v>13058</v>
      </c>
      <c r="Q23" s="71">
        <v>85780260</v>
      </c>
      <c r="R23" s="71">
        <v>0</v>
      </c>
      <c r="S23" s="71">
        <v>0</v>
      </c>
      <c r="T23" s="71">
        <v>0</v>
      </c>
      <c r="U23" s="71">
        <v>33</v>
      </c>
      <c r="V23" s="71">
        <v>788</v>
      </c>
      <c r="W23" s="71">
        <v>0</v>
      </c>
      <c r="X23" s="71">
        <v>203337</v>
      </c>
      <c r="Y23" s="71">
        <v>4831035</v>
      </c>
      <c r="Z23" s="71">
        <v>1159474957</v>
      </c>
      <c r="AA23" s="71">
        <v>1050488953</v>
      </c>
      <c r="AB23" s="71">
        <v>3229736074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1562</v>
      </c>
      <c r="B24" s="70">
        <v>16</v>
      </c>
      <c r="C24" s="70">
        <v>18</v>
      </c>
      <c r="D24" s="70">
        <v>16</v>
      </c>
      <c r="E24" s="70">
        <v>2024</v>
      </c>
      <c r="F24" s="70" t="s">
        <v>1554</v>
      </c>
      <c r="G24" s="1073" t="s">
        <v>1559</v>
      </c>
      <c r="H24" s="70" t="s">
        <v>1560</v>
      </c>
      <c r="I24" s="1066"/>
      <c r="J24" s="73">
        <v>2135748</v>
      </c>
      <c r="K24" s="71">
        <v>3026175856.9999995</v>
      </c>
      <c r="L24" s="71">
        <v>652829</v>
      </c>
      <c r="M24" s="71">
        <v>918075248</v>
      </c>
      <c r="N24" s="71">
        <v>148200</v>
      </c>
      <c r="O24" s="71">
        <v>292214343</v>
      </c>
      <c r="P24" s="71">
        <v>47709</v>
      </c>
      <c r="Q24" s="71">
        <v>279212010</v>
      </c>
      <c r="R24" s="71">
        <v>0</v>
      </c>
      <c r="S24" s="71">
        <v>0</v>
      </c>
      <c r="T24" s="71">
        <v>0</v>
      </c>
      <c r="U24" s="71">
        <v>0</v>
      </c>
      <c r="V24" s="71">
        <v>224</v>
      </c>
      <c r="W24" s="71">
        <v>0</v>
      </c>
      <c r="X24" s="71">
        <v>0</v>
      </c>
      <c r="Y24" s="71">
        <v>1374304.0000000002</v>
      </c>
      <c r="Z24" s="71">
        <v>4517051762</v>
      </c>
      <c r="AA24" s="71">
        <v>6547940939.999999</v>
      </c>
      <c r="AB24" s="71">
        <v>21202828013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2402</v>
      </c>
      <c r="B25" s="70">
        <v>17</v>
      </c>
      <c r="C25" s="70">
        <v>18</v>
      </c>
      <c r="D25" s="70">
        <v>17</v>
      </c>
      <c r="E25" s="70">
        <v>2024</v>
      </c>
      <c r="F25" s="70" t="s">
        <v>1554</v>
      </c>
      <c r="G25" s="1073" t="s">
        <v>2399</v>
      </c>
      <c r="H25" s="70" t="s">
        <v>2400</v>
      </c>
      <c r="I25" s="1066"/>
      <c r="J25" s="73">
        <v>413885</v>
      </c>
      <c r="K25" s="71">
        <v>589252032</v>
      </c>
      <c r="L25" s="71">
        <v>502679</v>
      </c>
      <c r="M25" s="71">
        <v>710950510</v>
      </c>
      <c r="N25" s="71">
        <v>158900</v>
      </c>
      <c r="O25" s="71">
        <v>388350661</v>
      </c>
      <c r="P25" s="71">
        <v>1458</v>
      </c>
      <c r="Q25" s="71">
        <v>8798278</v>
      </c>
      <c r="R25" s="71">
        <v>2940</v>
      </c>
      <c r="S25" s="71">
        <v>23890951</v>
      </c>
      <c r="T25" s="71">
        <v>0</v>
      </c>
      <c r="U25" s="71">
        <v>0</v>
      </c>
      <c r="V25" s="71">
        <v>0</v>
      </c>
      <c r="W25" s="71">
        <v>0</v>
      </c>
      <c r="X25" s="71">
        <v>0</v>
      </c>
      <c r="Y25" s="71">
        <v>0</v>
      </c>
      <c r="Z25" s="71">
        <v>1721242432.4458899</v>
      </c>
      <c r="AA25" s="71">
        <v>1100463200</v>
      </c>
      <c r="AB25" s="71">
        <v>3824440578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1668</v>
      </c>
      <c r="B26" s="70">
        <v>18</v>
      </c>
      <c r="C26" s="70">
        <v>18</v>
      </c>
      <c r="D26" s="70">
        <v>18</v>
      </c>
      <c r="E26" s="70">
        <v>2024</v>
      </c>
      <c r="F26" s="70" t="s">
        <v>1554</v>
      </c>
      <c r="G26" s="1073" t="s">
        <v>1666</v>
      </c>
      <c r="H26" s="70" t="s">
        <v>1653</v>
      </c>
      <c r="I26" s="1066"/>
      <c r="J26" s="73">
        <v>96368</v>
      </c>
      <c r="K26" s="71">
        <v>121421633</v>
      </c>
      <c r="L26" s="71">
        <v>11282</v>
      </c>
      <c r="M26" s="71">
        <v>14052907</v>
      </c>
      <c r="N26" s="71">
        <v>0</v>
      </c>
      <c r="O26" s="71">
        <v>0</v>
      </c>
      <c r="P26" s="71">
        <v>0</v>
      </c>
      <c r="Q26" s="71">
        <v>0</v>
      </c>
      <c r="R26" s="71">
        <v>0</v>
      </c>
      <c r="S26" s="71">
        <v>0</v>
      </c>
      <c r="T26" s="71">
        <v>0</v>
      </c>
      <c r="U26" s="71">
        <v>0</v>
      </c>
      <c r="V26" s="71">
        <v>0</v>
      </c>
      <c r="W26" s="71">
        <v>0</v>
      </c>
      <c r="X26" s="71">
        <v>0</v>
      </c>
      <c r="Y26" s="71">
        <v>0</v>
      </c>
      <c r="Z26" s="71">
        <v>135474539.99999997</v>
      </c>
      <c r="AA26" s="71">
        <v>292062894</v>
      </c>
      <c r="AB26" s="71">
        <v>1385848091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1688</v>
      </c>
      <c r="B27" s="70">
        <v>19</v>
      </c>
      <c r="C27" s="70">
        <v>18</v>
      </c>
      <c r="D27" s="70">
        <v>19</v>
      </c>
      <c r="E27" s="70">
        <v>2024</v>
      </c>
      <c r="F27" s="70" t="s">
        <v>1554</v>
      </c>
      <c r="G27" s="1073" t="s">
        <v>1685</v>
      </c>
      <c r="H27" s="70" t="s">
        <v>1686</v>
      </c>
      <c r="I27" s="1066"/>
      <c r="J27" s="73">
        <v>113569</v>
      </c>
      <c r="K27" s="71">
        <v>163966691</v>
      </c>
      <c r="L27" s="71">
        <v>34753</v>
      </c>
      <c r="M27" s="71">
        <v>49859716</v>
      </c>
      <c r="N27" s="71">
        <v>58900</v>
      </c>
      <c r="O27" s="71">
        <v>189502343</v>
      </c>
      <c r="P27" s="71">
        <v>0</v>
      </c>
      <c r="Q27" s="71">
        <v>0</v>
      </c>
      <c r="R27" s="71">
        <v>0</v>
      </c>
      <c r="S27" s="71">
        <v>0</v>
      </c>
      <c r="T27" s="71">
        <v>0</v>
      </c>
      <c r="U27" s="71">
        <v>0</v>
      </c>
      <c r="V27" s="71">
        <v>683</v>
      </c>
      <c r="W27" s="71">
        <v>0</v>
      </c>
      <c r="X27" s="71">
        <v>0</v>
      </c>
      <c r="Y27" s="71">
        <v>4190609.0000000005</v>
      </c>
      <c r="Z27" s="71">
        <v>407519359</v>
      </c>
      <c r="AA27" s="71">
        <v>357489456</v>
      </c>
      <c r="AB27" s="71">
        <v>1021255043.9999999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2418</v>
      </c>
      <c r="B28" s="70">
        <v>20</v>
      </c>
      <c r="C28" s="70">
        <v>18</v>
      </c>
      <c r="D28" s="70">
        <v>20</v>
      </c>
      <c r="E28" s="70">
        <v>2024</v>
      </c>
      <c r="F28" s="70" t="s">
        <v>1554</v>
      </c>
      <c r="G28" s="1073" t="s">
        <v>2415</v>
      </c>
      <c r="H28" s="70" t="s">
        <v>2416</v>
      </c>
      <c r="I28" s="1066"/>
      <c r="J28" s="73">
        <v>214832</v>
      </c>
      <c r="K28" s="71">
        <v>290884330.00000006</v>
      </c>
      <c r="L28" s="71">
        <v>145555</v>
      </c>
      <c r="M28" s="71">
        <v>196153349</v>
      </c>
      <c r="N28" s="71">
        <v>106400</v>
      </c>
      <c r="O28" s="71">
        <v>210701331</v>
      </c>
      <c r="P28" s="71">
        <v>45527</v>
      </c>
      <c r="Q28" s="71">
        <v>299014893</v>
      </c>
      <c r="R28" s="71">
        <v>0</v>
      </c>
      <c r="S28" s="71">
        <v>0</v>
      </c>
      <c r="T28" s="71">
        <v>0</v>
      </c>
      <c r="U28" s="71">
        <v>8</v>
      </c>
      <c r="V28" s="71">
        <v>1410</v>
      </c>
      <c r="W28" s="71">
        <v>0</v>
      </c>
      <c r="X28" s="71">
        <v>47094.000000000007</v>
      </c>
      <c r="Y28" s="71">
        <v>8647101.0000000019</v>
      </c>
      <c r="Z28" s="71">
        <v>1005448098.0000001</v>
      </c>
      <c r="AA28" s="71">
        <v>559578022</v>
      </c>
      <c r="AB28" s="71">
        <v>1955864922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2370</v>
      </c>
      <c r="B29" s="70">
        <v>21</v>
      </c>
      <c r="C29" s="70">
        <v>18</v>
      </c>
      <c r="D29" s="70">
        <v>21</v>
      </c>
      <c r="E29" s="70">
        <v>2024</v>
      </c>
      <c r="F29" s="70" t="s">
        <v>1554</v>
      </c>
      <c r="G29" s="1073" t="s">
        <v>2367</v>
      </c>
      <c r="H29" s="70" t="s">
        <v>2368</v>
      </c>
      <c r="I29" s="1066"/>
      <c r="J29" s="73">
        <v>129417</v>
      </c>
      <c r="K29" s="71">
        <v>175796260.00000003</v>
      </c>
      <c r="L29" s="71">
        <v>42996</v>
      </c>
      <c r="M29" s="71">
        <v>58141123</v>
      </c>
      <c r="N29" s="71">
        <v>18300</v>
      </c>
      <c r="O29" s="71">
        <v>33456617</v>
      </c>
      <c r="P29" s="71">
        <v>18690</v>
      </c>
      <c r="Q29" s="71">
        <v>122751282</v>
      </c>
      <c r="R29" s="71">
        <v>0</v>
      </c>
      <c r="S29" s="71">
        <v>0</v>
      </c>
      <c r="T29" s="71">
        <v>0</v>
      </c>
      <c r="U29" s="71">
        <v>0</v>
      </c>
      <c r="V29" s="71">
        <v>59</v>
      </c>
      <c r="W29" s="71">
        <v>0</v>
      </c>
      <c r="X29" s="71">
        <v>0</v>
      </c>
      <c r="Y29" s="71">
        <v>363996</v>
      </c>
      <c r="Z29" s="71">
        <v>390509278</v>
      </c>
      <c r="AA29" s="71">
        <v>393547185</v>
      </c>
      <c r="AB29" s="71">
        <v>2187199509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1661</v>
      </c>
      <c r="B30" s="70">
        <v>22</v>
      </c>
      <c r="C30" s="70">
        <v>18</v>
      </c>
      <c r="D30" s="70">
        <v>22</v>
      </c>
      <c r="E30" s="70">
        <v>2024</v>
      </c>
      <c r="F30" s="70" t="s">
        <v>1554</v>
      </c>
      <c r="G30" s="1073" t="s">
        <v>1658</v>
      </c>
      <c r="H30" s="70" t="s">
        <v>1659</v>
      </c>
      <c r="I30" s="1066"/>
      <c r="J30" s="73">
        <v>43546</v>
      </c>
      <c r="K30" s="71">
        <v>60514503</v>
      </c>
      <c r="L30" s="71">
        <v>22632</v>
      </c>
      <c r="M30" s="71">
        <v>31245177</v>
      </c>
      <c r="N30" s="71">
        <v>93400</v>
      </c>
      <c r="O30" s="71">
        <v>249650464</v>
      </c>
      <c r="P30" s="71">
        <v>0</v>
      </c>
      <c r="Q30" s="71">
        <v>0</v>
      </c>
      <c r="R30" s="71">
        <v>0</v>
      </c>
      <c r="S30" s="71">
        <v>0</v>
      </c>
      <c r="T30" s="71">
        <v>0</v>
      </c>
      <c r="U30" s="71">
        <v>0</v>
      </c>
      <c r="V30" s="71">
        <v>270</v>
      </c>
      <c r="W30" s="71">
        <v>0</v>
      </c>
      <c r="X30" s="71">
        <v>491</v>
      </c>
      <c r="Y30" s="71">
        <v>1653923</v>
      </c>
      <c r="Z30" s="71">
        <v>343064558</v>
      </c>
      <c r="AA30" s="71">
        <v>98889437</v>
      </c>
      <c r="AB30" s="71">
        <v>377911832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2386</v>
      </c>
      <c r="B31" s="70">
        <v>23</v>
      </c>
      <c r="C31" s="70">
        <v>18</v>
      </c>
      <c r="D31" s="70">
        <v>23</v>
      </c>
      <c r="E31" s="70">
        <v>2024</v>
      </c>
      <c r="F31" s="70" t="s">
        <v>1554</v>
      </c>
      <c r="G31" s="1073" t="s">
        <v>2383</v>
      </c>
      <c r="H31" s="70" t="s">
        <v>2384</v>
      </c>
      <c r="I31" s="1066"/>
      <c r="J31" s="73">
        <v>657472</v>
      </c>
      <c r="K31" s="71">
        <v>898850084</v>
      </c>
      <c r="L31" s="71">
        <v>256858.99999999997</v>
      </c>
      <c r="M31" s="71">
        <v>348973947</v>
      </c>
      <c r="N31" s="71">
        <v>200000</v>
      </c>
      <c r="O31" s="71">
        <v>609779870</v>
      </c>
      <c r="P31" s="71">
        <v>4561</v>
      </c>
      <c r="Q31" s="71">
        <v>23812462</v>
      </c>
      <c r="R31" s="71">
        <v>0</v>
      </c>
      <c r="S31" s="71">
        <v>0</v>
      </c>
      <c r="T31" s="71">
        <v>0</v>
      </c>
      <c r="U31" s="71">
        <v>228</v>
      </c>
      <c r="V31" s="71">
        <v>363</v>
      </c>
      <c r="W31" s="71">
        <v>0</v>
      </c>
      <c r="X31" s="71">
        <v>1395643</v>
      </c>
      <c r="Y31" s="71">
        <v>2225670.9999999995</v>
      </c>
      <c r="Z31" s="71">
        <v>1885037677.0000002</v>
      </c>
      <c r="AA31" s="71">
        <v>1947236996.0000002</v>
      </c>
      <c r="AB31" s="71">
        <v>6435205052.000001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1558</v>
      </c>
      <c r="B32" s="70">
        <v>24</v>
      </c>
      <c r="C32" s="70">
        <v>18</v>
      </c>
      <c r="D32" s="70">
        <v>24</v>
      </c>
      <c r="E32" s="70">
        <v>2024</v>
      </c>
      <c r="F32" s="70" t="s">
        <v>1554</v>
      </c>
      <c r="G32" s="1073" t="s">
        <v>1555</v>
      </c>
      <c r="H32" s="70" t="s">
        <v>1556</v>
      </c>
      <c r="I32" s="1066"/>
      <c r="J32" s="73">
        <v>2772488</v>
      </c>
      <c r="K32" s="71">
        <v>4001672268.9999995</v>
      </c>
      <c r="L32" s="71">
        <v>2088411</v>
      </c>
      <c r="M32" s="71">
        <v>2995146300</v>
      </c>
      <c r="N32" s="71">
        <v>515500</v>
      </c>
      <c r="O32" s="71">
        <v>1358772350.0000002</v>
      </c>
      <c r="P32" s="71">
        <v>58210</v>
      </c>
      <c r="Q32" s="71">
        <v>338831961.00000006</v>
      </c>
      <c r="R32" s="71">
        <v>0</v>
      </c>
      <c r="S32" s="71">
        <v>0</v>
      </c>
      <c r="T32" s="71">
        <v>0</v>
      </c>
      <c r="U32" s="71">
        <v>0</v>
      </c>
      <c r="V32" s="71">
        <v>0</v>
      </c>
      <c r="W32" s="71">
        <v>0</v>
      </c>
      <c r="X32" s="71">
        <v>0</v>
      </c>
      <c r="Y32" s="71">
        <v>0</v>
      </c>
      <c r="Z32" s="71">
        <v>8694422879.9999981</v>
      </c>
      <c r="AA32" s="71">
        <v>8092496534.999999</v>
      </c>
      <c r="AB32" s="71">
        <v>31173176615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1676</v>
      </c>
      <c r="B33" s="70">
        <v>25</v>
      </c>
      <c r="C33" s="70">
        <v>18</v>
      </c>
      <c r="D33" s="70">
        <v>25</v>
      </c>
      <c r="E33" s="70">
        <v>2024</v>
      </c>
      <c r="F33" s="70" t="s">
        <v>1554</v>
      </c>
      <c r="G33" s="1073" t="s">
        <v>1673</v>
      </c>
      <c r="H33" s="70" t="s">
        <v>1674</v>
      </c>
      <c r="I33" s="1066"/>
      <c r="J33" s="73">
        <v>69888</v>
      </c>
      <c r="K33" s="71">
        <v>96169655</v>
      </c>
      <c r="L33" s="71">
        <v>42372</v>
      </c>
      <c r="M33" s="71">
        <v>57977188.999999993</v>
      </c>
      <c r="N33" s="71">
        <v>104900</v>
      </c>
      <c r="O33" s="71">
        <v>291293843</v>
      </c>
      <c r="P33" s="71">
        <v>6467</v>
      </c>
      <c r="Q33" s="71">
        <v>42471274</v>
      </c>
      <c r="R33" s="71">
        <v>0</v>
      </c>
      <c r="S33" s="71">
        <v>0</v>
      </c>
      <c r="T33" s="71">
        <v>13694</v>
      </c>
      <c r="U33" s="71">
        <v>3166</v>
      </c>
      <c r="V33" s="71">
        <v>2168</v>
      </c>
      <c r="W33" s="71">
        <v>95907342</v>
      </c>
      <c r="X33" s="71">
        <v>19416610.000000004</v>
      </c>
      <c r="Y33" s="71">
        <v>13292950.000000002</v>
      </c>
      <c r="Z33" s="71">
        <v>616528863</v>
      </c>
      <c r="AA33" s="71">
        <v>252966642.99999997</v>
      </c>
      <c r="AB33" s="71">
        <v>687992873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2406</v>
      </c>
      <c r="B34" s="70">
        <v>26</v>
      </c>
      <c r="C34" s="70">
        <v>18</v>
      </c>
      <c r="D34" s="70">
        <v>26</v>
      </c>
      <c r="E34" s="70">
        <v>2024</v>
      </c>
      <c r="F34" s="70" t="s">
        <v>1554</v>
      </c>
      <c r="G34" s="1073" t="s">
        <v>2403</v>
      </c>
      <c r="H34" s="70" t="s">
        <v>2404</v>
      </c>
      <c r="I34" s="1066"/>
      <c r="J34" s="73">
        <v>403946</v>
      </c>
      <c r="K34" s="71">
        <v>591361753</v>
      </c>
      <c r="L34" s="71">
        <v>386354</v>
      </c>
      <c r="M34" s="71">
        <v>562715409</v>
      </c>
      <c r="N34" s="71">
        <v>8800</v>
      </c>
      <c r="O34" s="71">
        <v>27434504</v>
      </c>
      <c r="P34" s="71">
        <v>0</v>
      </c>
      <c r="Q34" s="71">
        <v>0</v>
      </c>
      <c r="R34" s="71">
        <v>0</v>
      </c>
      <c r="S34" s="71">
        <v>0</v>
      </c>
      <c r="T34" s="71">
        <v>0</v>
      </c>
      <c r="U34" s="71">
        <v>0</v>
      </c>
      <c r="V34" s="71">
        <v>30</v>
      </c>
      <c r="W34" s="71">
        <v>0</v>
      </c>
      <c r="X34" s="71">
        <v>0</v>
      </c>
      <c r="Y34" s="71">
        <v>186413.00000000003</v>
      </c>
      <c r="Z34" s="71">
        <v>1181698079</v>
      </c>
      <c r="AA34" s="71">
        <v>1052474451</v>
      </c>
      <c r="AB34" s="71">
        <v>3470254525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2430</v>
      </c>
      <c r="B35" s="70">
        <v>27</v>
      </c>
      <c r="C35" s="70">
        <v>18</v>
      </c>
      <c r="D35" s="70">
        <v>27</v>
      </c>
      <c r="E35" s="70">
        <v>2024</v>
      </c>
      <c r="F35" s="70" t="s">
        <v>1554</v>
      </c>
      <c r="G35" s="1073" t="s">
        <v>2427</v>
      </c>
      <c r="H35" s="70" t="s">
        <v>2428</v>
      </c>
      <c r="I35" s="1066"/>
      <c r="J35" s="73">
        <v>521909.99999999994</v>
      </c>
      <c r="K35" s="71">
        <v>739856660</v>
      </c>
      <c r="L35" s="71">
        <v>324535</v>
      </c>
      <c r="M35" s="71">
        <v>456987102</v>
      </c>
      <c r="N35" s="71">
        <v>84700</v>
      </c>
      <c r="O35" s="71">
        <v>197322477.00000003</v>
      </c>
      <c r="P35" s="71">
        <v>795</v>
      </c>
      <c r="Q35" s="71">
        <v>4798075</v>
      </c>
      <c r="R35" s="71">
        <v>0</v>
      </c>
      <c r="S35" s="71">
        <v>0</v>
      </c>
      <c r="T35" s="71">
        <v>0</v>
      </c>
      <c r="U35" s="71">
        <v>0</v>
      </c>
      <c r="V35" s="71">
        <v>0</v>
      </c>
      <c r="W35" s="71">
        <v>0</v>
      </c>
      <c r="X35" s="71">
        <v>0</v>
      </c>
      <c r="Y35" s="71">
        <v>0</v>
      </c>
      <c r="Z35" s="71">
        <v>1398964313.9999998</v>
      </c>
      <c r="AA35" s="71">
        <v>1453407303</v>
      </c>
      <c r="AB35" s="71">
        <v>4989295852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1639</v>
      </c>
      <c r="B36" s="70">
        <v>28</v>
      </c>
      <c r="C36" s="70">
        <v>18</v>
      </c>
      <c r="D36" s="70">
        <v>28</v>
      </c>
      <c r="E36" s="70">
        <v>2024</v>
      </c>
      <c r="F36" s="70" t="s">
        <v>1554</v>
      </c>
      <c r="G36" s="1073" t="s">
        <v>1636</v>
      </c>
      <c r="H36" s="70" t="s">
        <v>1637</v>
      </c>
      <c r="I36" s="1066"/>
      <c r="J36" s="73">
        <v>1028540.9999999999</v>
      </c>
      <c r="K36" s="71">
        <v>1389947821</v>
      </c>
      <c r="L36" s="71">
        <v>439073</v>
      </c>
      <c r="M36" s="71">
        <v>590348741</v>
      </c>
      <c r="N36" s="71">
        <v>0</v>
      </c>
      <c r="O36" s="71">
        <v>0</v>
      </c>
      <c r="P36" s="71">
        <v>11036</v>
      </c>
      <c r="Q36" s="71">
        <v>68378192</v>
      </c>
      <c r="R36" s="71">
        <v>0</v>
      </c>
      <c r="S36" s="71">
        <v>0</v>
      </c>
      <c r="T36" s="71">
        <v>0</v>
      </c>
      <c r="U36" s="71">
        <v>0</v>
      </c>
      <c r="V36" s="71">
        <v>133</v>
      </c>
      <c r="W36" s="71">
        <v>0</v>
      </c>
      <c r="X36" s="71">
        <v>0</v>
      </c>
      <c r="Y36" s="71">
        <v>814083.99999999988</v>
      </c>
      <c r="Z36" s="71">
        <v>2049488838.0000002</v>
      </c>
      <c r="AA36" s="71">
        <v>2980802507</v>
      </c>
      <c r="AB36" s="71">
        <v>9239724284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1684</v>
      </c>
      <c r="B37" s="70">
        <v>29</v>
      </c>
      <c r="C37" s="70">
        <v>18</v>
      </c>
      <c r="D37" s="70">
        <v>29</v>
      </c>
      <c r="E37" s="70">
        <v>2024</v>
      </c>
      <c r="F37" s="70" t="s">
        <v>1554</v>
      </c>
      <c r="G37" s="1073" t="s">
        <v>1681</v>
      </c>
      <c r="H37" s="70" t="s">
        <v>1682</v>
      </c>
      <c r="I37" s="1066"/>
      <c r="J37" s="73">
        <v>582588</v>
      </c>
      <c r="K37" s="71">
        <v>789548181</v>
      </c>
      <c r="L37" s="71">
        <v>843787</v>
      </c>
      <c r="M37" s="71">
        <v>1136934636</v>
      </c>
      <c r="N37" s="71">
        <v>2300</v>
      </c>
      <c r="O37" s="71">
        <v>4353390</v>
      </c>
      <c r="P37" s="71">
        <v>11213</v>
      </c>
      <c r="Q37" s="71">
        <v>69473740.999999985</v>
      </c>
      <c r="R37" s="71">
        <v>648</v>
      </c>
      <c r="S37" s="71">
        <v>5399774.0000000009</v>
      </c>
      <c r="T37" s="71">
        <v>0</v>
      </c>
      <c r="U37" s="71">
        <v>0</v>
      </c>
      <c r="V37" s="71">
        <v>187</v>
      </c>
      <c r="W37" s="71">
        <v>0</v>
      </c>
      <c r="X37" s="71">
        <v>0</v>
      </c>
      <c r="Y37" s="71">
        <v>1147665</v>
      </c>
      <c r="Z37" s="71">
        <v>2006857387.0774901</v>
      </c>
      <c r="AA37" s="71">
        <v>1706589599.0000002</v>
      </c>
      <c r="AB37" s="71">
        <v>5509571639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2374</v>
      </c>
      <c r="B38" s="70">
        <v>30</v>
      </c>
      <c r="C38" s="70">
        <v>18</v>
      </c>
      <c r="D38" s="70">
        <v>30</v>
      </c>
      <c r="E38" s="70">
        <v>2024</v>
      </c>
      <c r="F38" s="70" t="s">
        <v>1554</v>
      </c>
      <c r="G38" s="1073" t="s">
        <v>2371</v>
      </c>
      <c r="H38" s="70" t="s">
        <v>2372</v>
      </c>
      <c r="I38" s="1066"/>
      <c r="J38" s="73">
        <v>287041</v>
      </c>
      <c r="K38" s="71">
        <v>418464485.99999994</v>
      </c>
      <c r="L38" s="71">
        <v>660534</v>
      </c>
      <c r="M38" s="71">
        <v>958596974.99999988</v>
      </c>
      <c r="N38" s="71">
        <v>900</v>
      </c>
      <c r="O38" s="71">
        <v>2662533</v>
      </c>
      <c r="P38" s="71">
        <v>0</v>
      </c>
      <c r="Q38" s="71">
        <v>0</v>
      </c>
      <c r="R38" s="71">
        <v>0</v>
      </c>
      <c r="S38" s="71">
        <v>0</v>
      </c>
      <c r="T38" s="71">
        <v>0</v>
      </c>
      <c r="U38" s="71">
        <v>0</v>
      </c>
      <c r="V38" s="71">
        <v>218</v>
      </c>
      <c r="W38" s="71">
        <v>0</v>
      </c>
      <c r="X38" s="71">
        <v>0</v>
      </c>
      <c r="Y38" s="71">
        <v>1336285.0000000002</v>
      </c>
      <c r="Z38" s="71">
        <v>1381060278.9999998</v>
      </c>
      <c r="AA38" s="71">
        <v>789796362</v>
      </c>
      <c r="AB38" s="71">
        <v>2667353342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2382</v>
      </c>
      <c r="B39" s="70">
        <v>31</v>
      </c>
      <c r="C39" s="70">
        <v>18</v>
      </c>
      <c r="D39" s="70">
        <v>31</v>
      </c>
      <c r="E39" s="70">
        <v>2024</v>
      </c>
      <c r="F39" s="70" t="s">
        <v>1554</v>
      </c>
      <c r="G39" s="1073" t="s">
        <v>2379</v>
      </c>
      <c r="H39" s="70" t="s">
        <v>2380</v>
      </c>
      <c r="I39" s="1066"/>
      <c r="J39" s="73">
        <v>41230</v>
      </c>
      <c r="K39" s="71">
        <v>56933122.000000007</v>
      </c>
      <c r="L39" s="71">
        <v>29342</v>
      </c>
      <c r="M39" s="71">
        <v>40294897</v>
      </c>
      <c r="N39" s="71">
        <v>144700</v>
      </c>
      <c r="O39" s="71">
        <v>405100969.99999994</v>
      </c>
      <c r="P39" s="71">
        <v>0</v>
      </c>
      <c r="Q39" s="71">
        <v>0</v>
      </c>
      <c r="R39" s="71">
        <v>0</v>
      </c>
      <c r="S39" s="71">
        <v>0</v>
      </c>
      <c r="T39" s="71">
        <v>0</v>
      </c>
      <c r="U39" s="71">
        <v>0</v>
      </c>
      <c r="V39" s="71">
        <v>477</v>
      </c>
      <c r="W39" s="71">
        <v>0</v>
      </c>
      <c r="X39" s="71">
        <v>0</v>
      </c>
      <c r="Y39" s="71">
        <v>2923002</v>
      </c>
      <c r="Z39" s="71">
        <v>505251991</v>
      </c>
      <c r="AA39" s="71">
        <v>102165549.00000001</v>
      </c>
      <c r="AB39" s="71">
        <v>362124662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1648</v>
      </c>
      <c r="B40" s="70">
        <v>32</v>
      </c>
      <c r="C40" s="70">
        <v>18</v>
      </c>
      <c r="D40" s="70">
        <v>32</v>
      </c>
      <c r="E40" s="70">
        <v>2024</v>
      </c>
      <c r="F40" s="70" t="s">
        <v>1554</v>
      </c>
      <c r="G40" s="1073" t="s">
        <v>1645</v>
      </c>
      <c r="H40" s="70" t="s">
        <v>1646</v>
      </c>
      <c r="I40" s="1066"/>
      <c r="J40" s="73">
        <v>315659</v>
      </c>
      <c r="K40" s="71">
        <v>430121516</v>
      </c>
      <c r="L40" s="71">
        <v>134962</v>
      </c>
      <c r="M40" s="71">
        <v>182741218</v>
      </c>
      <c r="N40" s="71">
        <v>600</v>
      </c>
      <c r="O40" s="71">
        <v>1099902</v>
      </c>
      <c r="P40" s="71">
        <v>5654</v>
      </c>
      <c r="Q40" s="71">
        <v>37135148</v>
      </c>
      <c r="R40" s="71">
        <v>0</v>
      </c>
      <c r="S40" s="71">
        <v>0</v>
      </c>
      <c r="T40" s="71">
        <v>0</v>
      </c>
      <c r="U40" s="71">
        <v>0</v>
      </c>
      <c r="V40" s="71">
        <v>619</v>
      </c>
      <c r="W40" s="71">
        <v>0</v>
      </c>
      <c r="X40" s="71">
        <v>0</v>
      </c>
      <c r="Y40" s="71">
        <v>3796688.9999999995</v>
      </c>
      <c r="Z40" s="71">
        <v>654894473.00000012</v>
      </c>
      <c r="AA40" s="71">
        <v>884267788</v>
      </c>
      <c r="AB40" s="71">
        <v>3790386135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1699</v>
      </c>
      <c r="B41" s="70">
        <v>33</v>
      </c>
      <c r="C41" s="70">
        <v>18</v>
      </c>
      <c r="D41" s="70">
        <v>33</v>
      </c>
      <c r="E41" s="70">
        <v>2024</v>
      </c>
      <c r="F41" s="70" t="s">
        <v>1554</v>
      </c>
      <c r="G41" s="1073" t="s">
        <v>1696</v>
      </c>
      <c r="H41" s="70" t="s">
        <v>1697</v>
      </c>
      <c r="I41" s="1066"/>
      <c r="J41" s="73">
        <v>62789</v>
      </c>
      <c r="K41" s="71">
        <v>92620831.000000015</v>
      </c>
      <c r="L41" s="71">
        <v>35950</v>
      </c>
      <c r="M41" s="71">
        <v>52694343.999999993</v>
      </c>
      <c r="N41" s="71">
        <v>81900</v>
      </c>
      <c r="O41" s="71">
        <v>269506905</v>
      </c>
      <c r="P41" s="71">
        <v>0</v>
      </c>
      <c r="Q41" s="71">
        <v>0</v>
      </c>
      <c r="R41" s="71">
        <v>0</v>
      </c>
      <c r="S41" s="71">
        <v>0</v>
      </c>
      <c r="T41" s="71">
        <v>471</v>
      </c>
      <c r="U41" s="71">
        <v>152</v>
      </c>
      <c r="V41" s="71">
        <v>1500</v>
      </c>
      <c r="W41" s="71">
        <v>3298035</v>
      </c>
      <c r="X41" s="71">
        <v>931819</v>
      </c>
      <c r="Y41" s="71">
        <v>9200208</v>
      </c>
      <c r="Z41" s="71">
        <v>428252142.00000006</v>
      </c>
      <c r="AA41" s="71">
        <v>51568957.000000007</v>
      </c>
      <c r="AB41" s="71">
        <v>376501341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1695</v>
      </c>
      <c r="B42" s="70">
        <v>34</v>
      </c>
      <c r="C42" s="70">
        <v>18</v>
      </c>
      <c r="D42" s="70">
        <v>34</v>
      </c>
      <c r="E42" s="70">
        <v>2024</v>
      </c>
      <c r="F42" s="70" t="s">
        <v>1554</v>
      </c>
      <c r="G42" s="1073" t="s">
        <v>1693</v>
      </c>
      <c r="H42" s="70" t="s">
        <v>1643</v>
      </c>
      <c r="I42" s="1066"/>
      <c r="J42" s="73">
        <v>109386</v>
      </c>
      <c r="K42" s="71">
        <v>128121207</v>
      </c>
      <c r="L42" s="71">
        <v>151545</v>
      </c>
      <c r="M42" s="71">
        <v>176709975.99999997</v>
      </c>
      <c r="N42" s="71">
        <v>47600</v>
      </c>
      <c r="O42" s="71">
        <v>113539171</v>
      </c>
      <c r="P42" s="71">
        <v>1490</v>
      </c>
      <c r="Q42" s="71">
        <v>8520114</v>
      </c>
      <c r="R42" s="71">
        <v>0</v>
      </c>
      <c r="S42" s="71">
        <v>0</v>
      </c>
      <c r="T42" s="71">
        <v>0</v>
      </c>
      <c r="U42" s="71">
        <v>0</v>
      </c>
      <c r="V42" s="71">
        <v>0</v>
      </c>
      <c r="W42" s="71">
        <v>0</v>
      </c>
      <c r="X42" s="71">
        <v>0</v>
      </c>
      <c r="Y42" s="71">
        <v>0</v>
      </c>
      <c r="Z42" s="71">
        <v>426890468</v>
      </c>
      <c r="AA42" s="71">
        <v>248646007</v>
      </c>
      <c r="AB42" s="71">
        <v>942948935.00000012</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1680</v>
      </c>
      <c r="B43" s="70">
        <v>35</v>
      </c>
      <c r="C43" s="70">
        <v>18</v>
      </c>
      <c r="D43" s="70">
        <v>35</v>
      </c>
      <c r="E43" s="70">
        <v>2024</v>
      </c>
      <c r="F43" s="70" t="s">
        <v>1554</v>
      </c>
      <c r="G43" s="1073" t="s">
        <v>1677</v>
      </c>
      <c r="H43" s="70" t="s">
        <v>1678</v>
      </c>
      <c r="I43" s="1066"/>
      <c r="J43" s="73">
        <v>536531</v>
      </c>
      <c r="K43" s="71">
        <v>746524421</v>
      </c>
      <c r="L43" s="71">
        <v>176235</v>
      </c>
      <c r="M43" s="71">
        <v>243779038.99999997</v>
      </c>
      <c r="N43" s="71">
        <v>2000</v>
      </c>
      <c r="O43" s="71">
        <v>4884376.0000000009</v>
      </c>
      <c r="P43" s="71">
        <v>0</v>
      </c>
      <c r="Q43" s="71">
        <v>0</v>
      </c>
      <c r="R43" s="71">
        <v>0</v>
      </c>
      <c r="S43" s="71">
        <v>0</v>
      </c>
      <c r="T43" s="71">
        <v>0</v>
      </c>
      <c r="U43" s="71">
        <v>0</v>
      </c>
      <c r="V43" s="71">
        <v>5</v>
      </c>
      <c r="W43" s="71">
        <v>0</v>
      </c>
      <c r="X43" s="71">
        <v>0</v>
      </c>
      <c r="Y43" s="71">
        <v>32868</v>
      </c>
      <c r="Z43" s="71">
        <v>995220703.99999988</v>
      </c>
      <c r="AA43" s="71">
        <v>1566369878</v>
      </c>
      <c r="AB43" s="71">
        <v>5367747329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2394</v>
      </c>
      <c r="B44" s="70">
        <v>36</v>
      </c>
      <c r="C44" s="70">
        <v>18</v>
      </c>
      <c r="D44" s="70">
        <v>36</v>
      </c>
      <c r="E44" s="70">
        <v>2024</v>
      </c>
      <c r="F44" s="70" t="s">
        <v>1554</v>
      </c>
      <c r="G44" s="1073" t="s">
        <v>2391</v>
      </c>
      <c r="H44" s="70" t="s">
        <v>2392</v>
      </c>
      <c r="I44" s="1066"/>
      <c r="J44" s="73">
        <v>151568</v>
      </c>
      <c r="K44" s="71">
        <v>216889728</v>
      </c>
      <c r="L44" s="71">
        <v>55985</v>
      </c>
      <c r="M44" s="71">
        <v>79763155</v>
      </c>
      <c r="N44" s="71">
        <v>1000</v>
      </c>
      <c r="O44" s="71">
        <v>2476572</v>
      </c>
      <c r="P44" s="71">
        <v>0</v>
      </c>
      <c r="Q44" s="71">
        <v>0</v>
      </c>
      <c r="R44" s="71">
        <v>0</v>
      </c>
      <c r="S44" s="71">
        <v>0</v>
      </c>
      <c r="T44" s="71">
        <v>0</v>
      </c>
      <c r="U44" s="71">
        <v>0</v>
      </c>
      <c r="V44" s="71">
        <v>0</v>
      </c>
      <c r="W44" s="71">
        <v>0</v>
      </c>
      <c r="X44" s="71">
        <v>0</v>
      </c>
      <c r="Y44" s="71">
        <v>0</v>
      </c>
      <c r="Z44" s="71">
        <v>299129454.99999994</v>
      </c>
      <c r="AA44" s="71">
        <v>427875406</v>
      </c>
      <c r="AB44" s="71">
        <v>1329334533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1577</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1577</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1577</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1577</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1577</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1577</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1577</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1577</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1577</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1577</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1577</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1577</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1577</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1577</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1577</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1577</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1577</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1577</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1577</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2425</v>
      </c>
      <c r="B190" s="70">
        <v>182</v>
      </c>
      <c r="C190" s="70">
        <v>16</v>
      </c>
      <c r="D190" s="70">
        <v>2</v>
      </c>
      <c r="E190" s="70">
        <v>2022</v>
      </c>
      <c r="F190" s="70" t="s">
        <v>161</v>
      </c>
      <c r="G190" s="1073" t="s">
        <v>2423</v>
      </c>
      <c r="H190" s="70" t="s">
        <v>2424</v>
      </c>
      <c r="I190" s="1066"/>
      <c r="J190" s="73"/>
      <c r="K190" s="71"/>
      <c r="L190" s="71"/>
      <c r="M190" s="71"/>
      <c r="N190" s="71"/>
      <c r="O190" s="71"/>
      <c r="P190" s="71"/>
      <c r="Q190" s="71"/>
      <c r="R190" s="71"/>
      <c r="S190" s="71"/>
      <c r="T190" s="71"/>
      <c r="U190" s="71"/>
      <c r="V190" s="71"/>
      <c r="W190" s="71"/>
      <c r="X190" s="71"/>
      <c r="Y190" s="71"/>
      <c r="Z190" s="71"/>
      <c r="AA190" s="71"/>
      <c r="AB190" s="71"/>
      <c r="AC190" s="72"/>
      <c r="AD190" s="71">
        <v>1248881.4714150145</v>
      </c>
      <c r="AE190" s="71">
        <v>1635410.261135173</v>
      </c>
      <c r="AF190" s="71">
        <v>605221.38027821237</v>
      </c>
      <c r="AG190" s="71">
        <v>100769621.28424406</v>
      </c>
      <c r="AH190" s="71">
        <v>113369195.08566524</v>
      </c>
      <c r="AI190" s="71">
        <v>0</v>
      </c>
      <c r="AJ190" s="71">
        <v>0</v>
      </c>
      <c r="AK190" s="71">
        <v>4446240.1283202097</v>
      </c>
      <c r="AL190" s="71">
        <v>0</v>
      </c>
      <c r="AM190" s="71">
        <v>0</v>
      </c>
      <c r="AN190" s="71">
        <v>222074569.61105794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2397</v>
      </c>
      <c r="B191" s="70">
        <v>183</v>
      </c>
      <c r="C191" s="70">
        <v>16</v>
      </c>
      <c r="D191" s="70">
        <v>3</v>
      </c>
      <c r="E191" s="70">
        <v>2022</v>
      </c>
      <c r="F191" s="70" t="s">
        <v>161</v>
      </c>
      <c r="G191" s="1073" t="s">
        <v>2395</v>
      </c>
      <c r="H191" s="70" t="s">
        <v>2396</v>
      </c>
      <c r="I191" s="1066"/>
      <c r="J191" s="73"/>
      <c r="K191" s="71"/>
      <c r="L191" s="71"/>
      <c r="M191" s="71"/>
      <c r="N191" s="71"/>
      <c r="O191" s="71"/>
      <c r="P191" s="71"/>
      <c r="Q191" s="71"/>
      <c r="R191" s="71"/>
      <c r="S191" s="71"/>
      <c r="T191" s="71"/>
      <c r="U191" s="71"/>
      <c r="V191" s="71"/>
      <c r="W191" s="71"/>
      <c r="X191" s="71"/>
      <c r="Y191" s="71"/>
      <c r="Z191" s="71"/>
      <c r="AA191" s="71"/>
      <c r="AB191" s="71"/>
      <c r="AC191" s="72"/>
      <c r="AD191" s="71">
        <v>7436557.2561925212</v>
      </c>
      <c r="AE191" s="71">
        <v>1313866.7572995652</v>
      </c>
      <c r="AF191" s="71">
        <v>1644960.6746023209</v>
      </c>
      <c r="AG191" s="71">
        <v>60271949.030001745</v>
      </c>
      <c r="AH191" s="71">
        <v>72985855.651862115</v>
      </c>
      <c r="AI191" s="71">
        <v>0</v>
      </c>
      <c r="AJ191" s="71">
        <v>0</v>
      </c>
      <c r="AK191" s="71">
        <v>3728163.2441222407</v>
      </c>
      <c r="AL191" s="71">
        <v>0</v>
      </c>
      <c r="AM191" s="71">
        <v>0</v>
      </c>
      <c r="AN191" s="71">
        <v>147381352.61408052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1931</v>
      </c>
      <c r="B192" s="70">
        <v>184</v>
      </c>
      <c r="C192" s="70">
        <v>16</v>
      </c>
      <c r="D192" s="70">
        <v>4</v>
      </c>
      <c r="E192" s="70">
        <v>2022</v>
      </c>
      <c r="F192" s="70" t="s">
        <v>161</v>
      </c>
      <c r="G192" s="1073" t="s">
        <v>1912</v>
      </c>
      <c r="H192" s="70" t="s">
        <v>1913</v>
      </c>
      <c r="I192" s="1066"/>
      <c r="J192" s="73"/>
      <c r="K192" s="71"/>
      <c r="L192" s="71"/>
      <c r="M192" s="71"/>
      <c r="N192" s="71"/>
      <c r="O192" s="71"/>
      <c r="P192" s="71"/>
      <c r="Q192" s="71"/>
      <c r="R192" s="71"/>
      <c r="S192" s="71"/>
      <c r="T192" s="71"/>
      <c r="U192" s="71"/>
      <c r="V192" s="71"/>
      <c r="W192" s="71"/>
      <c r="X192" s="71"/>
      <c r="Y192" s="71"/>
      <c r="Z192" s="71"/>
      <c r="AA192" s="71"/>
      <c r="AB192" s="71"/>
      <c r="AC192" s="72"/>
      <c r="AD192" s="71">
        <v>79821256.22621578</v>
      </c>
      <c r="AE192" s="71">
        <v>1852336.7397993871</v>
      </c>
      <c r="AF192" s="71">
        <v>721610.10725479166</v>
      </c>
      <c r="AG192" s="71">
        <v>86381447.576086938</v>
      </c>
      <c r="AH192" s="71">
        <v>116609398.6253693</v>
      </c>
      <c r="AI192" s="71">
        <v>0</v>
      </c>
      <c r="AJ192" s="71">
        <v>0</v>
      </c>
      <c r="AK192" s="71">
        <v>6102685.0609746883</v>
      </c>
      <c r="AL192" s="71">
        <v>0</v>
      </c>
      <c r="AM192" s="71">
        <v>0</v>
      </c>
      <c r="AN192" s="71">
        <v>291488734.33570093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2413</v>
      </c>
      <c r="B193" s="70">
        <v>185</v>
      </c>
      <c r="C193" s="70">
        <v>16</v>
      </c>
      <c r="D193" s="70">
        <v>5</v>
      </c>
      <c r="E193" s="70">
        <v>2022</v>
      </c>
      <c r="F193" s="70" t="s">
        <v>161</v>
      </c>
      <c r="G193" s="1073" t="s">
        <v>2411</v>
      </c>
      <c r="H193" s="70" t="s">
        <v>2412</v>
      </c>
      <c r="I193" s="1066"/>
      <c r="J193" s="73"/>
      <c r="K193" s="71"/>
      <c r="L193" s="71"/>
      <c r="M193" s="71"/>
      <c r="N193" s="71"/>
      <c r="O193" s="71"/>
      <c r="P193" s="71"/>
      <c r="Q193" s="71"/>
      <c r="R193" s="71"/>
      <c r="S193" s="71"/>
      <c r="T193" s="71"/>
      <c r="U193" s="71"/>
      <c r="V193" s="71"/>
      <c r="W193" s="71"/>
      <c r="X193" s="71"/>
      <c r="Y193" s="71"/>
      <c r="Z193" s="71"/>
      <c r="AA193" s="71"/>
      <c r="AB193" s="71"/>
      <c r="AC193" s="72"/>
      <c r="AD193" s="71">
        <v>5263430.8998244582</v>
      </c>
      <c r="AE193" s="71">
        <v>3696981.0512773483</v>
      </c>
      <c r="AF193" s="71">
        <v>806961.84037094982</v>
      </c>
      <c r="AG193" s="71">
        <v>144510601.00730202</v>
      </c>
      <c r="AH193" s="71">
        <v>193057612.24022618</v>
      </c>
      <c r="AI193" s="71">
        <v>0</v>
      </c>
      <c r="AJ193" s="71">
        <v>0</v>
      </c>
      <c r="AK193" s="71">
        <v>8559331.8370700609</v>
      </c>
      <c r="AL193" s="71">
        <v>0</v>
      </c>
      <c r="AM193" s="71">
        <v>0</v>
      </c>
      <c r="AN193" s="71">
        <v>355894918.87607104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1651</v>
      </c>
      <c r="B194" s="70">
        <v>186</v>
      </c>
      <c r="C194" s="70">
        <v>16</v>
      </c>
      <c r="D194" s="70">
        <v>6</v>
      </c>
      <c r="E194" s="70">
        <v>2022</v>
      </c>
      <c r="F194" s="70" t="s">
        <v>161</v>
      </c>
      <c r="G194" s="1073" t="s">
        <v>1649</v>
      </c>
      <c r="H194" s="70" t="s">
        <v>1650</v>
      </c>
      <c r="I194" s="1066"/>
      <c r="J194" s="73"/>
      <c r="K194" s="71"/>
      <c r="L194" s="71"/>
      <c r="M194" s="71"/>
      <c r="N194" s="71"/>
      <c r="O194" s="71"/>
      <c r="P194" s="71"/>
      <c r="Q194" s="71"/>
      <c r="R194" s="71"/>
      <c r="S194" s="71"/>
      <c r="T194" s="71"/>
      <c r="U194" s="71"/>
      <c r="V194" s="71"/>
      <c r="W194" s="71"/>
      <c r="X194" s="71"/>
      <c r="Y194" s="71"/>
      <c r="Z194" s="71"/>
      <c r="AA194" s="71"/>
      <c r="AB194" s="71"/>
      <c r="AC194" s="72"/>
      <c r="AD194" s="71">
        <v>908702921.70239019</v>
      </c>
      <c r="AE194" s="71">
        <v>4876999.5557840997</v>
      </c>
      <c r="AF194" s="71">
        <v>2529514.9996243236</v>
      </c>
      <c r="AG194" s="71">
        <v>283000412.20714372</v>
      </c>
      <c r="AH194" s="71">
        <v>380929815.13681227</v>
      </c>
      <c r="AI194" s="71">
        <v>0</v>
      </c>
      <c r="AJ194" s="71">
        <v>0</v>
      </c>
      <c r="AK194" s="71">
        <v>21631404.359079998</v>
      </c>
      <c r="AL194" s="71">
        <v>0</v>
      </c>
      <c r="AM194" s="71">
        <v>0</v>
      </c>
      <c r="AN194" s="71">
        <v>1601671067.9608347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1671</v>
      </c>
      <c r="B195" s="70">
        <v>187</v>
      </c>
      <c r="C195" s="70">
        <v>16</v>
      </c>
      <c r="D195" s="70">
        <v>7</v>
      </c>
      <c r="E195" s="70">
        <v>2022</v>
      </c>
      <c r="F195" s="70" t="s">
        <v>161</v>
      </c>
      <c r="G195" s="1073" t="s">
        <v>1669</v>
      </c>
      <c r="H195" s="70" t="s">
        <v>1670</v>
      </c>
      <c r="I195" s="1066"/>
      <c r="J195" s="73"/>
      <c r="K195" s="71"/>
      <c r="L195" s="71"/>
      <c r="M195" s="71"/>
      <c r="N195" s="71"/>
      <c r="O195" s="71"/>
      <c r="P195" s="71"/>
      <c r="Q195" s="71"/>
      <c r="R195" s="71"/>
      <c r="S195" s="71"/>
      <c r="T195" s="71"/>
      <c r="U195" s="71"/>
      <c r="V195" s="71"/>
      <c r="W195" s="71"/>
      <c r="X195" s="71"/>
      <c r="Y195" s="71"/>
      <c r="Z195" s="71"/>
      <c r="AA195" s="71"/>
      <c r="AB195" s="71"/>
      <c r="AC195" s="72"/>
      <c r="AD195" s="71">
        <v>80932611.228410125</v>
      </c>
      <c r="AE195" s="71">
        <v>2656964.7422205494</v>
      </c>
      <c r="AF195" s="71">
        <v>1575127.4384163735</v>
      </c>
      <c r="AG195" s="71">
        <v>58851182.38298016</v>
      </c>
      <c r="AH195" s="71">
        <v>65535554.870770015</v>
      </c>
      <c r="AI195" s="71">
        <v>0</v>
      </c>
      <c r="AJ195" s="71">
        <v>0</v>
      </c>
      <c r="AK195" s="71">
        <v>3964982.7020648904</v>
      </c>
      <c r="AL195" s="71">
        <v>0</v>
      </c>
      <c r="AM195" s="71">
        <v>0</v>
      </c>
      <c r="AN195" s="71">
        <v>213516423.36486211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1691</v>
      </c>
      <c r="B196" s="70">
        <v>188</v>
      </c>
      <c r="C196" s="70">
        <v>16</v>
      </c>
      <c r="D196" s="70">
        <v>8</v>
      </c>
      <c r="E196" s="70">
        <v>2022</v>
      </c>
      <c r="F196" s="70" t="s">
        <v>161</v>
      </c>
      <c r="G196" s="1073" t="s">
        <v>1689</v>
      </c>
      <c r="H196" s="70" t="s">
        <v>1690</v>
      </c>
      <c r="I196" s="1066"/>
      <c r="J196" s="73"/>
      <c r="K196" s="71"/>
      <c r="L196" s="71"/>
      <c r="M196" s="71"/>
      <c r="N196" s="71"/>
      <c r="O196" s="71"/>
      <c r="P196" s="71"/>
      <c r="Q196" s="71"/>
      <c r="R196" s="71"/>
      <c r="S196" s="71"/>
      <c r="T196" s="71"/>
      <c r="U196" s="71"/>
      <c r="V196" s="71"/>
      <c r="W196" s="71"/>
      <c r="X196" s="71"/>
      <c r="Y196" s="71"/>
      <c r="Z196" s="71"/>
      <c r="AA196" s="71"/>
      <c r="AB196" s="71"/>
      <c r="AC196" s="72"/>
      <c r="AD196" s="71">
        <v>76925539.706577361</v>
      </c>
      <c r="AE196" s="71">
        <v>656933.37864978262</v>
      </c>
      <c r="AF196" s="71">
        <v>636258.3741386336</v>
      </c>
      <c r="AG196" s="71">
        <v>53331154.590453669</v>
      </c>
      <c r="AH196" s="71">
        <v>41038965.902539238</v>
      </c>
      <c r="AI196" s="71">
        <v>0</v>
      </c>
      <c r="AJ196" s="71">
        <v>0</v>
      </c>
      <c r="AK196" s="71">
        <v>2274060.7818037118</v>
      </c>
      <c r="AL196" s="71">
        <v>0</v>
      </c>
      <c r="AM196" s="71">
        <v>0</v>
      </c>
      <c r="AN196" s="71">
        <v>174862912.73416236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1656</v>
      </c>
      <c r="B197" s="70">
        <v>189</v>
      </c>
      <c r="C197" s="70">
        <v>16</v>
      </c>
      <c r="D197" s="70">
        <v>9</v>
      </c>
      <c r="E197" s="70">
        <v>2022</v>
      </c>
      <c r="F197" s="70" t="s">
        <v>161</v>
      </c>
      <c r="G197" s="1073" t="s">
        <v>1654</v>
      </c>
      <c r="H197" s="70" t="s">
        <v>1655</v>
      </c>
      <c r="I197" s="1066"/>
      <c r="J197" s="73"/>
      <c r="K197" s="71"/>
      <c r="L197" s="71"/>
      <c r="M197" s="71"/>
      <c r="N197" s="71"/>
      <c r="O197" s="71"/>
      <c r="P197" s="71"/>
      <c r="Q197" s="71"/>
      <c r="R197" s="71"/>
      <c r="S197" s="71"/>
      <c r="T197" s="71"/>
      <c r="U197" s="71"/>
      <c r="V197" s="71"/>
      <c r="W197" s="71"/>
      <c r="X197" s="71"/>
      <c r="Y197" s="71"/>
      <c r="Z197" s="71"/>
      <c r="AA197" s="71"/>
      <c r="AB197" s="71"/>
      <c r="AC197" s="72"/>
      <c r="AD197" s="71">
        <v>715301849.29316342</v>
      </c>
      <c r="AE197" s="71">
        <v>4353914.4299271312</v>
      </c>
      <c r="AF197" s="71">
        <v>3390791.5792510109</v>
      </c>
      <c r="AG197" s="71">
        <v>212218283.67765856</v>
      </c>
      <c r="AH197" s="71">
        <v>254361396.26733589</v>
      </c>
      <c r="AI197" s="71">
        <v>0</v>
      </c>
      <c r="AJ197" s="71">
        <v>0</v>
      </c>
      <c r="AK197" s="71">
        <v>14962366.984835703</v>
      </c>
      <c r="AL197" s="71">
        <v>0</v>
      </c>
      <c r="AM197" s="71">
        <v>0</v>
      </c>
      <c r="AN197" s="71">
        <v>1204588602.2321715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1664</v>
      </c>
      <c r="B198" s="70">
        <v>190</v>
      </c>
      <c r="C198" s="70">
        <v>16</v>
      </c>
      <c r="D198" s="70">
        <v>10</v>
      </c>
      <c r="E198" s="70">
        <v>2022</v>
      </c>
      <c r="F198" s="70" t="s">
        <v>161</v>
      </c>
      <c r="G198" s="1073" t="s">
        <v>1662</v>
      </c>
      <c r="H198" s="70" t="s">
        <v>1663</v>
      </c>
      <c r="I198" s="1066"/>
      <c r="J198" s="73"/>
      <c r="K198" s="71"/>
      <c r="L198" s="71"/>
      <c r="M198" s="71"/>
      <c r="N198" s="71"/>
      <c r="O198" s="71"/>
      <c r="P198" s="71"/>
      <c r="Q198" s="71"/>
      <c r="R198" s="71"/>
      <c r="S198" s="71"/>
      <c r="T198" s="71"/>
      <c r="U198" s="71"/>
      <c r="V198" s="71"/>
      <c r="W198" s="71"/>
      <c r="X198" s="71"/>
      <c r="Y198" s="71"/>
      <c r="Z198" s="71"/>
      <c r="AA198" s="71"/>
      <c r="AB198" s="71"/>
      <c r="AC198" s="72"/>
      <c r="AD198" s="71">
        <v>922721.88972358371</v>
      </c>
      <c r="AE198" s="71">
        <v>373852.0164213049</v>
      </c>
      <c r="AF198" s="71">
        <v>217258.95702294807</v>
      </c>
      <c r="AG198" s="71">
        <v>13963108.27687607</v>
      </c>
      <c r="AH198" s="71">
        <v>17896977.076325208</v>
      </c>
      <c r="AI198" s="71">
        <v>0</v>
      </c>
      <c r="AJ198" s="71">
        <v>0</v>
      </c>
      <c r="AK198" s="71">
        <v>868768.4367710735</v>
      </c>
      <c r="AL198" s="71">
        <v>0</v>
      </c>
      <c r="AM198" s="71">
        <v>0</v>
      </c>
      <c r="AN198" s="71">
        <v>34242686.653140187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2377</v>
      </c>
      <c r="B199" s="70">
        <v>191</v>
      </c>
      <c r="C199" s="70">
        <v>16</v>
      </c>
      <c r="D199" s="70">
        <v>11</v>
      </c>
      <c r="E199" s="70">
        <v>2022</v>
      </c>
      <c r="F199" s="70" t="s">
        <v>161</v>
      </c>
      <c r="G199" s="1073" t="s">
        <v>2375</v>
      </c>
      <c r="H199" s="70" t="s">
        <v>2376</v>
      </c>
      <c r="I199" s="1066"/>
      <c r="J199" s="73"/>
      <c r="K199" s="71"/>
      <c r="L199" s="71"/>
      <c r="M199" s="71"/>
      <c r="N199" s="71"/>
      <c r="O199" s="71"/>
      <c r="P199" s="71"/>
      <c r="Q199" s="71"/>
      <c r="R199" s="71"/>
      <c r="S199" s="71"/>
      <c r="T199" s="71"/>
      <c r="U199" s="71"/>
      <c r="V199" s="71"/>
      <c r="W199" s="71"/>
      <c r="X199" s="71"/>
      <c r="Y199" s="71"/>
      <c r="Z199" s="71"/>
      <c r="AA199" s="71"/>
      <c r="AB199" s="71"/>
      <c r="AC199" s="72"/>
      <c r="AD199" s="71">
        <v>4457431.3644870613</v>
      </c>
      <c r="AE199" s="71">
        <v>510777.24054268812</v>
      </c>
      <c r="AF199" s="71">
        <v>201740.46009273746</v>
      </c>
      <c r="AG199" s="71">
        <v>12000819.916030683</v>
      </c>
      <c r="AH199" s="71">
        <v>14900601.562184172</v>
      </c>
      <c r="AI199" s="71">
        <v>0</v>
      </c>
      <c r="AJ199" s="71">
        <v>0</v>
      </c>
      <c r="AK199" s="71">
        <v>784835.69540644833</v>
      </c>
      <c r="AL199" s="71">
        <v>0</v>
      </c>
      <c r="AM199" s="71">
        <v>0</v>
      </c>
      <c r="AN199" s="71">
        <v>32856206.238743786</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1702</v>
      </c>
      <c r="B200" s="70">
        <v>192</v>
      </c>
      <c r="C200" s="70">
        <v>16</v>
      </c>
      <c r="D200" s="70">
        <v>12</v>
      </c>
      <c r="E200" s="70">
        <v>2022</v>
      </c>
      <c r="F200" s="70" t="s">
        <v>161</v>
      </c>
      <c r="G200" s="1073" t="s">
        <v>1700</v>
      </c>
      <c r="H200" s="70" t="s">
        <v>1701</v>
      </c>
      <c r="I200" s="1066"/>
      <c r="J200" s="73"/>
      <c r="K200" s="71"/>
      <c r="L200" s="71"/>
      <c r="M200" s="71"/>
      <c r="N200" s="71"/>
      <c r="O200" s="71"/>
      <c r="P200" s="71"/>
      <c r="Q200" s="71"/>
      <c r="R200" s="71"/>
      <c r="S200" s="71"/>
      <c r="T200" s="71"/>
      <c r="U200" s="71"/>
      <c r="V200" s="71"/>
      <c r="W200" s="71"/>
      <c r="X200" s="71"/>
      <c r="Y200" s="71"/>
      <c r="Z200" s="71"/>
      <c r="AA200" s="71"/>
      <c r="AB200" s="71"/>
      <c r="AC200" s="72"/>
      <c r="AD200" s="71">
        <v>15791795.388099778</v>
      </c>
      <c r="AE200" s="71">
        <v>1460022.8954066597</v>
      </c>
      <c r="AF200" s="71">
        <v>248295.95088336919</v>
      </c>
      <c r="AG200" s="71">
        <v>47653910.816494472</v>
      </c>
      <c r="AH200" s="71">
        <v>90926179.932731837</v>
      </c>
      <c r="AI200" s="71">
        <v>0</v>
      </c>
      <c r="AJ200" s="71">
        <v>0</v>
      </c>
      <c r="AK200" s="71">
        <v>4783133.239428374</v>
      </c>
      <c r="AL200" s="71">
        <v>0</v>
      </c>
      <c r="AM200" s="71">
        <v>0</v>
      </c>
      <c r="AN200" s="71">
        <v>160863338.22304448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2421</v>
      </c>
      <c r="B201" s="70">
        <v>193</v>
      </c>
      <c r="C201" s="70">
        <v>16</v>
      </c>
      <c r="D201" s="70">
        <v>13</v>
      </c>
      <c r="E201" s="70">
        <v>2022</v>
      </c>
      <c r="F201" s="70" t="s">
        <v>161</v>
      </c>
      <c r="G201" s="1073" t="s">
        <v>2419</v>
      </c>
      <c r="H201" s="70" t="s">
        <v>2420</v>
      </c>
      <c r="I201" s="1066"/>
      <c r="J201" s="73"/>
      <c r="K201" s="71"/>
      <c r="L201" s="71"/>
      <c r="M201" s="71"/>
      <c r="N201" s="71"/>
      <c r="O201" s="71"/>
      <c r="P201" s="71"/>
      <c r="Q201" s="71"/>
      <c r="R201" s="71"/>
      <c r="S201" s="71"/>
      <c r="T201" s="71"/>
      <c r="U201" s="71"/>
      <c r="V201" s="71"/>
      <c r="W201" s="71"/>
      <c r="X201" s="71"/>
      <c r="Y201" s="71"/>
      <c r="Z201" s="71"/>
      <c r="AA201" s="71"/>
      <c r="AB201" s="71"/>
      <c r="AC201" s="72"/>
      <c r="AD201" s="71">
        <v>160090217.20673582</v>
      </c>
      <c r="AE201" s="71">
        <v>1106171.1926210625</v>
      </c>
      <c r="AF201" s="71">
        <v>5198696.4716205429</v>
      </c>
      <c r="AG201" s="71">
        <v>67789202.068136454</v>
      </c>
      <c r="AH201" s="71">
        <v>101367437.8273969</v>
      </c>
      <c r="AI201" s="71">
        <v>0</v>
      </c>
      <c r="AJ201" s="71">
        <v>0</v>
      </c>
      <c r="AK201" s="71">
        <v>6164278.780406883</v>
      </c>
      <c r="AL201" s="71">
        <v>0</v>
      </c>
      <c r="AM201" s="71">
        <v>0</v>
      </c>
      <c r="AN201" s="71">
        <v>341716003.54691768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2389</v>
      </c>
      <c r="B202" s="70">
        <v>194</v>
      </c>
      <c r="C202" s="70">
        <v>16</v>
      </c>
      <c r="D202" s="70">
        <v>14</v>
      </c>
      <c r="E202" s="70">
        <v>2022</v>
      </c>
      <c r="F202" s="70" t="s">
        <v>161</v>
      </c>
      <c r="G202" s="1073" t="s">
        <v>2387</v>
      </c>
      <c r="H202" s="70" t="s">
        <v>2388</v>
      </c>
      <c r="I202" s="1066"/>
      <c r="J202" s="73"/>
      <c r="K202" s="71"/>
      <c r="L202" s="71"/>
      <c r="M202" s="71"/>
      <c r="N202" s="71"/>
      <c r="O202" s="71"/>
      <c r="P202" s="71"/>
      <c r="Q202" s="71"/>
      <c r="R202" s="71"/>
      <c r="S202" s="71"/>
      <c r="T202" s="71"/>
      <c r="U202" s="71"/>
      <c r="V202" s="71"/>
      <c r="W202" s="71"/>
      <c r="X202" s="71"/>
      <c r="Y202" s="71"/>
      <c r="Z202" s="71"/>
      <c r="AA202" s="71"/>
      <c r="AB202" s="71"/>
      <c r="AC202" s="72"/>
      <c r="AD202" s="71">
        <v>810270623.15890765</v>
      </c>
      <c r="AE202" s="71">
        <v>1306174.3289781392</v>
      </c>
      <c r="AF202" s="71">
        <v>1963089.8616716377</v>
      </c>
      <c r="AG202" s="71">
        <v>77507478.846329167</v>
      </c>
      <c r="AH202" s="71">
        <v>134630998.91476002</v>
      </c>
      <c r="AI202" s="71">
        <v>0</v>
      </c>
      <c r="AJ202" s="71">
        <v>0</v>
      </c>
      <c r="AK202" s="71">
        <v>7541033.9933755482</v>
      </c>
      <c r="AL202" s="71">
        <v>0</v>
      </c>
      <c r="AM202" s="71">
        <v>0</v>
      </c>
      <c r="AN202" s="71">
        <v>1033219399.1040221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2409</v>
      </c>
      <c r="B203" s="70">
        <v>195</v>
      </c>
      <c r="C203" s="70">
        <v>16</v>
      </c>
      <c r="D203" s="70">
        <v>15</v>
      </c>
      <c r="E203" s="70">
        <v>2022</v>
      </c>
      <c r="F203" s="70" t="s">
        <v>161</v>
      </c>
      <c r="G203" s="1073" t="s">
        <v>2407</v>
      </c>
      <c r="H203" s="70" t="s">
        <v>2408</v>
      </c>
      <c r="I203" s="1066"/>
      <c r="J203" s="73"/>
      <c r="K203" s="71"/>
      <c r="L203" s="71"/>
      <c r="M203" s="71"/>
      <c r="N203" s="71"/>
      <c r="O203" s="71"/>
      <c r="P203" s="71"/>
      <c r="Q203" s="71"/>
      <c r="R203" s="71"/>
      <c r="S203" s="71"/>
      <c r="T203" s="71"/>
      <c r="U203" s="71"/>
      <c r="V203" s="71"/>
      <c r="W203" s="71"/>
      <c r="X203" s="71"/>
      <c r="Y203" s="71"/>
      <c r="Z203" s="71"/>
      <c r="AA203" s="71"/>
      <c r="AB203" s="71"/>
      <c r="AC203" s="72"/>
      <c r="AD203" s="71">
        <v>244448608.21444732</v>
      </c>
      <c r="AE203" s="71">
        <v>2595425.3156491411</v>
      </c>
      <c r="AF203" s="71">
        <v>5617695.8887362285</v>
      </c>
      <c r="AG203" s="71">
        <v>207950160.92246667</v>
      </c>
      <c r="AH203" s="71">
        <v>204522947.84225589</v>
      </c>
      <c r="AI203" s="71">
        <v>0</v>
      </c>
      <c r="AJ203" s="71">
        <v>0</v>
      </c>
      <c r="AK203" s="71">
        <v>11010297.012211522</v>
      </c>
      <c r="AL203" s="71">
        <v>0</v>
      </c>
      <c r="AM203" s="71">
        <v>0</v>
      </c>
      <c r="AN203" s="71">
        <v>676145135.19576681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1561</v>
      </c>
      <c r="B204" s="70">
        <v>196</v>
      </c>
      <c r="C204" s="70">
        <v>16</v>
      </c>
      <c r="D204" s="70">
        <v>16</v>
      </c>
      <c r="E204" s="70">
        <v>2022</v>
      </c>
      <c r="F204" s="70" t="s">
        <v>161</v>
      </c>
      <c r="G204" s="1073" t="s">
        <v>1559</v>
      </c>
      <c r="H204" s="70" t="s">
        <v>1560</v>
      </c>
      <c r="I204" s="1066"/>
      <c r="J204" s="73"/>
      <c r="K204" s="71"/>
      <c r="L204" s="71"/>
      <c r="M204" s="71"/>
      <c r="N204" s="71"/>
      <c r="O204" s="71"/>
      <c r="P204" s="71"/>
      <c r="Q204" s="71"/>
      <c r="R204" s="71"/>
      <c r="S204" s="71"/>
      <c r="T204" s="71"/>
      <c r="U204" s="71"/>
      <c r="V204" s="71"/>
      <c r="W204" s="71"/>
      <c r="X204" s="71"/>
      <c r="Y204" s="71"/>
      <c r="Z204" s="71"/>
      <c r="AA204" s="71"/>
      <c r="AB204" s="71"/>
      <c r="AC204" s="72"/>
      <c r="AD204" s="71">
        <v>1270774020.1734955</v>
      </c>
      <c r="AE204" s="71">
        <v>35785176.551273867</v>
      </c>
      <c r="AF204" s="71">
        <v>7107471.5940364432</v>
      </c>
      <c r="AG204" s="71">
        <v>1704122250.8904841</v>
      </c>
      <c r="AH204" s="71">
        <v>1750658131.5395982</v>
      </c>
      <c r="AI204" s="71">
        <v>0</v>
      </c>
      <c r="AJ204" s="71">
        <v>0</v>
      </c>
      <c r="AK204" s="71">
        <v>88289367.150626794</v>
      </c>
      <c r="AL204" s="71">
        <v>0</v>
      </c>
      <c r="AM204" s="71">
        <v>0</v>
      </c>
      <c r="AN204" s="71">
        <v>4856736417.8995152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2401</v>
      </c>
      <c r="B205" s="70">
        <v>197</v>
      </c>
      <c r="C205" s="70">
        <v>16</v>
      </c>
      <c r="D205" s="70">
        <v>17</v>
      </c>
      <c r="E205" s="70">
        <v>2022</v>
      </c>
      <c r="F205" s="70" t="s">
        <v>161</v>
      </c>
      <c r="G205" s="1073" t="s">
        <v>2399</v>
      </c>
      <c r="H205" s="70" t="s">
        <v>2400</v>
      </c>
      <c r="I205" s="1066"/>
      <c r="J205" s="73"/>
      <c r="K205" s="71"/>
      <c r="L205" s="71"/>
      <c r="M205" s="71"/>
      <c r="N205" s="71"/>
      <c r="O205" s="71"/>
      <c r="P205" s="71"/>
      <c r="Q205" s="71"/>
      <c r="R205" s="71"/>
      <c r="S205" s="71"/>
      <c r="T205" s="71"/>
      <c r="U205" s="71"/>
      <c r="V205" s="71"/>
      <c r="W205" s="71"/>
      <c r="X205" s="71"/>
      <c r="Y205" s="71"/>
      <c r="Z205" s="71"/>
      <c r="AA205" s="71"/>
      <c r="AB205" s="71"/>
      <c r="AC205" s="72"/>
      <c r="AD205" s="71">
        <v>187511553.40052167</v>
      </c>
      <c r="AE205" s="71">
        <v>4141603.4082557722</v>
      </c>
      <c r="AF205" s="71">
        <v>1776867.8985091108</v>
      </c>
      <c r="AG205" s="71">
        <v>155725341.01616913</v>
      </c>
      <c r="AH205" s="71">
        <v>212092453.43584546</v>
      </c>
      <c r="AI205" s="71">
        <v>0</v>
      </c>
      <c r="AJ205" s="71">
        <v>0</v>
      </c>
      <c r="AK205" s="71">
        <v>12460267.401109023</v>
      </c>
      <c r="AL205" s="71">
        <v>0</v>
      </c>
      <c r="AM205" s="71">
        <v>0</v>
      </c>
      <c r="AN205" s="71">
        <v>573708086.56041014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1667</v>
      </c>
      <c r="B206" s="70">
        <v>198</v>
      </c>
      <c r="C206" s="70">
        <v>16</v>
      </c>
      <c r="D206" s="70">
        <v>18</v>
      </c>
      <c r="E206" s="70">
        <v>2022</v>
      </c>
      <c r="F206" s="70" t="s">
        <v>161</v>
      </c>
      <c r="G206" s="1073" t="s">
        <v>1666</v>
      </c>
      <c r="H206" s="70" t="s">
        <v>1653</v>
      </c>
      <c r="I206" s="1066"/>
      <c r="J206" s="73"/>
      <c r="K206" s="71"/>
      <c r="L206" s="71"/>
      <c r="M206" s="71"/>
      <c r="N206" s="71"/>
      <c r="O206" s="71"/>
      <c r="P206" s="71"/>
      <c r="Q206" s="71"/>
      <c r="R206" s="71"/>
      <c r="S206" s="71"/>
      <c r="T206" s="71"/>
      <c r="U206" s="71"/>
      <c r="V206" s="71"/>
      <c r="W206" s="71"/>
      <c r="X206" s="71"/>
      <c r="Y206" s="71"/>
      <c r="Z206" s="71"/>
      <c r="AA206" s="71"/>
      <c r="AB206" s="71"/>
      <c r="AC206" s="72"/>
      <c r="AD206" s="71">
        <v>49071139.819293164</v>
      </c>
      <c r="AE206" s="71">
        <v>1532331.7216280643</v>
      </c>
      <c r="AF206" s="71">
        <v>256055.19934847447</v>
      </c>
      <c r="AG206" s="71">
        <v>72150489.849362537</v>
      </c>
      <c r="AH206" s="71">
        <v>77694445.745512292</v>
      </c>
      <c r="AI206" s="71">
        <v>0</v>
      </c>
      <c r="AJ206" s="71">
        <v>0</v>
      </c>
      <c r="AK206" s="71">
        <v>4111025.6720393375</v>
      </c>
      <c r="AL206" s="71">
        <v>0</v>
      </c>
      <c r="AM206" s="71">
        <v>0</v>
      </c>
      <c r="AN206" s="71">
        <v>204815488.00718385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1687</v>
      </c>
      <c r="B207" s="70">
        <v>199</v>
      </c>
      <c r="C207" s="70">
        <v>16</v>
      </c>
      <c r="D207" s="70">
        <v>19</v>
      </c>
      <c r="E207" s="70">
        <v>2022</v>
      </c>
      <c r="F207" s="70" t="s">
        <v>161</v>
      </c>
      <c r="G207" s="1073" t="s">
        <v>1685</v>
      </c>
      <c r="H207" s="70" t="s">
        <v>1686</v>
      </c>
      <c r="I207" s="1066"/>
      <c r="J207" s="73"/>
      <c r="K207" s="71"/>
      <c r="L207" s="71"/>
      <c r="M207" s="71"/>
      <c r="N207" s="71"/>
      <c r="O207" s="71"/>
      <c r="P207" s="71"/>
      <c r="Q207" s="71"/>
      <c r="R207" s="71"/>
      <c r="S207" s="71"/>
      <c r="T207" s="71"/>
      <c r="U207" s="71"/>
      <c r="V207" s="71"/>
      <c r="W207" s="71"/>
      <c r="X207" s="71"/>
      <c r="Y207" s="71"/>
      <c r="Z207" s="71"/>
      <c r="AA207" s="71"/>
      <c r="AB207" s="71"/>
      <c r="AC207" s="72"/>
      <c r="AD207" s="71">
        <v>744495.91132084024</v>
      </c>
      <c r="AE207" s="71">
        <v>1083093.9076567844</v>
      </c>
      <c r="AF207" s="71">
        <v>954387.56120795035</v>
      </c>
      <c r="AG207" s="71">
        <v>57150920.657855973</v>
      </c>
      <c r="AH207" s="71">
        <v>56898624.36527127</v>
      </c>
      <c r="AI207" s="71">
        <v>0</v>
      </c>
      <c r="AJ207" s="71">
        <v>0</v>
      </c>
      <c r="AK207" s="71">
        <v>2595329.4902886157</v>
      </c>
      <c r="AL207" s="71">
        <v>0</v>
      </c>
      <c r="AM207" s="71">
        <v>0</v>
      </c>
      <c r="AN207" s="71">
        <v>119426851.89360143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2417</v>
      </c>
      <c r="B208" s="70">
        <v>200</v>
      </c>
      <c r="C208" s="70">
        <v>16</v>
      </c>
      <c r="D208" s="70">
        <v>20</v>
      </c>
      <c r="E208" s="70">
        <v>2022</v>
      </c>
      <c r="F208" s="70" t="s">
        <v>161</v>
      </c>
      <c r="G208" s="1073" t="s">
        <v>2415</v>
      </c>
      <c r="H208" s="70" t="s">
        <v>2416</v>
      </c>
      <c r="I208" s="1066"/>
      <c r="J208" s="73"/>
      <c r="K208" s="71"/>
      <c r="L208" s="71"/>
      <c r="M208" s="71"/>
      <c r="N208" s="71"/>
      <c r="O208" s="71"/>
      <c r="P208" s="71"/>
      <c r="Q208" s="71"/>
      <c r="R208" s="71"/>
      <c r="S208" s="71"/>
      <c r="T208" s="71"/>
      <c r="U208" s="71"/>
      <c r="V208" s="71"/>
      <c r="W208" s="71"/>
      <c r="X208" s="71"/>
      <c r="Y208" s="71"/>
      <c r="Z208" s="71"/>
      <c r="AA208" s="71"/>
      <c r="AB208" s="71"/>
      <c r="AC208" s="72"/>
      <c r="AD208" s="71">
        <v>143720546.66206944</v>
      </c>
      <c r="AE208" s="71">
        <v>1800028.2272136901</v>
      </c>
      <c r="AF208" s="71">
        <v>1070776.2881845296</v>
      </c>
      <c r="AG208" s="71">
        <v>107617250.69775793</v>
      </c>
      <c r="AH208" s="71">
        <v>117470924.31569195</v>
      </c>
      <c r="AI208" s="71">
        <v>0</v>
      </c>
      <c r="AJ208" s="71">
        <v>0</v>
      </c>
      <c r="AK208" s="71">
        <v>6427827.5882918052</v>
      </c>
      <c r="AL208" s="71">
        <v>0</v>
      </c>
      <c r="AM208" s="71">
        <v>0</v>
      </c>
      <c r="AN208" s="71">
        <v>378107353.77920938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2369</v>
      </c>
      <c r="B209" s="70">
        <v>201</v>
      </c>
      <c r="C209" s="70">
        <v>16</v>
      </c>
      <c r="D209" s="70">
        <v>21</v>
      </c>
      <c r="E209" s="70">
        <v>2022</v>
      </c>
      <c r="F209" s="70" t="s">
        <v>161</v>
      </c>
      <c r="G209" s="1073" t="s">
        <v>2367</v>
      </c>
      <c r="H209" s="70" t="s">
        <v>2368</v>
      </c>
      <c r="I209" s="1066"/>
      <c r="J209" s="73"/>
      <c r="K209" s="71"/>
      <c r="L209" s="71"/>
      <c r="M209" s="71"/>
      <c r="N209" s="71"/>
      <c r="O209" s="71"/>
      <c r="P209" s="71"/>
      <c r="Q209" s="71"/>
      <c r="R209" s="71"/>
      <c r="S209" s="71"/>
      <c r="T209" s="71"/>
      <c r="U209" s="71"/>
      <c r="V209" s="71"/>
      <c r="W209" s="71"/>
      <c r="X209" s="71"/>
      <c r="Y209" s="71"/>
      <c r="Z209" s="71"/>
      <c r="AA209" s="71"/>
      <c r="AB209" s="71"/>
      <c r="AC209" s="72"/>
      <c r="AD209" s="71">
        <v>252082657.33869532</v>
      </c>
      <c r="AE209" s="71">
        <v>1541562.6356137758</v>
      </c>
      <c r="AF209" s="71">
        <v>527628.89562715951</v>
      </c>
      <c r="AG209" s="71">
        <v>89601463.788394064</v>
      </c>
      <c r="AH209" s="71">
        <v>101405366.63137338</v>
      </c>
      <c r="AI209" s="71">
        <v>0</v>
      </c>
      <c r="AJ209" s="71">
        <v>0</v>
      </c>
      <c r="AK209" s="71">
        <v>5623881.0533131044</v>
      </c>
      <c r="AL209" s="71">
        <v>0</v>
      </c>
      <c r="AM209" s="71">
        <v>0</v>
      </c>
      <c r="AN209" s="71">
        <v>450782560.3430168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1660</v>
      </c>
      <c r="B210" s="70">
        <v>202</v>
      </c>
      <c r="C210" s="70">
        <v>16</v>
      </c>
      <c r="D210" s="70">
        <v>22</v>
      </c>
      <c r="E210" s="70">
        <v>2022</v>
      </c>
      <c r="F210" s="70" t="s">
        <v>161</v>
      </c>
      <c r="G210" s="1073" t="s">
        <v>1658</v>
      </c>
      <c r="H210" s="70" t="s">
        <v>1659</v>
      </c>
      <c r="I210" s="1066"/>
      <c r="J210" s="73"/>
      <c r="K210" s="71"/>
      <c r="L210" s="71"/>
      <c r="M210" s="71"/>
      <c r="N210" s="71"/>
      <c r="O210" s="71"/>
      <c r="P210" s="71"/>
      <c r="Q210" s="71"/>
      <c r="R210" s="71"/>
      <c r="S210" s="71"/>
      <c r="T210" s="71"/>
      <c r="U210" s="71"/>
      <c r="V210" s="71"/>
      <c r="W210" s="71"/>
      <c r="X210" s="71"/>
      <c r="Y210" s="71"/>
      <c r="Z210" s="71"/>
      <c r="AA210" s="71"/>
      <c r="AB210" s="71"/>
      <c r="AC210" s="72"/>
      <c r="AD210" s="71">
        <v>1832950.1419147907</v>
      </c>
      <c r="AE210" s="71">
        <v>353851.70278559718</v>
      </c>
      <c r="AF210" s="71">
        <v>566425.13795268605</v>
      </c>
      <c r="AG210" s="71">
        <v>14469693.105937043</v>
      </c>
      <c r="AH210" s="71">
        <v>19798835.675716713</v>
      </c>
      <c r="AI210" s="71">
        <v>0</v>
      </c>
      <c r="AJ210" s="71">
        <v>0</v>
      </c>
      <c r="AK210" s="71">
        <v>916545.53570170631</v>
      </c>
      <c r="AL210" s="71">
        <v>0</v>
      </c>
      <c r="AM210" s="71">
        <v>0</v>
      </c>
      <c r="AN210" s="71">
        <v>37938301.300008535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2385</v>
      </c>
      <c r="B211" s="70">
        <v>203</v>
      </c>
      <c r="C211" s="70">
        <v>16</v>
      </c>
      <c r="D211" s="70">
        <v>23</v>
      </c>
      <c r="E211" s="70">
        <v>2022</v>
      </c>
      <c r="F211" s="70" t="s">
        <v>161</v>
      </c>
      <c r="G211" s="1073" t="s">
        <v>2383</v>
      </c>
      <c r="H211" s="70" t="s">
        <v>2384</v>
      </c>
      <c r="I211" s="1066"/>
      <c r="J211" s="73"/>
      <c r="K211" s="71"/>
      <c r="L211" s="71"/>
      <c r="M211" s="71"/>
      <c r="N211" s="71"/>
      <c r="O211" s="71"/>
      <c r="P211" s="71"/>
      <c r="Q211" s="71"/>
      <c r="R211" s="71"/>
      <c r="S211" s="71"/>
      <c r="T211" s="71"/>
      <c r="U211" s="71"/>
      <c r="V211" s="71"/>
      <c r="W211" s="71"/>
      <c r="X211" s="71"/>
      <c r="Y211" s="71"/>
      <c r="Z211" s="71"/>
      <c r="AA211" s="71"/>
      <c r="AB211" s="71"/>
      <c r="AC211" s="72"/>
      <c r="AD211" s="71">
        <v>390499484.80047017</v>
      </c>
      <c r="AE211" s="71">
        <v>8646289.4332828522</v>
      </c>
      <c r="AF211" s="71">
        <v>3933938.9718083809</v>
      </c>
      <c r="AG211" s="71">
        <v>462046123.80249918</v>
      </c>
      <c r="AH211" s="71">
        <v>506382043.48926687</v>
      </c>
      <c r="AI211" s="71">
        <v>0</v>
      </c>
      <c r="AJ211" s="71">
        <v>0</v>
      </c>
      <c r="AK211" s="71">
        <v>24486667.093010139</v>
      </c>
      <c r="AL211" s="71">
        <v>0</v>
      </c>
      <c r="AM211" s="71">
        <v>0</v>
      </c>
      <c r="AN211" s="71">
        <v>1395994547.5903375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1557</v>
      </c>
      <c r="B212" s="70">
        <v>204</v>
      </c>
      <c r="C212" s="70">
        <v>16</v>
      </c>
      <c r="D212" s="70">
        <v>24</v>
      </c>
      <c r="E212" s="70">
        <v>2022</v>
      </c>
      <c r="F212" s="70" t="s">
        <v>161</v>
      </c>
      <c r="G212" s="1073" t="s">
        <v>1555</v>
      </c>
      <c r="H212" s="70" t="s">
        <v>1556</v>
      </c>
      <c r="I212" s="1066"/>
      <c r="J212" s="73"/>
      <c r="K212" s="71"/>
      <c r="L212" s="71"/>
      <c r="M212" s="71"/>
      <c r="N212" s="71"/>
      <c r="O212" s="71"/>
      <c r="P212" s="71"/>
      <c r="Q212" s="71"/>
      <c r="R212" s="71"/>
      <c r="S212" s="71"/>
      <c r="T212" s="71"/>
      <c r="U212" s="71"/>
      <c r="V212" s="71"/>
      <c r="W212" s="71"/>
      <c r="X212" s="71"/>
      <c r="Y212" s="71"/>
      <c r="Z212" s="71"/>
      <c r="AA212" s="71"/>
      <c r="AB212" s="71"/>
      <c r="AC212" s="72"/>
      <c r="AD212" s="71">
        <v>1125426995.8327699</v>
      </c>
      <c r="AE212" s="71">
        <v>35546711.27330967</v>
      </c>
      <c r="AF212" s="71">
        <v>19894713.064529955</v>
      </c>
      <c r="AG212" s="71">
        <v>1690263953.2678967</v>
      </c>
      <c r="AH212" s="71">
        <v>1904724933.2920144</v>
      </c>
      <c r="AI212" s="71">
        <v>0</v>
      </c>
      <c r="AJ212" s="71">
        <v>0</v>
      </c>
      <c r="AK212" s="71">
        <v>102359722.78569815</v>
      </c>
      <c r="AL212" s="71">
        <v>0</v>
      </c>
      <c r="AM212" s="71">
        <v>0</v>
      </c>
      <c r="AN212" s="71">
        <v>4878217029.5162182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1675</v>
      </c>
      <c r="B213" s="70">
        <v>205</v>
      </c>
      <c r="C213" s="70">
        <v>16</v>
      </c>
      <c r="D213" s="70">
        <v>25</v>
      </c>
      <c r="E213" s="70">
        <v>2022</v>
      </c>
      <c r="F213" s="70" t="s">
        <v>161</v>
      </c>
      <c r="G213" s="1073" t="s">
        <v>1673</v>
      </c>
      <c r="H213" s="70" t="s">
        <v>1674</v>
      </c>
      <c r="I213" s="1066"/>
      <c r="J213" s="73"/>
      <c r="K213" s="71"/>
      <c r="L213" s="71"/>
      <c r="M213" s="71"/>
      <c r="N213" s="71"/>
      <c r="O213" s="71"/>
      <c r="P213" s="71"/>
      <c r="Q213" s="71"/>
      <c r="R213" s="71"/>
      <c r="S213" s="71"/>
      <c r="T213" s="71"/>
      <c r="U213" s="71"/>
      <c r="V213" s="71"/>
      <c r="W213" s="71"/>
      <c r="X213" s="71"/>
      <c r="Y213" s="71"/>
      <c r="Z213" s="71"/>
      <c r="AA213" s="71"/>
      <c r="AB213" s="71"/>
      <c r="AC213" s="72"/>
      <c r="AD213" s="71">
        <v>280038.20949246985</v>
      </c>
      <c r="AE213" s="71">
        <v>584624.55242837791</v>
      </c>
      <c r="AF213" s="71">
        <v>403480.92018547491</v>
      </c>
      <c r="AG213" s="71">
        <v>27821405.899463661</v>
      </c>
      <c r="AH213" s="71">
        <v>33816237.945305973</v>
      </c>
      <c r="AI213" s="71">
        <v>0</v>
      </c>
      <c r="AJ213" s="71">
        <v>0</v>
      </c>
      <c r="AK213" s="71">
        <v>1473858.938362817</v>
      </c>
      <c r="AL213" s="71">
        <v>0</v>
      </c>
      <c r="AM213" s="71">
        <v>0</v>
      </c>
      <c r="AN213" s="71">
        <v>64379646.465238772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2405</v>
      </c>
      <c r="B214" s="70">
        <v>206</v>
      </c>
      <c r="C214" s="70">
        <v>16</v>
      </c>
      <c r="D214" s="70">
        <v>26</v>
      </c>
      <c r="E214" s="70">
        <v>2022</v>
      </c>
      <c r="F214" s="70" t="s">
        <v>161</v>
      </c>
      <c r="G214" s="1073" t="s">
        <v>2403</v>
      </c>
      <c r="H214" s="70" t="s">
        <v>2404</v>
      </c>
      <c r="I214" s="1066"/>
      <c r="J214" s="73"/>
      <c r="K214" s="71"/>
      <c r="L214" s="71"/>
      <c r="M214" s="71"/>
      <c r="N214" s="71"/>
      <c r="O214" s="71"/>
      <c r="P214" s="71"/>
      <c r="Q214" s="71"/>
      <c r="R214" s="71"/>
      <c r="S214" s="71"/>
      <c r="T214" s="71"/>
      <c r="U214" s="71"/>
      <c r="V214" s="71"/>
      <c r="W214" s="71"/>
      <c r="X214" s="71"/>
      <c r="Y214" s="71"/>
      <c r="Z214" s="71"/>
      <c r="AA214" s="71"/>
      <c r="AB214" s="71"/>
      <c r="AC214" s="72"/>
      <c r="AD214" s="71">
        <v>379141158.98524719</v>
      </c>
      <c r="AE214" s="71">
        <v>2893891.534520471</v>
      </c>
      <c r="AF214" s="71">
        <v>2188108.0671596909</v>
      </c>
      <c r="AG214" s="71">
        <v>158671684.96450076</v>
      </c>
      <c r="AH214" s="71">
        <v>197571139.91342598</v>
      </c>
      <c r="AI214" s="71">
        <v>0</v>
      </c>
      <c r="AJ214" s="71">
        <v>0</v>
      </c>
      <c r="AK214" s="71">
        <v>11435771.447282968</v>
      </c>
      <c r="AL214" s="71">
        <v>0</v>
      </c>
      <c r="AM214" s="71">
        <v>0</v>
      </c>
      <c r="AN214" s="71">
        <v>751901754.91213691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2429</v>
      </c>
      <c r="B215" s="70">
        <v>207</v>
      </c>
      <c r="C215" s="70">
        <v>16</v>
      </c>
      <c r="D215" s="70">
        <v>27</v>
      </c>
      <c r="E215" s="70">
        <v>2022</v>
      </c>
      <c r="F215" s="70" t="s">
        <v>161</v>
      </c>
      <c r="G215" s="1073" t="s">
        <v>2427</v>
      </c>
      <c r="H215" s="70" t="s">
        <v>2428</v>
      </c>
      <c r="I215" s="1066"/>
      <c r="J215" s="73"/>
      <c r="K215" s="71"/>
      <c r="L215" s="71"/>
      <c r="M215" s="71"/>
      <c r="N215" s="71"/>
      <c r="O215" s="71"/>
      <c r="P215" s="71"/>
      <c r="Q215" s="71"/>
      <c r="R215" s="71"/>
      <c r="S215" s="71"/>
      <c r="T215" s="71"/>
      <c r="U215" s="71"/>
      <c r="V215" s="71"/>
      <c r="W215" s="71"/>
      <c r="X215" s="71"/>
      <c r="Y215" s="71"/>
      <c r="Z215" s="71"/>
      <c r="AA215" s="71"/>
      <c r="AB215" s="71"/>
      <c r="AC215" s="72"/>
      <c r="AD215" s="71">
        <v>262413727.948295</v>
      </c>
      <c r="AE215" s="71">
        <v>5167773.3463340048</v>
      </c>
      <c r="AF215" s="71">
        <v>3204569.6160884835</v>
      </c>
      <c r="AG215" s="71">
        <v>255598248.92483398</v>
      </c>
      <c r="AH215" s="71">
        <v>331649461.97024316</v>
      </c>
      <c r="AI215" s="71">
        <v>0</v>
      </c>
      <c r="AJ215" s="71">
        <v>0</v>
      </c>
      <c r="AK215" s="71">
        <v>18386048.068745963</v>
      </c>
      <c r="AL215" s="71">
        <v>0</v>
      </c>
      <c r="AM215" s="71">
        <v>0</v>
      </c>
      <c r="AN215" s="71">
        <v>876419829.87454069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1638</v>
      </c>
      <c r="B216" s="70">
        <v>208</v>
      </c>
      <c r="C216" s="70">
        <v>16</v>
      </c>
      <c r="D216" s="70">
        <v>28</v>
      </c>
      <c r="E216" s="70">
        <v>2022</v>
      </c>
      <c r="F216" s="70" t="s">
        <v>161</v>
      </c>
      <c r="G216" s="1073" t="s">
        <v>1636</v>
      </c>
      <c r="H216" s="70" t="s">
        <v>1637</v>
      </c>
      <c r="I216" s="1066"/>
      <c r="J216" s="73"/>
      <c r="K216" s="71"/>
      <c r="L216" s="71"/>
      <c r="M216" s="71"/>
      <c r="N216" s="71"/>
      <c r="O216" s="71"/>
      <c r="P216" s="71"/>
      <c r="Q216" s="71"/>
      <c r="R216" s="71"/>
      <c r="S216" s="71"/>
      <c r="T216" s="71"/>
      <c r="U216" s="71"/>
      <c r="V216" s="71"/>
      <c r="W216" s="71"/>
      <c r="X216" s="71"/>
      <c r="Y216" s="71"/>
      <c r="Z216" s="71"/>
      <c r="AA216" s="71"/>
      <c r="AB216" s="71"/>
      <c r="AC216" s="72"/>
      <c r="AD216" s="71">
        <v>768383705.6695385</v>
      </c>
      <c r="AE216" s="71">
        <v>11497103.369203338</v>
      </c>
      <c r="AF216" s="71">
        <v>2568311.2419498498</v>
      </c>
      <c r="AG216" s="71">
        <v>482891798.37765187</v>
      </c>
      <c r="AH216" s="71">
        <v>594544839.13228452</v>
      </c>
      <c r="AI216" s="71">
        <v>0</v>
      </c>
      <c r="AJ216" s="71">
        <v>0</v>
      </c>
      <c r="AK216" s="71">
        <v>32164834.273046046</v>
      </c>
      <c r="AL216" s="71">
        <v>0</v>
      </c>
      <c r="AM216" s="71">
        <v>0</v>
      </c>
      <c r="AN216" s="71">
        <v>1892050592.063674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1683</v>
      </c>
      <c r="B217" s="70">
        <v>209</v>
      </c>
      <c r="C217" s="70">
        <v>16</v>
      </c>
      <c r="D217" s="70">
        <v>29</v>
      </c>
      <c r="E217" s="70">
        <v>2022</v>
      </c>
      <c r="F217" s="70" t="s">
        <v>161</v>
      </c>
      <c r="G217" s="1073" t="s">
        <v>1681</v>
      </c>
      <c r="H217" s="70" t="s">
        <v>1682</v>
      </c>
      <c r="I217" s="1066"/>
      <c r="J217" s="73"/>
      <c r="K217" s="71"/>
      <c r="L217" s="71"/>
      <c r="M217" s="71"/>
      <c r="N217" s="71"/>
      <c r="O217" s="71"/>
      <c r="P217" s="71"/>
      <c r="Q217" s="71"/>
      <c r="R217" s="71"/>
      <c r="S217" s="71"/>
      <c r="T217" s="71"/>
      <c r="U217" s="71"/>
      <c r="V217" s="71"/>
      <c r="W217" s="71"/>
      <c r="X217" s="71"/>
      <c r="Y217" s="71"/>
      <c r="Z217" s="71"/>
      <c r="AA217" s="71"/>
      <c r="AB217" s="71"/>
      <c r="AC217" s="72"/>
      <c r="AD217" s="71">
        <v>402427172.22892708</v>
      </c>
      <c r="AE217" s="71">
        <v>4890845.9267626675</v>
      </c>
      <c r="AF217" s="71">
        <v>4981437.5145975947</v>
      </c>
      <c r="AG217" s="71">
        <v>201341266.88816541</v>
      </c>
      <c r="AH217" s="71">
        <v>315670598.69501364</v>
      </c>
      <c r="AI217" s="71">
        <v>0</v>
      </c>
      <c r="AJ217" s="71">
        <v>0</v>
      </c>
      <c r="AK217" s="71">
        <v>16689702.802119687</v>
      </c>
      <c r="AL217" s="71">
        <v>0</v>
      </c>
      <c r="AM217" s="71">
        <v>0</v>
      </c>
      <c r="AN217" s="71">
        <v>946001024.0555861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2373</v>
      </c>
      <c r="B218" s="70">
        <v>210</v>
      </c>
      <c r="C218" s="70">
        <v>16</v>
      </c>
      <c r="D218" s="70">
        <v>30</v>
      </c>
      <c r="E218" s="70">
        <v>2022</v>
      </c>
      <c r="F218" s="70" t="s">
        <v>161</v>
      </c>
      <c r="G218" s="1073" t="s">
        <v>2371</v>
      </c>
      <c r="H218" s="70" t="s">
        <v>2372</v>
      </c>
      <c r="I218" s="1066"/>
      <c r="J218" s="73"/>
      <c r="K218" s="71"/>
      <c r="L218" s="71"/>
      <c r="M218" s="71"/>
      <c r="N218" s="71"/>
      <c r="O218" s="71"/>
      <c r="P218" s="71"/>
      <c r="Q218" s="71"/>
      <c r="R218" s="71"/>
      <c r="S218" s="71"/>
      <c r="T218" s="71"/>
      <c r="U218" s="71"/>
      <c r="V218" s="71"/>
      <c r="W218" s="71"/>
      <c r="X218" s="71"/>
      <c r="Y218" s="71"/>
      <c r="Z218" s="71"/>
      <c r="AA218" s="71"/>
      <c r="AB218" s="71"/>
      <c r="AC218" s="72"/>
      <c r="AD218" s="71">
        <v>611454734.12404764</v>
      </c>
      <c r="AE218" s="71">
        <v>1972338.6216136331</v>
      </c>
      <c r="AF218" s="71">
        <v>706091.61032458115</v>
      </c>
      <c r="AG218" s="71">
        <v>86882209.591020763</v>
      </c>
      <c r="AH218" s="71">
        <v>93033937.753709897</v>
      </c>
      <c r="AI218" s="71">
        <v>0</v>
      </c>
      <c r="AJ218" s="71">
        <v>0</v>
      </c>
      <c r="AK218" s="71">
        <v>5616649.9248263063</v>
      </c>
      <c r="AL218" s="71">
        <v>0</v>
      </c>
      <c r="AM218" s="71">
        <v>0</v>
      </c>
      <c r="AN218" s="71">
        <v>799665961.62554288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2381</v>
      </c>
      <c r="B219" s="70">
        <v>211</v>
      </c>
      <c r="C219" s="70">
        <v>16</v>
      </c>
      <c r="D219" s="70">
        <v>31</v>
      </c>
      <c r="E219" s="70">
        <v>2022</v>
      </c>
      <c r="F219" s="70" t="s">
        <v>161</v>
      </c>
      <c r="G219" s="1073" t="s">
        <v>2379</v>
      </c>
      <c r="H219" s="70" t="s">
        <v>2380</v>
      </c>
      <c r="I219" s="1066"/>
      <c r="J219" s="73"/>
      <c r="K219" s="71"/>
      <c r="L219" s="71"/>
      <c r="M219" s="71"/>
      <c r="N219" s="71"/>
      <c r="O219" s="71"/>
      <c r="P219" s="71"/>
      <c r="Q219" s="71"/>
      <c r="R219" s="71"/>
      <c r="S219" s="71"/>
      <c r="T219" s="71"/>
      <c r="U219" s="71"/>
      <c r="V219" s="71"/>
      <c r="W219" s="71"/>
      <c r="X219" s="71"/>
      <c r="Y219" s="71"/>
      <c r="Z219" s="71"/>
      <c r="AA219" s="71"/>
      <c r="AB219" s="71"/>
      <c r="AC219" s="72"/>
      <c r="AD219" s="71">
        <v>361498.14766578056</v>
      </c>
      <c r="AE219" s="71">
        <v>223080.42132135475</v>
      </c>
      <c r="AF219" s="71">
        <v>139666.47237189516</v>
      </c>
      <c r="AG219" s="71">
        <v>11395247.246808367</v>
      </c>
      <c r="AH219" s="71">
        <v>15642922.440009346</v>
      </c>
      <c r="AI219" s="71">
        <v>0</v>
      </c>
      <c r="AJ219" s="71">
        <v>0</v>
      </c>
      <c r="AK219" s="71">
        <v>771019.07490488701</v>
      </c>
      <c r="AL219" s="71">
        <v>0</v>
      </c>
      <c r="AM219" s="71">
        <v>0</v>
      </c>
      <c r="AN219" s="71">
        <v>28533433.803081632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1647</v>
      </c>
      <c r="B220" s="70">
        <v>212</v>
      </c>
      <c r="C220" s="70">
        <v>16</v>
      </c>
      <c r="D220" s="70">
        <v>32</v>
      </c>
      <c r="E220" s="70">
        <v>2022</v>
      </c>
      <c r="F220" s="70" t="s">
        <v>161</v>
      </c>
      <c r="G220" s="1073" t="s">
        <v>1645</v>
      </c>
      <c r="H220" s="70" t="s">
        <v>1646</v>
      </c>
      <c r="I220" s="1066"/>
      <c r="J220" s="73"/>
      <c r="K220" s="71"/>
      <c r="L220" s="71"/>
      <c r="M220" s="71"/>
      <c r="N220" s="71"/>
      <c r="O220" s="71"/>
      <c r="P220" s="71"/>
      <c r="Q220" s="71"/>
      <c r="R220" s="71"/>
      <c r="S220" s="71"/>
      <c r="T220" s="71"/>
      <c r="U220" s="71"/>
      <c r="V220" s="71"/>
      <c r="W220" s="71"/>
      <c r="X220" s="71"/>
      <c r="Y220" s="71"/>
      <c r="Z220" s="71"/>
      <c r="AA220" s="71"/>
      <c r="AB220" s="71"/>
      <c r="AC220" s="72"/>
      <c r="AD220" s="71">
        <v>129272946.86349535</v>
      </c>
      <c r="AE220" s="71">
        <v>4860076.2134769633</v>
      </c>
      <c r="AF220" s="71">
        <v>993183.80353347678</v>
      </c>
      <c r="AG220" s="71">
        <v>216230202.61125636</v>
      </c>
      <c r="AH220" s="71">
        <v>270486556.35790324</v>
      </c>
      <c r="AI220" s="71">
        <v>0</v>
      </c>
      <c r="AJ220" s="71">
        <v>0</v>
      </c>
      <c r="AK220" s="71">
        <v>13842962.469620418</v>
      </c>
      <c r="AL220" s="71">
        <v>0</v>
      </c>
      <c r="AM220" s="71">
        <v>0</v>
      </c>
      <c r="AN220" s="71">
        <v>635685928.31928587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1698</v>
      </c>
      <c r="B221" s="70">
        <v>213</v>
      </c>
      <c r="C221" s="70">
        <v>16</v>
      </c>
      <c r="D221" s="70">
        <v>33</v>
      </c>
      <c r="E221" s="70">
        <v>2022</v>
      </c>
      <c r="F221" s="70" t="s">
        <v>161</v>
      </c>
      <c r="G221" s="1073" t="s">
        <v>1696</v>
      </c>
      <c r="H221" s="70" t="s">
        <v>1697</v>
      </c>
      <c r="I221" s="1066"/>
      <c r="J221" s="73"/>
      <c r="K221" s="71"/>
      <c r="L221" s="71"/>
      <c r="M221" s="71"/>
      <c r="N221" s="71"/>
      <c r="O221" s="71"/>
      <c r="P221" s="71"/>
      <c r="Q221" s="71"/>
      <c r="R221" s="71"/>
      <c r="S221" s="71"/>
      <c r="T221" s="71"/>
      <c r="U221" s="71"/>
      <c r="V221" s="71"/>
      <c r="W221" s="71"/>
      <c r="X221" s="71"/>
      <c r="Y221" s="71"/>
      <c r="Z221" s="71"/>
      <c r="AA221" s="71"/>
      <c r="AB221" s="71"/>
      <c r="AC221" s="72"/>
      <c r="AD221" s="71">
        <v>2210856.0248526731</v>
      </c>
      <c r="AE221" s="71">
        <v>446160.8426427095</v>
      </c>
      <c r="AF221" s="71">
        <v>527628.89562715951</v>
      </c>
      <c r="AG221" s="71">
        <v>14667668.786259724</v>
      </c>
      <c r="AH221" s="71">
        <v>21045067.806372117</v>
      </c>
      <c r="AI221" s="71">
        <v>0</v>
      </c>
      <c r="AJ221" s="71">
        <v>0</v>
      </c>
      <c r="AK221" s="71">
        <v>997637.47658937483</v>
      </c>
      <c r="AL221" s="71">
        <v>0</v>
      </c>
      <c r="AM221" s="71">
        <v>0</v>
      </c>
      <c r="AN221" s="71">
        <v>39895019.832343757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1694</v>
      </c>
      <c r="B222" s="70">
        <v>214</v>
      </c>
      <c r="C222" s="70">
        <v>16</v>
      </c>
      <c r="D222" s="70">
        <v>34</v>
      </c>
      <c r="E222" s="70">
        <v>2022</v>
      </c>
      <c r="F222" s="70" t="s">
        <v>161</v>
      </c>
      <c r="G222" s="1073" t="s">
        <v>1693</v>
      </c>
      <c r="H222" s="70" t="s">
        <v>1643</v>
      </c>
      <c r="I222" s="1066"/>
      <c r="J222" s="73"/>
      <c r="K222" s="71"/>
      <c r="L222" s="71"/>
      <c r="M222" s="71"/>
      <c r="N222" s="71"/>
      <c r="O222" s="71"/>
      <c r="P222" s="71"/>
      <c r="Q222" s="71"/>
      <c r="R222" s="71"/>
      <c r="S222" s="71"/>
      <c r="T222" s="71"/>
      <c r="U222" s="71"/>
      <c r="V222" s="71"/>
      <c r="W222" s="71"/>
      <c r="X222" s="71"/>
      <c r="Y222" s="71"/>
      <c r="Z222" s="71"/>
      <c r="AA222" s="71"/>
      <c r="AB222" s="71"/>
      <c r="AC222" s="72"/>
      <c r="AD222" s="71">
        <v>74418212.353706285</v>
      </c>
      <c r="AE222" s="71">
        <v>756934.94682832097</v>
      </c>
      <c r="AF222" s="71">
        <v>938869.06427773973</v>
      </c>
      <c r="AG222" s="71">
        <v>24397591.192706723</v>
      </c>
      <c r="AH222" s="71">
        <v>36216589.396959633</v>
      </c>
      <c r="AI222" s="71">
        <v>0</v>
      </c>
      <c r="AJ222" s="71">
        <v>0</v>
      </c>
      <c r="AK222" s="71">
        <v>2250817.8688104311</v>
      </c>
      <c r="AL222" s="71">
        <v>0</v>
      </c>
      <c r="AM222" s="71">
        <v>0</v>
      </c>
      <c r="AN222" s="71">
        <v>138979014.82328913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1679</v>
      </c>
      <c r="B223" s="70">
        <v>215</v>
      </c>
      <c r="C223" s="70">
        <v>16</v>
      </c>
      <c r="D223" s="70">
        <v>35</v>
      </c>
      <c r="E223" s="70">
        <v>2022</v>
      </c>
      <c r="F223" s="70" t="s">
        <v>161</v>
      </c>
      <c r="G223" s="1073" t="s">
        <v>1677</v>
      </c>
      <c r="H223" s="70" t="s">
        <v>1678</v>
      </c>
      <c r="I223" s="1066"/>
      <c r="J223" s="73"/>
      <c r="K223" s="71"/>
      <c r="L223" s="71"/>
      <c r="M223" s="71"/>
      <c r="N223" s="71"/>
      <c r="O223" s="71"/>
      <c r="P223" s="71"/>
      <c r="Q223" s="71"/>
      <c r="R223" s="71"/>
      <c r="S223" s="71"/>
      <c r="T223" s="71"/>
      <c r="U223" s="71"/>
      <c r="V223" s="71"/>
      <c r="W223" s="71"/>
      <c r="X223" s="71"/>
      <c r="Y223" s="71"/>
      <c r="Z223" s="71"/>
      <c r="AA223" s="71"/>
      <c r="AB223" s="71"/>
      <c r="AC223" s="72"/>
      <c r="AD223" s="71">
        <v>331291400.42017573</v>
      </c>
      <c r="AE223" s="71">
        <v>5333929.7980768066</v>
      </c>
      <c r="AF223" s="71">
        <v>7798044.7074308135</v>
      </c>
      <c r="AG223" s="71">
        <v>249723029.47055209</v>
      </c>
      <c r="AH223" s="71">
        <v>322346068.1948722</v>
      </c>
      <c r="AI223" s="71">
        <v>0</v>
      </c>
      <c r="AJ223" s="71">
        <v>0</v>
      </c>
      <c r="AK223" s="71">
        <v>17716135.665361848</v>
      </c>
      <c r="AL223" s="71">
        <v>0</v>
      </c>
      <c r="AM223" s="71">
        <v>0</v>
      </c>
      <c r="AN223" s="71">
        <v>934208608.25646949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2393</v>
      </c>
      <c r="B224" s="70">
        <v>216</v>
      </c>
      <c r="C224" s="70">
        <v>16</v>
      </c>
      <c r="D224" s="70">
        <v>36</v>
      </c>
      <c r="E224" s="70">
        <v>2022</v>
      </c>
      <c r="F224" s="70" t="s">
        <v>161</v>
      </c>
      <c r="G224" s="1073" t="s">
        <v>2391</v>
      </c>
      <c r="H224" s="70" t="s">
        <v>2392</v>
      </c>
      <c r="I224" s="1066"/>
      <c r="J224" s="73"/>
      <c r="K224" s="71"/>
      <c r="L224" s="71"/>
      <c r="M224" s="71"/>
      <c r="N224" s="71"/>
      <c r="O224" s="71"/>
      <c r="P224" s="71"/>
      <c r="Q224" s="71"/>
      <c r="R224" s="71"/>
      <c r="S224" s="71"/>
      <c r="T224" s="71"/>
      <c r="U224" s="71"/>
      <c r="V224" s="71"/>
      <c r="W224" s="71"/>
      <c r="X224" s="71"/>
      <c r="Y224" s="71"/>
      <c r="Z224" s="71"/>
      <c r="AA224" s="71"/>
      <c r="AB224" s="71"/>
      <c r="AC224" s="72"/>
      <c r="AD224" s="71">
        <v>165451566.54651332</v>
      </c>
      <c r="AE224" s="71">
        <v>1213865.1891210268</v>
      </c>
      <c r="AF224" s="71">
        <v>240536.70241826391</v>
      </c>
      <c r="AG224" s="71">
        <v>47624796.745858781</v>
      </c>
      <c r="AH224" s="71">
        <v>65183358.83384566</v>
      </c>
      <c r="AI224" s="71">
        <v>0</v>
      </c>
      <c r="AJ224" s="71">
        <v>0</v>
      </c>
      <c r="AK224" s="71">
        <v>3781621.9440067862</v>
      </c>
      <c r="AL224" s="71">
        <v>0</v>
      </c>
      <c r="AM224" s="71">
        <v>0</v>
      </c>
      <c r="AN224" s="71">
        <v>283495745.96176386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1912</v>
      </c>
      <c r="H6" s="77" t="s">
        <v>1913</v>
      </c>
      <c r="I6" s="77" t="s">
        <v>2432</v>
      </c>
      <c r="J6" s="77" t="s">
        <v>2433</v>
      </c>
      <c r="K6" s="1080">
        <v>20</v>
      </c>
      <c r="L6" s="1081">
        <v>25</v>
      </c>
      <c r="M6" s="1044"/>
      <c r="N6" s="988">
        <v>1</v>
      </c>
      <c r="O6" s="77" t="s">
        <v>1705</v>
      </c>
      <c r="P6" s="77" t="s">
        <v>1706</v>
      </c>
      <c r="Q6" s="77" t="s">
        <v>1501</v>
      </c>
      <c r="R6" s="16"/>
      <c r="S6" s="77">
        <v>1</v>
      </c>
      <c r="T6" s="77" t="s">
        <v>1912</v>
      </c>
      <c r="U6" s="77" t="s">
        <v>1913</v>
      </c>
      <c r="V6" s="77" t="s">
        <v>1501</v>
      </c>
      <c r="W6" s="16"/>
      <c r="X6" s="77">
        <v>1</v>
      </c>
      <c r="Y6" s="692" t="s">
        <v>1705</v>
      </c>
      <c r="Z6" s="77" t="s">
        <v>1706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1728</v>
      </c>
      <c r="P7" s="77" t="s">
        <v>1729</v>
      </c>
      <c r="Q7" s="77" t="s">
        <v>1501</v>
      </c>
      <c r="R7" s="16"/>
      <c r="S7" s="77">
        <v>2</v>
      </c>
      <c r="T7" s="76" t="s">
        <v>795</v>
      </c>
      <c r="U7" s="77" t="s">
        <v>1503</v>
      </c>
      <c r="V7" s="77" t="s">
        <v>1503</v>
      </c>
      <c r="W7" s="16"/>
      <c r="X7" s="77">
        <v>2</v>
      </c>
      <c r="Y7" s="692" t="s">
        <v>1728</v>
      </c>
      <c r="Z7" s="77" t="s">
        <v>1729</v>
      </c>
      <c r="AA7" s="77" t="s">
        <v>1501</v>
      </c>
      <c r="AB7" s="16"/>
      <c r="AC7" s="77">
        <v>2</v>
      </c>
      <c r="AD7" s="77" t="s">
        <v>2423</v>
      </c>
      <c r="AE7" s="77" t="s">
        <v>2424</v>
      </c>
      <c r="AF7" s="77" t="s">
        <v>1501</v>
      </c>
    </row>
    <row r="8" spans="1:32" ht="12">
      <c r="A8" s="16"/>
      <c r="B8" s="16"/>
      <c r="C8" s="16"/>
      <c r="D8" s="16"/>
      <c r="F8" s="16"/>
      <c r="G8" s="16"/>
      <c r="H8" s="16"/>
      <c r="I8" s="16"/>
      <c r="J8" s="16"/>
      <c r="K8" s="1044"/>
      <c r="L8" s="1044"/>
      <c r="M8" s="1044"/>
      <c r="N8" s="988">
        <v>3</v>
      </c>
      <c r="O8" s="77" t="s">
        <v>1751</v>
      </c>
      <c r="P8" s="77" t="s">
        <v>1752</v>
      </c>
      <c r="Q8" s="77" t="s">
        <v>1501</v>
      </c>
      <c r="R8" s="16"/>
      <c r="S8" s="16"/>
      <c r="T8" s="16"/>
      <c r="U8" s="16"/>
      <c r="V8" s="16"/>
      <c r="W8" s="16"/>
      <c r="X8" s="77">
        <v>3</v>
      </c>
      <c r="Y8" s="692" t="s">
        <v>1751</v>
      </c>
      <c r="Z8" s="77" t="s">
        <v>1752</v>
      </c>
      <c r="AA8" s="77" t="s">
        <v>1501</v>
      </c>
      <c r="AB8" s="16"/>
      <c r="AC8" s="77">
        <v>3</v>
      </c>
      <c r="AD8" s="77" t="s">
        <v>2395</v>
      </c>
      <c r="AE8" s="77" t="s">
        <v>2396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1774</v>
      </c>
      <c r="P9" s="77" t="s">
        <v>1775</v>
      </c>
      <c r="Q9" s="77" t="s">
        <v>1501</v>
      </c>
      <c r="R9" s="16"/>
      <c r="S9" s="16"/>
      <c r="T9" s="16"/>
      <c r="U9" s="16"/>
      <c r="V9" s="16"/>
      <c r="W9" s="16"/>
      <c r="X9" s="77">
        <v>4</v>
      </c>
      <c r="Y9" s="692" t="s">
        <v>1774</v>
      </c>
      <c r="Z9" s="77" t="s">
        <v>1775</v>
      </c>
      <c r="AA9" s="77" t="s">
        <v>1501</v>
      </c>
      <c r="AB9" s="16"/>
      <c r="AC9" s="77">
        <v>4</v>
      </c>
      <c r="AD9" s="77" t="s">
        <v>1912</v>
      </c>
      <c r="AE9" s="77" t="s">
        <v>1913</v>
      </c>
      <c r="AF9" s="77" t="s">
        <v>1501</v>
      </c>
    </row>
    <row r="10" spans="1:32" ht="12">
      <c r="A10" s="16"/>
      <c r="B10" s="16"/>
      <c r="C10" s="16"/>
      <c r="D10" s="16"/>
      <c r="F10" s="75" t="s">
        <v>1501</v>
      </c>
      <c r="G10" s="76" t="s">
        <v>1912</v>
      </c>
      <c r="H10" s="77" t="s">
        <v>1913</v>
      </c>
      <c r="I10" s="77" t="s">
        <v>2432</v>
      </c>
      <c r="J10" s="77" t="s">
        <v>2433</v>
      </c>
      <c r="K10" s="1079">
        <v>20</v>
      </c>
      <c r="L10" s="1045">
        <v>25</v>
      </c>
      <c r="M10" s="1044"/>
      <c r="N10" s="988">
        <v>5</v>
      </c>
      <c r="O10" s="77" t="s">
        <v>1797</v>
      </c>
      <c r="P10" s="77" t="s">
        <v>1798</v>
      </c>
      <c r="Q10" s="77" t="s">
        <v>1501</v>
      </c>
      <c r="R10" s="16"/>
      <c r="S10" s="16"/>
      <c r="T10" s="16"/>
      <c r="U10" s="16"/>
      <c r="V10" s="16"/>
      <c r="W10" s="16"/>
      <c r="X10" s="77">
        <v>5</v>
      </c>
      <c r="Y10" s="692" t="s">
        <v>1797</v>
      </c>
      <c r="Z10" s="77" t="s">
        <v>1798</v>
      </c>
      <c r="AA10" s="77" t="s">
        <v>1501</v>
      </c>
      <c r="AB10" s="16"/>
      <c r="AC10" s="77">
        <v>5</v>
      </c>
      <c r="AD10" s="77" t="s">
        <v>2411</v>
      </c>
      <c r="AE10" s="77" t="s">
        <v>2412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1820</v>
      </c>
      <c r="P11" s="77" t="s">
        <v>1821</v>
      </c>
      <c r="Q11" s="77" t="s">
        <v>1501</v>
      </c>
      <c r="R11" s="16"/>
      <c r="S11" s="16"/>
      <c r="T11" s="16"/>
      <c r="U11" s="16"/>
      <c r="V11" s="16"/>
      <c r="W11" s="16"/>
      <c r="X11" s="77">
        <v>6</v>
      </c>
      <c r="Y11" s="692" t="s">
        <v>1820</v>
      </c>
      <c r="Z11" s="77" t="s">
        <v>1821</v>
      </c>
      <c r="AA11" s="77" t="s">
        <v>1501</v>
      </c>
      <c r="AB11" s="16"/>
      <c r="AC11" s="77">
        <v>6</v>
      </c>
      <c r="AD11" s="77" t="s">
        <v>1649</v>
      </c>
      <c r="AE11" s="77" t="s">
        <v>1650</v>
      </c>
      <c r="AF11" s="77" t="s">
        <v>1501</v>
      </c>
    </row>
    <row r="12" spans="1:32" ht="12">
      <c r="A12" s="16"/>
      <c r="B12" s="16"/>
      <c r="C12" s="16"/>
      <c r="D12" s="16"/>
      <c r="F12" s="75" t="s">
        <v>1505</v>
      </c>
      <c r="G12" s="76" t="s">
        <v>1912</v>
      </c>
      <c r="H12" s="77"/>
      <c r="I12" s="77" t="s">
        <v>1912</v>
      </c>
      <c r="J12" s="77"/>
      <c r="K12" s="1079" t="s">
        <v>1544</v>
      </c>
      <c r="L12" s="1045"/>
      <c r="M12" s="1044"/>
      <c r="N12" s="988">
        <v>7</v>
      </c>
      <c r="O12" s="77" t="s">
        <v>1843</v>
      </c>
      <c r="P12" s="77" t="s">
        <v>1844</v>
      </c>
      <c r="Q12" s="77" t="s">
        <v>1501</v>
      </c>
      <c r="R12" s="16"/>
      <c r="S12" s="16"/>
      <c r="T12" s="16"/>
      <c r="U12" s="16"/>
      <c r="V12" s="16"/>
      <c r="W12" s="16"/>
      <c r="X12" s="77">
        <v>7</v>
      </c>
      <c r="Y12" s="692" t="s">
        <v>1843</v>
      </c>
      <c r="Z12" s="77" t="s">
        <v>1844</v>
      </c>
      <c r="AA12" s="77" t="s">
        <v>1501</v>
      </c>
      <c r="AB12" s="16"/>
      <c r="AC12" s="77">
        <v>7</v>
      </c>
      <c r="AD12" s="77" t="s">
        <v>1669</v>
      </c>
      <c r="AE12" s="77" t="s">
        <v>1670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1866</v>
      </c>
      <c r="P13" s="77" t="s">
        <v>1867</v>
      </c>
      <c r="Q13" s="77" t="s">
        <v>1501</v>
      </c>
      <c r="R13" s="16"/>
      <c r="S13" s="16"/>
      <c r="T13" s="16"/>
      <c r="U13" s="16"/>
      <c r="V13" s="16"/>
      <c r="W13" s="16"/>
      <c r="X13" s="77">
        <v>8</v>
      </c>
      <c r="Y13" s="692" t="s">
        <v>1866</v>
      </c>
      <c r="Z13" s="77" t="s">
        <v>1867</v>
      </c>
      <c r="AA13" s="77" t="s">
        <v>1501</v>
      </c>
      <c r="AB13" s="16"/>
      <c r="AC13" s="77">
        <v>8</v>
      </c>
      <c r="AD13" s="77" t="s">
        <v>1689</v>
      </c>
      <c r="AE13" s="77" t="s">
        <v>1690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1889</v>
      </c>
      <c r="P14" s="77" t="s">
        <v>1890</v>
      </c>
      <c r="Q14" s="77" t="s">
        <v>1501</v>
      </c>
      <c r="R14" s="16"/>
      <c r="S14" s="16"/>
      <c r="T14" s="16"/>
      <c r="U14" s="16"/>
      <c r="V14" s="16"/>
      <c r="W14" s="16"/>
      <c r="X14" s="77">
        <v>9</v>
      </c>
      <c r="Y14" s="692" t="s">
        <v>1889</v>
      </c>
      <c r="Z14" s="77" t="s">
        <v>1890</v>
      </c>
      <c r="AA14" s="77" t="s">
        <v>1501</v>
      </c>
      <c r="AB14" s="16"/>
      <c r="AC14" s="77">
        <v>9</v>
      </c>
      <c r="AD14" s="77" t="s">
        <v>1654</v>
      </c>
      <c r="AE14" s="77" t="s">
        <v>1655</v>
      </c>
      <c r="AF14" s="77" t="s">
        <v>1501</v>
      </c>
    </row>
    <row r="15" spans="1:32" ht="12">
      <c r="A15" s="16"/>
      <c r="B15" s="16"/>
      <c r="C15" s="16"/>
      <c r="D15" s="16"/>
      <c r="E15" s="16"/>
      <c r="F15" s="16"/>
      <c r="G15" s="16"/>
      <c r="H15" s="16"/>
      <c r="I15" s="16"/>
      <c r="J15" s="16"/>
      <c r="K15" s="1044"/>
      <c r="L15" s="1044"/>
      <c r="M15" s="1044"/>
      <c r="N15" s="988">
        <v>10</v>
      </c>
      <c r="O15" s="77" t="s">
        <v>1912</v>
      </c>
      <c r="P15" s="77" t="s">
        <v>1913</v>
      </c>
      <c r="Q15" s="77" t="s">
        <v>1501</v>
      </c>
      <c r="R15" s="16"/>
      <c r="S15" s="16"/>
      <c r="T15" s="16"/>
      <c r="U15" s="16"/>
      <c r="V15" s="16"/>
      <c r="W15" s="16"/>
      <c r="X15" s="77">
        <v>10</v>
      </c>
      <c r="Y15" s="692" t="s">
        <v>1912</v>
      </c>
      <c r="Z15" s="77" t="s">
        <v>1913</v>
      </c>
      <c r="AA15" s="77" t="s">
        <v>1501</v>
      </c>
      <c r="AB15" s="16"/>
      <c r="AC15" s="77">
        <v>10</v>
      </c>
      <c r="AD15" s="77" t="s">
        <v>1662</v>
      </c>
      <c r="AE15" s="77" t="s">
        <v>1663</v>
      </c>
      <c r="AF15" s="77" t="s">
        <v>1501</v>
      </c>
    </row>
    <row r="16" spans="1:32" ht="12">
      <c r="A16" s="16"/>
      <c r="B16" s="16"/>
      <c r="C16" s="16"/>
      <c r="D16" s="16"/>
      <c r="E16" s="16"/>
      <c r="F16" s="16"/>
      <c r="G16" s="16"/>
      <c r="H16" s="16"/>
      <c r="I16" s="16"/>
      <c r="J16" s="16"/>
      <c r="K16" s="1044"/>
      <c r="L16" s="1044"/>
      <c r="M16" s="1044"/>
      <c r="N16" s="988">
        <v>11</v>
      </c>
      <c r="O16" s="77" t="s">
        <v>1935</v>
      </c>
      <c r="P16" s="77" t="s">
        <v>1936</v>
      </c>
      <c r="Q16" s="77" t="s">
        <v>1501</v>
      </c>
      <c r="R16" s="16"/>
      <c r="S16" s="16"/>
      <c r="T16" s="16"/>
      <c r="U16" s="16"/>
      <c r="V16" s="16"/>
      <c r="W16" s="16"/>
      <c r="X16" s="77">
        <v>11</v>
      </c>
      <c r="Y16" s="692" t="s">
        <v>1935</v>
      </c>
      <c r="Z16" s="77" t="s">
        <v>1936</v>
      </c>
      <c r="AA16" s="77" t="s">
        <v>1501</v>
      </c>
      <c r="AB16" s="16"/>
      <c r="AC16" s="77">
        <v>11</v>
      </c>
      <c r="AD16" s="77" t="s">
        <v>2375</v>
      </c>
      <c r="AE16" s="77" t="s">
        <v>2376</v>
      </c>
      <c r="AF16" s="77" t="s">
        <v>1501</v>
      </c>
    </row>
    <row r="17" spans="1:32" ht="12">
      <c r="A17" s="16"/>
      <c r="B17" s="16"/>
      <c r="C17" s="16"/>
      <c r="D17" s="16"/>
      <c r="E17" s="16"/>
      <c r="F17" s="16"/>
      <c r="G17" s="16"/>
      <c r="H17" s="16"/>
      <c r="I17" s="16"/>
      <c r="J17" s="16"/>
      <c r="K17" s="1044"/>
      <c r="L17" s="1044"/>
      <c r="M17" s="1044"/>
      <c r="N17" s="988">
        <v>12</v>
      </c>
      <c r="O17" s="77" t="s">
        <v>1958</v>
      </c>
      <c r="P17" s="77" t="s">
        <v>1959</v>
      </c>
      <c r="Q17" s="77" t="s">
        <v>1501</v>
      </c>
      <c r="R17" s="16"/>
      <c r="S17" s="16"/>
      <c r="T17" s="16"/>
      <c r="U17" s="16"/>
      <c r="V17" s="16"/>
      <c r="W17" s="16"/>
      <c r="X17" s="77">
        <v>12</v>
      </c>
      <c r="Y17" s="692" t="s">
        <v>1958</v>
      </c>
      <c r="Z17" s="77" t="s">
        <v>1959</v>
      </c>
      <c r="AA17" s="77" t="s">
        <v>1501</v>
      </c>
      <c r="AB17" s="16"/>
      <c r="AC17" s="77">
        <v>12</v>
      </c>
      <c r="AD17" s="77" t="s">
        <v>1700</v>
      </c>
      <c r="AE17" s="77" t="s">
        <v>1701</v>
      </c>
      <c r="AF17" s="77" t="s">
        <v>1501</v>
      </c>
    </row>
    <row r="18" spans="1:32" ht="12">
      <c r="A18" s="16"/>
      <c r="B18" s="16"/>
      <c r="C18" s="16"/>
      <c r="D18" s="16"/>
      <c r="E18" s="16"/>
      <c r="F18" s="16"/>
      <c r="G18" s="16"/>
      <c r="H18" s="16"/>
      <c r="I18" s="16"/>
      <c r="J18" s="16"/>
      <c r="K18" s="1044"/>
      <c r="L18" s="1044"/>
      <c r="M18" s="1044"/>
      <c r="N18" s="988">
        <v>13</v>
      </c>
      <c r="O18" s="77" t="s">
        <v>1981</v>
      </c>
      <c r="P18" s="77" t="s">
        <v>1982</v>
      </c>
      <c r="Q18" s="77" t="s">
        <v>1501</v>
      </c>
      <c r="R18" s="16"/>
      <c r="S18" s="16"/>
      <c r="T18" s="16"/>
      <c r="U18" s="16"/>
      <c r="V18" s="16"/>
      <c r="W18" s="16"/>
      <c r="X18" s="77">
        <v>13</v>
      </c>
      <c r="Y18" s="692" t="s">
        <v>1981</v>
      </c>
      <c r="Z18" s="77" t="s">
        <v>1982</v>
      </c>
      <c r="AA18" s="77" t="s">
        <v>1501</v>
      </c>
      <c r="AB18" s="16"/>
      <c r="AC18" s="77">
        <v>13</v>
      </c>
      <c r="AD18" s="77" t="s">
        <v>2419</v>
      </c>
      <c r="AE18" s="77" t="s">
        <v>2420</v>
      </c>
      <c r="AF18" s="77" t="s">
        <v>1501</v>
      </c>
    </row>
    <row r="19" spans="1:32" ht="12">
      <c r="A19" s="16"/>
      <c r="B19" s="16"/>
      <c r="C19" s="16"/>
      <c r="D19" s="16"/>
      <c r="E19" s="16"/>
      <c r="F19" s="16"/>
      <c r="G19" s="16"/>
      <c r="H19" s="16"/>
      <c r="I19" s="16"/>
      <c r="J19" s="16"/>
      <c r="K19" s="1044"/>
      <c r="L19" s="1044"/>
      <c r="M19" s="1044"/>
      <c r="N19" s="988">
        <v>14</v>
      </c>
      <c r="O19" s="77" t="s">
        <v>2004</v>
      </c>
      <c r="P19" s="77" t="s">
        <v>2005</v>
      </c>
      <c r="Q19" s="77" t="s">
        <v>1501</v>
      </c>
      <c r="R19" s="16"/>
      <c r="S19" s="16"/>
      <c r="T19" s="16"/>
      <c r="U19" s="16"/>
      <c r="V19" s="16"/>
      <c r="W19" s="16"/>
      <c r="X19" s="77">
        <v>14</v>
      </c>
      <c r="Y19" s="692" t="s">
        <v>2004</v>
      </c>
      <c r="Z19" s="77" t="s">
        <v>2005</v>
      </c>
      <c r="AA19" s="77" t="s">
        <v>1501</v>
      </c>
      <c r="AB19" s="16"/>
      <c r="AC19" s="77">
        <v>14</v>
      </c>
      <c r="AD19" s="77" t="s">
        <v>2387</v>
      </c>
      <c r="AE19" s="77" t="s">
        <v>2388</v>
      </c>
      <c r="AF19" s="77" t="s">
        <v>1501</v>
      </c>
    </row>
    <row r="20" spans="1:32" ht="12">
      <c r="A20" s="16"/>
      <c r="B20" s="16"/>
      <c r="C20" s="16"/>
      <c r="D20" s="16"/>
      <c r="E20" s="16"/>
      <c r="F20" s="16"/>
      <c r="G20" s="16"/>
      <c r="H20" s="16"/>
      <c r="I20" s="16"/>
      <c r="J20" s="16"/>
      <c r="K20" s="1044"/>
      <c r="L20" s="1044"/>
      <c r="M20" s="1044"/>
      <c r="N20" s="988">
        <v>15</v>
      </c>
      <c r="O20" s="77" t="s">
        <v>2027</v>
      </c>
      <c r="P20" s="77" t="s">
        <v>2028</v>
      </c>
      <c r="Q20" s="77" t="s">
        <v>1501</v>
      </c>
      <c r="R20" s="16"/>
      <c r="S20" s="16"/>
      <c r="T20" s="16"/>
      <c r="U20" s="16"/>
      <c r="V20" s="16"/>
      <c r="W20" s="16"/>
      <c r="X20" s="77">
        <v>15</v>
      </c>
      <c r="Y20" s="692" t="s">
        <v>2027</v>
      </c>
      <c r="Z20" s="77" t="s">
        <v>2028</v>
      </c>
      <c r="AA20" s="77" t="s">
        <v>1501</v>
      </c>
      <c r="AB20" s="16"/>
      <c r="AC20" s="77">
        <v>15</v>
      </c>
      <c r="AD20" s="77" t="s">
        <v>2407</v>
      </c>
      <c r="AE20" s="77" t="s">
        <v>2408</v>
      </c>
      <c r="AF20" s="77" t="s">
        <v>1501</v>
      </c>
    </row>
    <row r="21" spans="1:32" ht="12">
      <c r="A21" s="16"/>
      <c r="B21" s="16"/>
      <c r="C21" s="16"/>
      <c r="D21" s="16"/>
      <c r="E21" s="16"/>
      <c r="F21" s="16"/>
      <c r="G21" s="16"/>
      <c r="H21" s="16"/>
      <c r="I21" s="16"/>
      <c r="J21" s="16"/>
      <c r="K21" s="1044"/>
      <c r="L21" s="1044"/>
      <c r="M21" s="1044"/>
      <c r="N21" s="988">
        <v>16</v>
      </c>
      <c r="O21" s="77" t="s">
        <v>2050</v>
      </c>
      <c r="P21" s="77" t="s">
        <v>2051</v>
      </c>
      <c r="Q21" s="77" t="s">
        <v>1501</v>
      </c>
      <c r="R21" s="16"/>
      <c r="S21" s="16"/>
      <c r="T21" s="16"/>
      <c r="U21" s="16"/>
      <c r="V21" s="16"/>
      <c r="W21" s="16"/>
      <c r="X21" s="77">
        <v>16</v>
      </c>
      <c r="Y21" s="692" t="s">
        <v>2050</v>
      </c>
      <c r="Z21" s="77" t="s">
        <v>2051</v>
      </c>
      <c r="AA21" s="77" t="s">
        <v>1501</v>
      </c>
      <c r="AB21" s="16"/>
      <c r="AC21" s="77">
        <v>16</v>
      </c>
      <c r="AD21" s="77" t="s">
        <v>1559</v>
      </c>
      <c r="AE21" s="77" t="s">
        <v>1560</v>
      </c>
      <c r="AF21" s="77" t="s">
        <v>1501</v>
      </c>
    </row>
    <row r="22" spans="1:32" ht="12">
      <c r="A22" s="16"/>
      <c r="B22" s="16"/>
      <c r="C22" s="16"/>
      <c r="D22" s="16"/>
      <c r="E22" s="16"/>
      <c r="F22" s="16"/>
      <c r="G22" s="16"/>
      <c r="H22" s="16"/>
      <c r="I22" s="16"/>
      <c r="J22" s="16"/>
      <c r="K22" s="1044"/>
      <c r="L22" s="1044"/>
      <c r="M22" s="1044"/>
      <c r="N22" s="988">
        <v>17</v>
      </c>
      <c r="O22" s="77" t="s">
        <v>2073</v>
      </c>
      <c r="P22" s="77" t="s">
        <v>2074</v>
      </c>
      <c r="Q22" s="77" t="s">
        <v>1501</v>
      </c>
      <c r="R22" s="16"/>
      <c r="S22" s="16"/>
      <c r="T22" s="16"/>
      <c r="U22" s="16"/>
      <c r="V22" s="16"/>
      <c r="W22" s="16"/>
      <c r="X22" s="77">
        <v>17</v>
      </c>
      <c r="Y22" s="692" t="s">
        <v>2073</v>
      </c>
      <c r="Z22" s="77" t="s">
        <v>2074</v>
      </c>
      <c r="AA22" s="77" t="s">
        <v>1501</v>
      </c>
      <c r="AB22" s="16"/>
      <c r="AC22" s="77">
        <v>17</v>
      </c>
      <c r="AD22" s="77" t="s">
        <v>2399</v>
      </c>
      <c r="AE22" s="77" t="s">
        <v>2400</v>
      </c>
      <c r="AF22" s="77" t="s">
        <v>1501</v>
      </c>
    </row>
    <row r="23" spans="1:32" ht="12">
      <c r="A23" s="16"/>
      <c r="B23" s="16"/>
      <c r="C23" s="16"/>
      <c r="D23" s="16"/>
      <c r="E23" s="16"/>
      <c r="F23" s="16"/>
      <c r="G23" s="16"/>
      <c r="H23" s="16"/>
      <c r="I23" s="16"/>
      <c r="J23" s="16"/>
      <c r="K23" s="1044"/>
      <c r="L23" s="1044"/>
      <c r="M23" s="1044"/>
      <c r="N23" s="988">
        <v>18</v>
      </c>
      <c r="O23" s="77" t="s">
        <v>2096</v>
      </c>
      <c r="P23" s="77" t="s">
        <v>2097</v>
      </c>
      <c r="Q23" s="77" t="s">
        <v>1501</v>
      </c>
      <c r="R23" s="16"/>
      <c r="S23" s="16"/>
      <c r="T23" s="16"/>
      <c r="U23" s="16"/>
      <c r="V23" s="16"/>
      <c r="W23" s="16"/>
      <c r="X23" s="77">
        <v>18</v>
      </c>
      <c r="Y23" s="692" t="s">
        <v>2096</v>
      </c>
      <c r="Z23" s="77" t="s">
        <v>2097</v>
      </c>
      <c r="AA23" s="77" t="s">
        <v>1501</v>
      </c>
      <c r="AB23" s="16"/>
      <c r="AC23" s="77">
        <v>18</v>
      </c>
      <c r="AD23" s="77" t="s">
        <v>1666</v>
      </c>
      <c r="AE23" s="77" t="s">
        <v>1653</v>
      </c>
      <c r="AF23" s="77" t="s">
        <v>1501</v>
      </c>
    </row>
    <row r="24" spans="1:32" ht="12">
      <c r="A24" s="16"/>
      <c r="B24" s="16"/>
      <c r="C24" s="16"/>
      <c r="D24" s="16"/>
      <c r="E24" s="16"/>
      <c r="F24" s="16"/>
      <c r="G24" s="16"/>
      <c r="H24" s="16"/>
      <c r="I24" s="16"/>
      <c r="J24" s="16"/>
      <c r="K24" s="1044"/>
      <c r="L24" s="1044"/>
      <c r="M24" s="1044"/>
      <c r="N24" s="988">
        <v>19</v>
      </c>
      <c r="O24" s="77" t="s">
        <v>2119</v>
      </c>
      <c r="P24" s="77" t="s">
        <v>2120</v>
      </c>
      <c r="Q24" s="77" t="s">
        <v>1501</v>
      </c>
      <c r="R24" s="16"/>
      <c r="S24" s="16"/>
      <c r="T24" s="16"/>
      <c r="U24" s="16"/>
      <c r="V24" s="16"/>
      <c r="W24" s="16"/>
      <c r="X24" s="77">
        <v>19</v>
      </c>
      <c r="Y24" s="692" t="s">
        <v>2119</v>
      </c>
      <c r="Z24" s="77" t="s">
        <v>2120</v>
      </c>
      <c r="AA24" s="77" t="s">
        <v>1501</v>
      </c>
      <c r="AB24" s="16"/>
      <c r="AC24" s="77">
        <v>19</v>
      </c>
      <c r="AD24" s="77" t="s">
        <v>1685</v>
      </c>
      <c r="AE24" s="77" t="s">
        <v>1686</v>
      </c>
      <c r="AF24" s="77" t="s">
        <v>1501</v>
      </c>
    </row>
    <row r="25" spans="1:32" ht="12">
      <c r="A25" s="16"/>
      <c r="B25" s="16"/>
      <c r="C25" s="16"/>
      <c r="D25" s="16"/>
      <c r="E25" s="16"/>
      <c r="F25" s="16"/>
      <c r="G25" s="16"/>
      <c r="H25" s="16"/>
      <c r="I25" s="16"/>
      <c r="J25" s="16"/>
      <c r="K25" s="1044"/>
      <c r="L25" s="1044"/>
      <c r="M25" s="1044"/>
      <c r="N25" s="988">
        <v>20</v>
      </c>
      <c r="O25" s="77" t="s">
        <v>2142</v>
      </c>
      <c r="P25" s="77" t="s">
        <v>2143</v>
      </c>
      <c r="Q25" s="77" t="s">
        <v>1501</v>
      </c>
      <c r="R25" s="16"/>
      <c r="S25" s="16"/>
      <c r="T25" s="16"/>
      <c r="U25" s="16"/>
      <c r="V25" s="16"/>
      <c r="W25" s="16"/>
      <c r="X25" s="77">
        <v>20</v>
      </c>
      <c r="Y25" s="692" t="s">
        <v>2142</v>
      </c>
      <c r="Z25" s="77" t="s">
        <v>2143</v>
      </c>
      <c r="AA25" s="77" t="s">
        <v>1501</v>
      </c>
      <c r="AB25" s="16"/>
      <c r="AC25" s="77">
        <v>20</v>
      </c>
      <c r="AD25" s="77" t="s">
        <v>2415</v>
      </c>
      <c r="AE25" s="77" t="s">
        <v>2416</v>
      </c>
      <c r="AF25" s="77" t="s">
        <v>1501</v>
      </c>
    </row>
    <row r="26" spans="1:32" ht="12">
      <c r="A26" s="16"/>
      <c r="B26" s="16"/>
      <c r="C26" s="16"/>
      <c r="D26" s="16"/>
      <c r="E26" s="16"/>
      <c r="F26" s="16"/>
      <c r="G26" s="16"/>
      <c r="H26" s="16"/>
      <c r="I26" s="16"/>
      <c r="J26" s="16"/>
      <c r="K26" s="1044"/>
      <c r="L26" s="1044"/>
      <c r="M26" s="1044"/>
      <c r="N26" s="988">
        <v>21</v>
      </c>
      <c r="O26" s="77" t="s">
        <v>2165</v>
      </c>
      <c r="P26" s="77" t="s">
        <v>2166</v>
      </c>
      <c r="Q26" s="77" t="s">
        <v>1501</v>
      </c>
      <c r="R26" s="16"/>
      <c r="S26" s="16"/>
      <c r="T26" s="16"/>
      <c r="U26" s="16"/>
      <c r="V26" s="16"/>
      <c r="W26" s="16"/>
      <c r="X26" s="77">
        <v>21</v>
      </c>
      <c r="Y26" s="692" t="s">
        <v>2165</v>
      </c>
      <c r="Z26" s="77" t="s">
        <v>2166</v>
      </c>
      <c r="AA26" s="77" t="s">
        <v>1501</v>
      </c>
      <c r="AB26" s="16"/>
      <c r="AC26" s="77">
        <v>21</v>
      </c>
      <c r="AD26" s="77" t="s">
        <v>2367</v>
      </c>
      <c r="AE26" s="77" t="s">
        <v>2368</v>
      </c>
      <c r="AF26" s="77" t="s">
        <v>1501</v>
      </c>
    </row>
    <row r="27" spans="1:32" ht="12">
      <c r="A27" s="16"/>
      <c r="B27" s="16"/>
      <c r="C27" s="16"/>
      <c r="D27" s="16"/>
      <c r="E27" s="16"/>
      <c r="F27" s="16"/>
      <c r="G27" s="16"/>
      <c r="H27" s="16"/>
      <c r="I27" s="16"/>
      <c r="J27" s="16"/>
      <c r="K27" s="1044"/>
      <c r="L27" s="1044"/>
      <c r="M27" s="1044"/>
      <c r="N27" s="988">
        <v>22</v>
      </c>
      <c r="O27" s="77" t="s">
        <v>2188</v>
      </c>
      <c r="P27" s="77" t="s">
        <v>2189</v>
      </c>
      <c r="Q27" s="77" t="s">
        <v>1501</v>
      </c>
      <c r="R27" s="16"/>
      <c r="S27" s="16"/>
      <c r="T27" s="16"/>
      <c r="U27" s="16"/>
      <c r="V27" s="16"/>
      <c r="W27" s="16"/>
      <c r="X27" s="77">
        <v>22</v>
      </c>
      <c r="Y27" s="692" t="s">
        <v>2188</v>
      </c>
      <c r="Z27" s="77" t="s">
        <v>2189</v>
      </c>
      <c r="AA27" s="77" t="s">
        <v>1501</v>
      </c>
      <c r="AB27" s="16"/>
      <c r="AC27" s="77">
        <v>22</v>
      </c>
      <c r="AD27" s="77" t="s">
        <v>1658</v>
      </c>
      <c r="AE27" s="77" t="s">
        <v>1659</v>
      </c>
      <c r="AF27" s="77" t="s">
        <v>1501</v>
      </c>
    </row>
    <row r="28" spans="1:32" ht="12">
      <c r="A28" s="16"/>
      <c r="B28" s="16"/>
      <c r="C28" s="16"/>
      <c r="D28" s="16"/>
      <c r="E28" s="16"/>
      <c r="F28" s="16"/>
      <c r="G28" s="16"/>
      <c r="H28" s="16"/>
      <c r="I28" s="16"/>
      <c r="J28" s="16"/>
      <c r="K28" s="1044"/>
      <c r="L28" s="1044"/>
      <c r="M28" s="1044"/>
      <c r="N28" s="988">
        <v>23</v>
      </c>
      <c r="O28" s="77" t="s">
        <v>2211</v>
      </c>
      <c r="P28" s="77" t="s">
        <v>2212</v>
      </c>
      <c r="Q28" s="77" t="s">
        <v>1501</v>
      </c>
      <c r="R28" s="16"/>
      <c r="S28" s="16"/>
      <c r="T28" s="16"/>
      <c r="U28" s="16"/>
      <c r="V28" s="16"/>
      <c r="W28" s="16"/>
      <c r="X28" s="77">
        <v>23</v>
      </c>
      <c r="Y28" s="692" t="s">
        <v>2211</v>
      </c>
      <c r="Z28" s="77" t="s">
        <v>2212</v>
      </c>
      <c r="AA28" s="77" t="s">
        <v>1501</v>
      </c>
      <c r="AB28" s="16"/>
      <c r="AC28" s="77">
        <v>23</v>
      </c>
      <c r="AD28" s="77" t="s">
        <v>2383</v>
      </c>
      <c r="AE28" s="77" t="s">
        <v>2384</v>
      </c>
      <c r="AF28" s="77" t="s">
        <v>1501</v>
      </c>
    </row>
    <row r="29" spans="1:32" ht="12">
      <c r="A29" s="16"/>
      <c r="B29" s="16"/>
      <c r="C29" s="16"/>
      <c r="D29" s="16"/>
      <c r="E29" s="16"/>
      <c r="F29" s="16"/>
      <c r="G29" s="16"/>
      <c r="H29" s="16"/>
      <c r="I29" s="16"/>
      <c r="J29" s="16"/>
      <c r="K29" s="1044"/>
      <c r="L29" s="1044"/>
      <c r="M29" s="1044"/>
      <c r="N29" s="988">
        <v>24</v>
      </c>
      <c r="O29" s="77" t="s">
        <v>2234</v>
      </c>
      <c r="P29" s="77" t="s">
        <v>2235</v>
      </c>
      <c r="Q29" s="77" t="s">
        <v>1501</v>
      </c>
      <c r="R29" s="16"/>
      <c r="S29" s="16"/>
      <c r="T29" s="16"/>
      <c r="U29" s="16"/>
      <c r="V29" s="16"/>
      <c r="W29" s="16"/>
      <c r="X29" s="77">
        <v>24</v>
      </c>
      <c r="Y29" s="692" t="s">
        <v>2234</v>
      </c>
      <c r="Z29" s="77" t="s">
        <v>2235</v>
      </c>
      <c r="AA29" s="77" t="s">
        <v>1501</v>
      </c>
      <c r="AB29" s="16"/>
      <c r="AC29" s="77">
        <v>24</v>
      </c>
      <c r="AD29" s="77" t="s">
        <v>1555</v>
      </c>
      <c r="AE29" s="77" t="s">
        <v>1556</v>
      </c>
      <c r="AF29" s="77" t="s">
        <v>1501</v>
      </c>
    </row>
    <row r="30" spans="1:32" ht="12">
      <c r="A30" s="16"/>
      <c r="B30" s="16"/>
      <c r="C30" s="16"/>
      <c r="D30" s="16"/>
      <c r="E30" s="16"/>
      <c r="F30" s="16"/>
      <c r="G30" s="16"/>
      <c r="H30" s="16"/>
      <c r="I30" s="16"/>
      <c r="J30" s="16"/>
      <c r="K30" s="1044"/>
      <c r="L30" s="1044"/>
      <c r="M30" s="1044"/>
      <c r="N30" s="988">
        <v>25</v>
      </c>
      <c r="O30" s="77" t="s">
        <v>2257</v>
      </c>
      <c r="P30" s="77" t="s">
        <v>2258</v>
      </c>
      <c r="Q30" s="77" t="s">
        <v>1501</v>
      </c>
      <c r="R30" s="16"/>
      <c r="S30" s="16"/>
      <c r="T30" s="16"/>
      <c r="U30" s="16"/>
      <c r="V30" s="16"/>
      <c r="W30" s="16"/>
      <c r="X30" s="77">
        <v>25</v>
      </c>
      <c r="Y30" s="692" t="s">
        <v>2257</v>
      </c>
      <c r="Z30" s="77" t="s">
        <v>2258</v>
      </c>
      <c r="AA30" s="77" t="s">
        <v>1501</v>
      </c>
      <c r="AB30" s="16"/>
      <c r="AC30" s="77">
        <v>25</v>
      </c>
      <c r="AD30" s="77" t="s">
        <v>1673</v>
      </c>
      <c r="AE30" s="77" t="s">
        <v>1674</v>
      </c>
      <c r="AF30" s="77" t="s">
        <v>1501</v>
      </c>
    </row>
    <row r="31" spans="1:32" ht="12">
      <c r="A31" s="16"/>
      <c r="B31" s="16"/>
      <c r="C31" s="16"/>
      <c r="D31" s="16"/>
      <c r="E31" s="16"/>
      <c r="F31" s="16"/>
      <c r="G31" s="16"/>
      <c r="H31" s="16"/>
      <c r="I31" s="16"/>
      <c r="J31" s="16"/>
      <c r="K31" s="1044"/>
      <c r="L31" s="1044"/>
      <c r="M31" s="1044"/>
      <c r="N31" s="988">
        <v>26</v>
      </c>
      <c r="O31" s="77" t="s">
        <v>2280</v>
      </c>
      <c r="P31" s="77" t="s">
        <v>2281</v>
      </c>
      <c r="Q31" s="77" t="s">
        <v>1501</v>
      </c>
      <c r="R31" s="16"/>
      <c r="S31" s="16"/>
      <c r="T31" s="16"/>
      <c r="U31" s="16"/>
      <c r="V31" s="16"/>
      <c r="W31" s="16"/>
      <c r="X31" s="77">
        <v>26</v>
      </c>
      <c r="Y31" s="692" t="s">
        <v>2280</v>
      </c>
      <c r="Z31" s="77" t="s">
        <v>2281</v>
      </c>
      <c r="AA31" s="77" t="s">
        <v>1501</v>
      </c>
      <c r="AB31" s="16"/>
      <c r="AC31" s="77">
        <v>26</v>
      </c>
      <c r="AD31" s="77" t="s">
        <v>2403</v>
      </c>
      <c r="AE31" s="77" t="s">
        <v>2404</v>
      </c>
      <c r="AF31" s="77" t="s">
        <v>1501</v>
      </c>
    </row>
    <row r="32" spans="1:32" ht="12">
      <c r="A32" s="16"/>
      <c r="B32" s="16"/>
      <c r="C32" s="16"/>
      <c r="D32" s="16"/>
      <c r="E32" s="16"/>
      <c r="F32" s="16"/>
      <c r="G32" s="16"/>
      <c r="H32" s="16"/>
      <c r="I32" s="16"/>
      <c r="J32" s="16"/>
      <c r="K32" s="1044"/>
      <c r="L32" s="1044"/>
      <c r="M32" s="1044"/>
      <c r="N32" s="988">
        <v>27</v>
      </c>
      <c r="O32" s="77" t="s">
        <v>1641</v>
      </c>
      <c r="P32" s="77" t="s">
        <v>1642</v>
      </c>
      <c r="Q32" s="77" t="s">
        <v>1501</v>
      </c>
      <c r="R32" s="16"/>
      <c r="S32" s="16"/>
      <c r="T32" s="16"/>
      <c r="U32" s="16"/>
      <c r="V32" s="16"/>
      <c r="W32" s="16"/>
      <c r="X32" s="77">
        <v>27</v>
      </c>
      <c r="Y32" s="692" t="s">
        <v>1641</v>
      </c>
      <c r="Z32" s="77" t="s">
        <v>1642</v>
      </c>
      <c r="AA32" s="77" t="s">
        <v>1501</v>
      </c>
      <c r="AB32" s="16"/>
      <c r="AC32" s="77">
        <v>27</v>
      </c>
      <c r="AD32" s="77" t="s">
        <v>2427</v>
      </c>
      <c r="AE32" s="77" t="s">
        <v>2428</v>
      </c>
      <c r="AF32" s="77" t="s">
        <v>1501</v>
      </c>
    </row>
    <row r="33" spans="1:32" ht="12">
      <c r="A33" s="16"/>
      <c r="B33" s="16"/>
      <c r="C33" s="16"/>
      <c r="D33" s="16"/>
      <c r="E33" s="16"/>
      <c r="F33" s="16"/>
      <c r="G33" s="16"/>
      <c r="H33" s="16"/>
      <c r="I33" s="16"/>
      <c r="J33" s="16"/>
      <c r="K33" s="1044"/>
      <c r="L33" s="1044"/>
      <c r="M33" s="1044"/>
      <c r="N33" s="988">
        <v>28</v>
      </c>
      <c r="O33" s="77" t="s">
        <v>2322</v>
      </c>
      <c r="P33" s="77" t="s">
        <v>2323</v>
      </c>
      <c r="Q33" s="77" t="s">
        <v>1501</v>
      </c>
      <c r="R33" s="16"/>
      <c r="S33" s="16"/>
      <c r="T33" s="16"/>
      <c r="U33" s="16"/>
      <c r="V33" s="16"/>
      <c r="W33" s="16"/>
      <c r="X33" s="77">
        <v>28</v>
      </c>
      <c r="Y33" s="692" t="s">
        <v>2322</v>
      </c>
      <c r="Z33" s="77" t="s">
        <v>2323</v>
      </c>
      <c r="AA33" s="77" t="s">
        <v>1501</v>
      </c>
      <c r="AB33" s="16"/>
      <c r="AC33" s="77">
        <v>28</v>
      </c>
      <c r="AD33" s="77" t="s">
        <v>1636</v>
      </c>
      <c r="AE33" s="77" t="s">
        <v>1637</v>
      </c>
      <c r="AF33" s="77" t="s">
        <v>1501</v>
      </c>
    </row>
    <row r="34" spans="1:32" ht="12">
      <c r="A34" s="16"/>
      <c r="B34" s="16"/>
      <c r="C34" s="16"/>
      <c r="D34" s="16"/>
      <c r="E34" s="16"/>
      <c r="F34" s="16"/>
      <c r="G34" s="16"/>
      <c r="H34" s="16"/>
      <c r="I34" s="16"/>
      <c r="J34" s="16"/>
      <c r="K34" s="1044"/>
      <c r="L34" s="1044"/>
      <c r="M34" s="1044"/>
      <c r="N34" s="988">
        <v>29</v>
      </c>
      <c r="O34" s="77" t="s">
        <v>2345</v>
      </c>
      <c r="P34" s="77" t="s">
        <v>2346</v>
      </c>
      <c r="Q34" s="77" t="s">
        <v>1501</v>
      </c>
      <c r="R34" s="16"/>
      <c r="S34" s="16"/>
      <c r="T34" s="16"/>
      <c r="U34" s="16"/>
      <c r="V34" s="16"/>
      <c r="W34" s="16"/>
      <c r="X34" s="77">
        <v>29</v>
      </c>
      <c r="Y34" s="692" t="s">
        <v>2345</v>
      </c>
      <c r="Z34" s="77" t="s">
        <v>2346</v>
      </c>
      <c r="AA34" s="77" t="s">
        <v>1501</v>
      </c>
      <c r="AB34" s="16"/>
      <c r="AC34" s="77">
        <v>29</v>
      </c>
      <c r="AD34" s="77" t="s">
        <v>1681</v>
      </c>
      <c r="AE34" s="77" t="s">
        <v>1682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2371</v>
      </c>
      <c r="AE35" s="77" t="s">
        <v>2372</v>
      </c>
      <c r="AF35" s="77" t="s">
        <v>1501</v>
      </c>
    </row>
    <row r="36" spans="1:32" ht="12">
      <c r="A36" s="16"/>
      <c r="B36" s="16"/>
      <c r="C36" s="16"/>
      <c r="D36" s="16"/>
      <c r="E36" s="16"/>
      <c r="F36" s="16"/>
      <c r="G36" s="16"/>
      <c r="H36" s="16"/>
      <c r="I36" s="16"/>
      <c r="J36" s="16"/>
      <c r="K36" s="1044"/>
      <c r="L36" s="1044"/>
      <c r="M36" s="1044"/>
      <c r="N36" s="988">
        <v>31</v>
      </c>
      <c r="O36" s="77" t="s">
        <v>2432</v>
      </c>
      <c r="P36" s="77" t="s">
        <v>2433</v>
      </c>
      <c r="Q36" s="77" t="s">
        <v>1508</v>
      </c>
      <c r="R36" s="16"/>
      <c r="S36" s="16"/>
      <c r="T36" s="16"/>
      <c r="U36" s="16"/>
      <c r="V36" s="16"/>
      <c r="W36" s="16"/>
      <c r="X36" s="77">
        <v>31</v>
      </c>
      <c r="Y36" s="692">
        <v>0</v>
      </c>
      <c r="Z36" s="77">
        <v>0</v>
      </c>
      <c r="AA36" s="77">
        <v>0</v>
      </c>
      <c r="AB36" s="16"/>
      <c r="AC36" s="77">
        <v>31</v>
      </c>
      <c r="AD36" s="77" t="s">
        <v>2379</v>
      </c>
      <c r="AE36" s="77" t="s">
        <v>2380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1645</v>
      </c>
      <c r="AE37" s="77" t="s">
        <v>1646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1696</v>
      </c>
      <c r="AE38" s="77" t="s">
        <v>1697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1693</v>
      </c>
      <c r="AE39" s="77" t="s">
        <v>1643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1677</v>
      </c>
      <c r="AE40" s="77" t="s">
        <v>1678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2391</v>
      </c>
      <c r="AE41" s="77" t="s">
        <v>2392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22</v>
      </c>
      <c r="I4" s="70" t="str">
        <f>HLOOKUP(I3,比較地域マスタ!$E$5:$L$6,2,0)</f>
        <v>静岡県</v>
      </c>
      <c r="J4" s="70" t="str">
        <f>HLOOKUP(J3,比較地域マスタ!$E$5:$L$6,2,0)</f>
        <v>伊豆の国市</v>
      </c>
      <c r="K4" s="70" t="str">
        <f>HLOOKUP(K3,比較地域マスタ!$E$5:$L$6,2,0)</f>
        <v>22225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伊豆の国市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129.83645404284167</v>
      </c>
      <c r="BB5" s="29"/>
      <c r="BC5" s="17"/>
      <c r="BD5" s="1005">
        <f>SUM(BC6:BC8)</f>
        <v>80.17338445365192</v>
      </c>
      <c r="BE5" s="29"/>
      <c r="BF5" s="17"/>
      <c r="BG5" s="1005">
        <f>AK35</f>
        <v>67.978215510179993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120.70260912303721</v>
      </c>
      <c r="BA6" s="17"/>
      <c r="BB6" s="29"/>
      <c r="BC6" s="1005">
        <f>O32</f>
        <v>73.018916069867174</v>
      </c>
      <c r="BD6" s="17"/>
      <c r="BE6" s="29"/>
      <c r="BF6" s="1005">
        <f>AK36</f>
        <v>61.703006881249415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4.0928866767883578</v>
      </c>
      <c r="BA7" s="17"/>
      <c r="BB7" s="29"/>
      <c r="BC7" s="1005">
        <f>O33</f>
        <v>3.4378471036048421</v>
      </c>
      <c r="BD7" s="17"/>
      <c r="BE7" s="29"/>
      <c r="BF7" s="1005">
        <f t="shared" ref="BF7:BF8" si="0">AK37</f>
        <v>2.4425716879098647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5.0409582430161137</v>
      </c>
      <c r="BA8" s="17"/>
      <c r="BB8" s="29"/>
      <c r="BC8" s="1005">
        <f>O34</f>
        <v>3.7166212801799139</v>
      </c>
      <c r="BD8" s="17"/>
      <c r="BE8" s="29"/>
      <c r="BF8" s="1005">
        <f t="shared" si="0"/>
        <v>3.8326369410207151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375.99301175556275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73.846214352948181</v>
      </c>
      <c r="BA9" s="1005">
        <f>AZ9</f>
        <v>73.846214352948181</v>
      </c>
      <c r="BB9" s="29"/>
      <c r="BC9" s="1005">
        <f>O35</f>
        <v>82.792405910143287</v>
      </c>
      <c r="BD9" s="1005">
        <f>BC9</f>
        <v>82.792405910143287</v>
      </c>
      <c r="BE9" s="29"/>
      <c r="BF9" s="1005">
        <f>AK39</f>
        <v>53.575717307839703</v>
      </c>
      <c r="BG9" s="1005">
        <f>AK39</f>
        <v>53.575717307839703</v>
      </c>
      <c r="BH9" s="29"/>
    </row>
    <row r="10" spans="1:62" ht="17.100000000000001" customHeight="1" thickBot="1">
      <c r="B10" s="323"/>
      <c r="C10" s="324"/>
      <c r="D10" s="326"/>
      <c r="E10" s="326"/>
      <c r="F10" s="326"/>
      <c r="G10" s="325"/>
      <c r="H10" s="325"/>
      <c r="I10" s="326"/>
      <c r="J10" s="327"/>
      <c r="K10" s="334"/>
      <c r="L10" s="246" t="s">
        <v>114</v>
      </c>
      <c r="M10" s="246"/>
      <c r="N10" s="563"/>
      <c r="O10" s="906">
        <f>SUM(O11:O13)</f>
        <v>129.83645404284167</v>
      </c>
      <c r="P10" s="453">
        <f t="shared" ref="P10:P22" si="1">O10/$O$9</f>
        <v>0.34531613616066298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67.093405210082608</v>
      </c>
      <c r="BA10" s="1005">
        <f>AZ10</f>
        <v>67.093405210082608</v>
      </c>
      <c r="BB10" s="29"/>
      <c r="BC10" s="1005">
        <f>O36</f>
        <v>79.5569207072881</v>
      </c>
      <c r="BD10" s="1005">
        <f>BC10</f>
        <v>79.5569207072881</v>
      </c>
      <c r="BE10" s="29"/>
      <c r="BF10" s="1005">
        <f>AK40</f>
        <v>62.833753885610072</v>
      </c>
      <c r="BG10" s="1005">
        <f>AK40</f>
        <v>62.833753885610072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120.70260912303721</v>
      </c>
      <c r="P11" s="454">
        <f t="shared" si="1"/>
        <v>0.32102354392029847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102.18862292069034</v>
      </c>
      <c r="BB11" s="29"/>
      <c r="BC11" s="1005"/>
      <c r="BD11" s="1005">
        <f>SUM(BC12:BC14)</f>
        <v>94.036365010001575</v>
      </c>
      <c r="BE11" s="29"/>
      <c r="BF11" s="17"/>
      <c r="BG11" s="1005">
        <f>AK41</f>
        <v>77.221227676354189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4.0928866767883578</v>
      </c>
      <c r="P12" s="454">
        <f t="shared" si="1"/>
        <v>1.0885539222333178E-2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99.197660878256201</v>
      </c>
      <c r="BA12" s="17"/>
      <c r="BB12" s="29"/>
      <c r="BC12" s="1005">
        <f>O38</f>
        <v>90.165216704774394</v>
      </c>
      <c r="BD12" s="17"/>
      <c r="BE12" s="29"/>
      <c r="BF12" s="1005">
        <f>AK42</f>
        <v>74.438980049626878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5.0409582430161137</v>
      </c>
      <c r="P13" s="454">
        <f t="shared" si="1"/>
        <v>1.3407053018031348E-2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2.9909620424341301</v>
      </c>
      <c r="BA13" s="17"/>
      <c r="BB13" s="29"/>
      <c r="BC13" s="1005">
        <f>O41</f>
        <v>3.8711483052271798</v>
      </c>
      <c r="BD13" s="17"/>
      <c r="BE13" s="29"/>
      <c r="BF13" s="1005">
        <f>AK45</f>
        <v>2.7822476267273095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73.846214352948181</v>
      </c>
      <c r="P14" s="453">
        <f t="shared" si="1"/>
        <v>0.19640315655908103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67.093405210082608</v>
      </c>
      <c r="P15" s="453">
        <f t="shared" si="1"/>
        <v>0.17844322397593065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3.0283152289999999</v>
      </c>
      <c r="BA15" s="1005">
        <f>AZ15</f>
        <v>3.0283152289999999</v>
      </c>
      <c r="BB15" s="29"/>
      <c r="BC15" s="1005">
        <f>O43</f>
        <v>3.1876174904000001</v>
      </c>
      <c r="BD15" s="1005">
        <f>BC15</f>
        <v>3.1876174904000001</v>
      </c>
      <c r="BE15" s="29"/>
      <c r="BF15" s="1005">
        <f>AK47</f>
        <v>3.664207091509124</v>
      </c>
      <c r="BG15" s="1005">
        <f>AK47</f>
        <v>3.664207091509124</v>
      </c>
      <c r="BH15" s="29"/>
    </row>
    <row r="16" spans="1:62" ht="17.100000000000001" customHeight="1" thickBot="1">
      <c r="B16" s="323"/>
      <c r="C16" s="324"/>
      <c r="D16" s="326"/>
      <c r="E16" s="326"/>
      <c r="F16" s="326"/>
      <c r="G16" s="325"/>
      <c r="H16" s="325"/>
      <c r="I16" s="326"/>
      <c r="J16" s="327"/>
      <c r="K16" s="335"/>
      <c r="L16" s="246" t="s">
        <v>128</v>
      </c>
      <c r="M16" s="344"/>
      <c r="N16" s="345"/>
      <c r="O16" s="906">
        <f>SUM(O18:O21)</f>
        <v>102.18862292069034</v>
      </c>
      <c r="P16" s="453">
        <f t="shared" si="1"/>
        <v>0.27178330374694382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99.197660878256201</v>
      </c>
      <c r="P17" s="454">
        <f t="shared" si="1"/>
        <v>0.26382846961726436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56.298132491216258</v>
      </c>
      <c r="P18" s="454">
        <f t="shared" si="1"/>
        <v>0.14973185865437388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42.899528387039943</v>
      </c>
      <c r="P19" s="454">
        <f t="shared" si="1"/>
        <v>0.11409661096289046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2.9909620424341301</v>
      </c>
      <c r="P20" s="454">
        <f t="shared" si="1"/>
        <v>7.9548341296794851E-3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3.0283152289999999</v>
      </c>
      <c r="P22" s="612">
        <f t="shared" si="1"/>
        <v>8.0541795573816181E-3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83.988490859057805</v>
      </c>
      <c r="AZ22" s="1005">
        <f t="shared" si="3"/>
        <v>74.123632993268728</v>
      </c>
      <c r="BA22" s="1005">
        <f t="shared" si="3"/>
        <v>80.300752761032228</v>
      </c>
      <c r="BB22" s="1005">
        <f t="shared" si="3"/>
        <v>81.590749429249442</v>
      </c>
      <c r="BC22" s="1005">
        <f t="shared" si="3"/>
        <v>80.17338445365192</v>
      </c>
      <c r="BD22" s="1005">
        <f t="shared" si="3"/>
        <v>78.458876086223796</v>
      </c>
      <c r="BE22" s="1005">
        <f t="shared" si="3"/>
        <v>75.203089295004148</v>
      </c>
      <c r="BF22" s="1005">
        <f t="shared" si="3"/>
        <v>77.609651378269106</v>
      </c>
      <c r="BG22" s="1005">
        <f t="shared" si="3"/>
        <v>81.758355369044295</v>
      </c>
      <c r="BH22" s="1005">
        <f t="shared" si="3"/>
        <v>86.561693076479486</v>
      </c>
      <c r="BI22" s="1005">
        <f t="shared" si="3"/>
        <v>78.10790955584207</v>
      </c>
      <c r="BJ22" s="1005">
        <f t="shared" si="3"/>
        <v>68.692205132368741</v>
      </c>
      <c r="BK22" s="1005">
        <f t="shared" si="3"/>
        <v>80.147391448614314</v>
      </c>
      <c r="BL22" s="1005">
        <f t="shared" si="3"/>
        <v>67.978215510179993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73.50331377999224</v>
      </c>
      <c r="AZ23" s="1005">
        <f t="shared" ref="AZ23:BL23" si="4">Y39</f>
        <v>73.817927086284456</v>
      </c>
      <c r="BA23" s="1005">
        <f t="shared" si="4"/>
        <v>83.813714879214999</v>
      </c>
      <c r="BB23" s="1005">
        <f t="shared" si="4"/>
        <v>86.161220260792035</v>
      </c>
      <c r="BC23" s="1005">
        <f t="shared" si="4"/>
        <v>82.792405910143287</v>
      </c>
      <c r="BD23" s="1005">
        <f t="shared" si="4"/>
        <v>73.294958403361747</v>
      </c>
      <c r="BE23" s="1005">
        <f t="shared" si="4"/>
        <v>66.179593380351278</v>
      </c>
      <c r="BF23" s="1005">
        <f t="shared" si="4"/>
        <v>63.261065787949789</v>
      </c>
      <c r="BG23" s="1005">
        <f t="shared" si="4"/>
        <v>60.718449931108282</v>
      </c>
      <c r="BH23" s="1005">
        <f t="shared" si="4"/>
        <v>59.257803196823915</v>
      </c>
      <c r="BI23" s="1005">
        <f t="shared" si="4"/>
        <v>54.564595063036947</v>
      </c>
      <c r="BJ23" s="1005">
        <f t="shared" si="4"/>
        <v>49.058488345633343</v>
      </c>
      <c r="BK23" s="1005">
        <f t="shared" si="4"/>
        <v>56.153397815638293</v>
      </c>
      <c r="BL23" s="1005">
        <f t="shared" si="4"/>
        <v>53.575717307839703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65.712282226869263</v>
      </c>
      <c r="AZ24" s="1005">
        <f t="shared" ref="AZ24:BL24" si="5">Y40</f>
        <v>72.071615720943612</v>
      </c>
      <c r="BA24" s="1005">
        <f t="shared" si="5"/>
        <v>80.756629357336564</v>
      </c>
      <c r="BB24" s="1005">
        <f t="shared" si="5"/>
        <v>82.116774731114361</v>
      </c>
      <c r="BC24" s="1005">
        <f t="shared" si="5"/>
        <v>79.5569207072881</v>
      </c>
      <c r="BD24" s="1005">
        <f t="shared" si="5"/>
        <v>73.838536506151087</v>
      </c>
      <c r="BE24" s="1005">
        <f t="shared" si="5"/>
        <v>70.67718035882703</v>
      </c>
      <c r="BF24" s="1005">
        <f t="shared" si="5"/>
        <v>70.548324873191461</v>
      </c>
      <c r="BG24" s="1005">
        <f t="shared" si="5"/>
        <v>68.436001207266102</v>
      </c>
      <c r="BH24" s="1005">
        <f t="shared" si="5"/>
        <v>63.924313638580784</v>
      </c>
      <c r="BI24" s="1005">
        <f t="shared" si="5"/>
        <v>56.127048698505192</v>
      </c>
      <c r="BJ24" s="1005">
        <f t="shared" si="5"/>
        <v>57.576226346883793</v>
      </c>
      <c r="BK24" s="1005">
        <f t="shared" si="5"/>
        <v>57.952073558826783</v>
      </c>
      <c r="BL24" s="1005">
        <f t="shared" si="5"/>
        <v>62.833753885610072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96.632717544469926</v>
      </c>
      <c r="AZ25" s="1005">
        <f t="shared" ref="AZ25:BL25" si="6">Y41</f>
        <v>97.334877541890805</v>
      </c>
      <c r="BA25" s="1005">
        <f t="shared" si="6"/>
        <v>95.756210993573191</v>
      </c>
      <c r="BB25" s="1005">
        <f t="shared" si="6"/>
        <v>96.008989178319794</v>
      </c>
      <c r="BC25" s="1005">
        <f t="shared" si="6"/>
        <v>94.036365010001575</v>
      </c>
      <c r="BD25" s="1005">
        <f t="shared" si="6"/>
        <v>91.342787096455325</v>
      </c>
      <c r="BE25" s="1005">
        <f t="shared" si="6"/>
        <v>90.531756733485878</v>
      </c>
      <c r="BF25" s="1005">
        <f t="shared" si="6"/>
        <v>88.910591769326743</v>
      </c>
      <c r="BG25" s="1005">
        <f t="shared" si="6"/>
        <v>87.594293627458924</v>
      </c>
      <c r="BH25" s="1005">
        <f t="shared" si="6"/>
        <v>86.105268637837568</v>
      </c>
      <c r="BI25" s="1005">
        <f t="shared" si="6"/>
        <v>84.379457570052665</v>
      </c>
      <c r="BJ25" s="1005">
        <f t="shared" si="6"/>
        <v>76.29939314599325</v>
      </c>
      <c r="BK25" s="1005">
        <f t="shared" si="6"/>
        <v>75.687127980039577</v>
      </c>
      <c r="BL25" s="1005">
        <f t="shared" si="6"/>
        <v>77.221227676354189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3.099361878479999</v>
      </c>
      <c r="AZ26" s="1005">
        <f t="shared" si="7"/>
        <v>2.809301112</v>
      </c>
      <c r="BA26" s="1005">
        <f t="shared" si="7"/>
        <v>3.058838595050001</v>
      </c>
      <c r="BB26" s="1005">
        <f t="shared" si="7"/>
        <v>3.5224302678599999</v>
      </c>
      <c r="BC26" s="1005">
        <f t="shared" si="7"/>
        <v>3.1876174904000001</v>
      </c>
      <c r="BD26" s="1005">
        <f t="shared" si="7"/>
        <v>3.3587976557500001</v>
      </c>
      <c r="BE26" s="1005">
        <f t="shared" si="7"/>
        <v>4.6325728985600003</v>
      </c>
      <c r="BF26" s="1005">
        <f t="shared" si="7"/>
        <v>3.5439723994499999</v>
      </c>
      <c r="BG26" s="1005">
        <f t="shared" si="7"/>
        <v>5.1696197959999992</v>
      </c>
      <c r="BH26" s="1005">
        <f t="shared" si="7"/>
        <v>3.7390296201600002</v>
      </c>
      <c r="BI26" s="1005">
        <f t="shared" si="7"/>
        <v>3.66501804422</v>
      </c>
      <c r="BJ26" s="1005">
        <f t="shared" si="7"/>
        <v>3.0349761504799999</v>
      </c>
      <c r="BK26" s="1005">
        <f t="shared" si="7"/>
        <v>2.786376002152199</v>
      </c>
      <c r="BL26" s="1005">
        <f t="shared" si="7"/>
        <v>3.664207091509124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322.93616628886923</v>
      </c>
      <c r="AZ27" s="1005">
        <f t="shared" si="8"/>
        <v>320.15735445438764</v>
      </c>
      <c r="BA27" s="1005">
        <f t="shared" si="8"/>
        <v>343.68614658620697</v>
      </c>
      <c r="BB27" s="1005">
        <f t="shared" si="8"/>
        <v>349.40016386733561</v>
      </c>
      <c r="BC27" s="1005">
        <f t="shared" si="8"/>
        <v>339.74669357148485</v>
      </c>
      <c r="BD27" s="1005">
        <f t="shared" si="8"/>
        <v>320.29395574794194</v>
      </c>
      <c r="BE27" s="1005">
        <f t="shared" si="8"/>
        <v>307.22419266622836</v>
      </c>
      <c r="BF27" s="1005">
        <f t="shared" si="8"/>
        <v>303.87360620818708</v>
      </c>
      <c r="BG27" s="1005">
        <f t="shared" si="8"/>
        <v>303.6767199308776</v>
      </c>
      <c r="BH27" s="1005">
        <f t="shared" si="8"/>
        <v>299.58810816988176</v>
      </c>
      <c r="BI27" s="1005">
        <f t="shared" si="8"/>
        <v>276.84402893165691</v>
      </c>
      <c r="BJ27" s="1005">
        <f t="shared" si="8"/>
        <v>254.66128912135915</v>
      </c>
      <c r="BK27" s="1005">
        <f t="shared" si="8"/>
        <v>272.7263668052712</v>
      </c>
      <c r="BL27" s="1005">
        <f t="shared" si="8"/>
        <v>265.27312147149308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339.74669357148485</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80.17338445365192</v>
      </c>
      <c r="P31" s="453">
        <f t="shared" ref="P31:P43" si="9">O31/$O$30</f>
        <v>0.23597988139591103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73.018916069867174</v>
      </c>
      <c r="P32" s="454">
        <f t="shared" si="9"/>
        <v>0.21492163853686932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3.4378471036048421</v>
      </c>
      <c r="P33" s="454">
        <f t="shared" si="9"/>
        <v>1.0118853747965902E-2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3.7166212801799139</v>
      </c>
      <c r="P34" s="454">
        <f t="shared" si="9"/>
        <v>1.0939389111075818E-2</v>
      </c>
      <c r="Q34" s="328"/>
      <c r="R34" s="13"/>
      <c r="S34" s="323"/>
      <c r="T34" s="563" t="s">
        <v>112</v>
      </c>
      <c r="U34" s="332"/>
      <c r="V34" s="332"/>
      <c r="W34" s="332"/>
      <c r="X34" s="893">
        <f>X35+X39+X40+X41+X47</f>
        <v>322.93616628886923</v>
      </c>
      <c r="Y34" s="894">
        <f t="shared" ref="Y34:AK34" si="10">Y35+Y39+Y40+Y41+Y47</f>
        <v>320.15735445438764</v>
      </c>
      <c r="Z34" s="894">
        <f t="shared" si="10"/>
        <v>343.68614658620697</v>
      </c>
      <c r="AA34" s="894">
        <f t="shared" si="10"/>
        <v>349.40016386733561</v>
      </c>
      <c r="AB34" s="894">
        <f t="shared" si="10"/>
        <v>339.74669357148485</v>
      </c>
      <c r="AC34" s="894">
        <f t="shared" si="10"/>
        <v>320.29395574794194</v>
      </c>
      <c r="AD34" s="894">
        <f t="shared" si="10"/>
        <v>307.22419266622836</v>
      </c>
      <c r="AE34" s="894">
        <f t="shared" si="10"/>
        <v>303.87360620818708</v>
      </c>
      <c r="AF34" s="894">
        <f t="shared" si="10"/>
        <v>303.6767199308776</v>
      </c>
      <c r="AG34" s="894">
        <f t="shared" si="10"/>
        <v>299.58810816988176</v>
      </c>
      <c r="AH34" s="894">
        <f t="shared" si="10"/>
        <v>276.84402893165691</v>
      </c>
      <c r="AI34" s="894">
        <f t="shared" si="10"/>
        <v>254.66128912135915</v>
      </c>
      <c r="AJ34" s="894">
        <f t="shared" si="10"/>
        <v>272.7263668052712</v>
      </c>
      <c r="AK34" s="895">
        <f t="shared" si="10"/>
        <v>265.27312147149308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82.792405910143287</v>
      </c>
      <c r="P35" s="453">
        <f t="shared" si="9"/>
        <v>0.24368862884230907</v>
      </c>
      <c r="Q35" s="328"/>
      <c r="R35" s="13"/>
      <c r="S35" s="323"/>
      <c r="T35" s="334"/>
      <c r="U35" s="246" t="s">
        <v>114</v>
      </c>
      <c r="V35" s="344"/>
      <c r="W35" s="344"/>
      <c r="X35" s="896">
        <f>SUM(X36:X38)</f>
        <v>83.988490859057805</v>
      </c>
      <c r="Y35" s="897">
        <f t="shared" ref="Y35:AK35" si="11">SUM(Y36:Y38)</f>
        <v>74.123632993268728</v>
      </c>
      <c r="Z35" s="897">
        <f t="shared" si="11"/>
        <v>80.300752761032228</v>
      </c>
      <c r="AA35" s="897">
        <f t="shared" si="11"/>
        <v>81.590749429249442</v>
      </c>
      <c r="AB35" s="897">
        <f t="shared" si="11"/>
        <v>80.17338445365192</v>
      </c>
      <c r="AC35" s="897">
        <f t="shared" si="11"/>
        <v>78.458876086223796</v>
      </c>
      <c r="AD35" s="897">
        <f t="shared" si="11"/>
        <v>75.203089295004148</v>
      </c>
      <c r="AE35" s="897">
        <f t="shared" si="11"/>
        <v>77.609651378269106</v>
      </c>
      <c r="AF35" s="897">
        <f t="shared" si="11"/>
        <v>81.758355369044295</v>
      </c>
      <c r="AG35" s="897">
        <f t="shared" si="11"/>
        <v>86.561693076479486</v>
      </c>
      <c r="AH35" s="897">
        <f t="shared" si="11"/>
        <v>78.10790955584207</v>
      </c>
      <c r="AI35" s="897">
        <f t="shared" si="11"/>
        <v>68.692205132368741</v>
      </c>
      <c r="AJ35" s="897">
        <f t="shared" si="11"/>
        <v>80.147391448614314</v>
      </c>
      <c r="AK35" s="898">
        <f t="shared" si="11"/>
        <v>67.978215510179993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79.5569207072881</v>
      </c>
      <c r="P36" s="453">
        <f t="shared" si="9"/>
        <v>0.23416540090786439</v>
      </c>
      <c r="Q36" s="328"/>
      <c r="R36" s="13"/>
      <c r="S36" s="356" t="s">
        <v>184</v>
      </c>
      <c r="T36" s="335"/>
      <c r="U36" s="346"/>
      <c r="V36" s="336" t="s">
        <v>184</v>
      </c>
      <c r="W36" s="357"/>
      <c r="X36" s="899">
        <f>VLOOKUP(年度マスタ!$K$4&amp;"_"&amp;X$33,データシート1!$A:$BT,MATCH("aa_"&amp;$S36,データシート1!$A$1:$BT$1,0),0)</f>
        <v>77.094617102653018</v>
      </c>
      <c r="Y36" s="900">
        <f>VLOOKUP(年度マスタ!$K$4&amp;"_"&amp;Y$33,データシート1!$A:$BT,MATCH("aa_"&amp;$S36,データシート1!$A$1:$BT$1,0),0)</f>
        <v>67.286389188047252</v>
      </c>
      <c r="Z36" s="900">
        <f>VLOOKUP(年度マスタ!$K$4&amp;"_"&amp;Z$33,データシート1!$A:$BT,MATCH("aa_"&amp;$S36,データシート1!$A$1:$BT$1,0),0)</f>
        <v>72.204219634077319</v>
      </c>
      <c r="AA36" s="900">
        <f>VLOOKUP(年度マスタ!$K$4&amp;"_"&amp;AA$33,データシート1!$A:$BT,MATCH("aa_"&amp;$S36,データシート1!$A$1:$BT$1,0),0)</f>
        <v>73.83986370154382</v>
      </c>
      <c r="AB36" s="900">
        <f>VLOOKUP(年度マスタ!$K$4&amp;"_"&amp;AB$33,データシート1!$A:$BT,MATCH("aa_"&amp;$S36,データシート1!$A$1:$BT$1,0),0)</f>
        <v>73.018916069867174</v>
      </c>
      <c r="AC36" s="900">
        <f>VLOOKUP(年度マスタ!$K$4&amp;"_"&amp;AC$33,データシート1!$A:$BT,MATCH("aa_"&amp;$S36,データシート1!$A$1:$BT$1,0),0)</f>
        <v>69.136456662193709</v>
      </c>
      <c r="AD36" s="900">
        <f>VLOOKUP(年度マスタ!$K$4&amp;"_"&amp;AD$33,データシート1!$A:$BT,MATCH("aa_"&amp;$S36,データシート1!$A$1:$BT$1,0),0)</f>
        <v>65.613438018568303</v>
      </c>
      <c r="AE36" s="900">
        <f>VLOOKUP(年度マスタ!$K$4&amp;"_"&amp;AE$33,データシート1!$A:$BT,MATCH("aa_"&amp;$S36,データシート1!$A$1:$BT$1,0),0)</f>
        <v>67.726761214484952</v>
      </c>
      <c r="AF36" s="900">
        <f>VLOOKUP(年度マスタ!$K$4&amp;"_"&amp;AF$33,データシート1!$A:$BT,MATCH("aa_"&amp;$S36,データシート1!$A$1:$BT$1,0),0)</f>
        <v>72.564954001103203</v>
      </c>
      <c r="AG36" s="900">
        <f>VLOOKUP(年度マスタ!$K$4&amp;"_"&amp;AG$33,データシート1!$A:$BT,MATCH("aa_"&amp;$S36,データシート1!$A$1:$BT$1,0),0)</f>
        <v>78.239106266391602</v>
      </c>
      <c r="AH36" s="900">
        <f>VLOOKUP(年度マスタ!$K$4&amp;"_"&amp;AH$33,データシート1!$A:$BT,MATCH("aa_"&amp;$S36,データシート1!$A$1:$BT$1,0),0)</f>
        <v>69.962303223028087</v>
      </c>
      <c r="AI36" s="900">
        <f>VLOOKUP(年度マスタ!$K$4&amp;"_"&amp;AI$33,データシート1!$A:$BT,MATCH("aa_"&amp;$S36,データシート1!$A$1:$BT$1,0),0)</f>
        <v>61.648691724086341</v>
      </c>
      <c r="AJ36" s="900">
        <f>VLOOKUP(年度マスタ!$K$4&amp;"_"&amp;AJ$33,データシート1!$A:$BT,MATCH("aa_"&amp;$S36,データシート1!$A$1:$BT$1,0),0)</f>
        <v>73.346270286339475</v>
      </c>
      <c r="AK36" s="901">
        <f>VLOOKUP(年度マスタ!$K$4&amp;"_"&amp;AK$33,データシート1!$A:$BT,MATCH("aa_"&amp;$S36,データシート1!$A$1:$BT$1,0),0)</f>
        <v>61.703006881249415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94.036365010001575</v>
      </c>
      <c r="P37" s="453">
        <f t="shared" si="9"/>
        <v>0.27678375327651489</v>
      </c>
      <c r="Q37" s="328"/>
      <c r="R37" s="13"/>
      <c r="S37" s="356" t="s">
        <v>187</v>
      </c>
      <c r="T37" s="335"/>
      <c r="U37" s="346"/>
      <c r="V37" s="336" t="s">
        <v>194</v>
      </c>
      <c r="W37" s="357"/>
      <c r="X37" s="899">
        <f>VLOOKUP(年度マスタ!$K$4&amp;"_"&amp;X$33,データシート1!$A:$BT,MATCH("aa_"&amp;$S37,データシート1!$A$1:$BT$1,0),0)</f>
        <v>2.8606130088152111</v>
      </c>
      <c r="Y37" s="900">
        <f>VLOOKUP(年度マスタ!$K$4&amp;"_"&amp;Y$33,データシート1!$A:$BT,MATCH("aa_"&amp;$S37,データシート1!$A$1:$BT$1,0),0)</f>
        <v>3.0665937058345278</v>
      </c>
      <c r="Z37" s="900">
        <f>VLOOKUP(年度マスタ!$K$4&amp;"_"&amp;Z$33,データシート1!$A:$BT,MATCH("aa_"&amp;$S37,データシート1!$A$1:$BT$1,0),0)</f>
        <v>4.3150802172324383</v>
      </c>
      <c r="AA37" s="900">
        <f>VLOOKUP(年度マスタ!$K$4&amp;"_"&amp;AA$33,データシート1!$A:$BT,MATCH("aa_"&amp;$S37,データシート1!$A$1:$BT$1,0),0)</f>
        <v>3.9783860193705429</v>
      </c>
      <c r="AB37" s="900">
        <f>VLOOKUP(年度マスタ!$K$4&amp;"_"&amp;AB$33,データシート1!$A:$BT,MATCH("aa_"&amp;$S37,データシート1!$A$1:$BT$1,0),0)</f>
        <v>3.4378471036048421</v>
      </c>
      <c r="AC37" s="900">
        <f>VLOOKUP(年度マスタ!$K$4&amp;"_"&amp;AC$33,データシート1!$A:$BT,MATCH("aa_"&amp;$S37,データシート1!$A$1:$BT$1,0),0)</f>
        <v>2.8697493789073119</v>
      </c>
      <c r="AD37" s="900">
        <f>VLOOKUP(年度マスタ!$K$4&amp;"_"&amp;AD$33,データシート1!$A:$BT,MATCH("aa_"&amp;$S37,データシート1!$A$1:$BT$1,0),0)</f>
        <v>2.656941700552804</v>
      </c>
      <c r="AE37" s="900">
        <f>VLOOKUP(年度マスタ!$K$4&amp;"_"&amp;AE$33,データシート1!$A:$BT,MATCH("aa_"&amp;$S37,データシート1!$A$1:$BT$1,0),0)</f>
        <v>2.6094333724112979</v>
      </c>
      <c r="AF37" s="900">
        <f>VLOOKUP(年度マスタ!$K$4&amp;"_"&amp;AF$33,データシート1!$A:$BT,MATCH("aa_"&amp;$S37,データシート1!$A$1:$BT$1,0),0)</f>
        <v>2.6118724660227781</v>
      </c>
      <c r="AG37" s="900">
        <f>VLOOKUP(年度マスタ!$K$4&amp;"_"&amp;AG$33,データシート1!$A:$BT,MATCH("aa_"&amp;$S37,データシート1!$A$1:$BT$1,0),0)</f>
        <v>2.4533380367946149</v>
      </c>
      <c r="AH37" s="900">
        <f>VLOOKUP(年度マスタ!$K$4&amp;"_"&amp;AH$33,データシート1!$A:$BT,MATCH("aa_"&amp;$S37,データシート1!$A$1:$BT$1,0),0)</f>
        <v>2.225275128744745</v>
      </c>
      <c r="AI37" s="900">
        <f>VLOOKUP(年度マスタ!$K$4&amp;"_"&amp;AI$33,データシート1!$A:$BT,MATCH("aa_"&amp;$S37,データシート1!$A$1:$BT$1,0),0)</f>
        <v>2.4553201645337808</v>
      </c>
      <c r="AJ37" s="900">
        <f>VLOOKUP(年度マスタ!$K$4&amp;"_"&amp;AJ$33,データシート1!$A:$BT,MATCH("aa_"&amp;$S37,データシート1!$A$1:$BT$1,0),0)</f>
        <v>2.6649956599418108</v>
      </c>
      <c r="AK37" s="901">
        <f>VLOOKUP(年度マスタ!$K$4&amp;"_"&amp;AK$33,データシート1!$A:$BT,MATCH("aa_"&amp;$S37,データシート1!$A$1:$BT$1,0),0)</f>
        <v>2.4425716879098647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90.165216704774394</v>
      </c>
      <c r="P38" s="454">
        <f t="shared" si="9"/>
        <v>0.26538953405827059</v>
      </c>
      <c r="Q38" s="328"/>
      <c r="R38" s="13"/>
      <c r="S38" s="356" t="s">
        <v>188</v>
      </c>
      <c r="T38" s="335"/>
      <c r="U38" s="348"/>
      <c r="V38" s="358" t="s">
        <v>197</v>
      </c>
      <c r="W38" s="358"/>
      <c r="X38" s="899">
        <f>VLOOKUP(年度マスタ!$K$4&amp;"_"&amp;X$33,データシート1!$A:$BT,MATCH("aa_"&amp;$S38,データシート1!$A$1:$BT$1,0),0)</f>
        <v>4.0332607475895754</v>
      </c>
      <c r="Y38" s="900">
        <f>VLOOKUP(年度マスタ!$K$4&amp;"_"&amp;Y$33,データシート1!$A:$BT,MATCH("aa_"&amp;$S38,データシート1!$A$1:$BT$1,0),0)</f>
        <v>3.7706500993869612</v>
      </c>
      <c r="Z38" s="900">
        <f>VLOOKUP(年度マスタ!$K$4&amp;"_"&amp;Z$33,データシート1!$A:$BT,MATCH("aa_"&amp;$S38,データシート1!$A$1:$BT$1,0),0)</f>
        <v>3.7814529097224812</v>
      </c>
      <c r="AA38" s="900">
        <f>VLOOKUP(年度マスタ!$K$4&amp;"_"&amp;AA$33,データシート1!$A:$BT,MATCH("aa_"&amp;$S38,データシート1!$A$1:$BT$1,0),0)</f>
        <v>3.7724997083350771</v>
      </c>
      <c r="AB38" s="900">
        <f>VLOOKUP(年度マスタ!$K$4&amp;"_"&amp;AB$33,データシート1!$A:$BT,MATCH("aa_"&amp;$S38,データシート1!$A$1:$BT$1,0),0)</f>
        <v>3.7166212801799139</v>
      </c>
      <c r="AC38" s="900">
        <f>VLOOKUP(年度マスタ!$K$4&amp;"_"&amp;AC$33,データシート1!$A:$BT,MATCH("aa_"&amp;$S38,データシート1!$A$1:$BT$1,0),0)</f>
        <v>6.4526700451227663</v>
      </c>
      <c r="AD38" s="900">
        <f>VLOOKUP(年度マスタ!$K$4&amp;"_"&amp;AD$33,データシート1!$A:$BT,MATCH("aa_"&amp;$S38,データシート1!$A$1:$BT$1,0),0)</f>
        <v>6.9327095758830426</v>
      </c>
      <c r="AE38" s="900">
        <f>VLOOKUP(年度マスタ!$K$4&amp;"_"&amp;AE$33,データシート1!$A:$BT,MATCH("aa_"&amp;$S38,データシート1!$A$1:$BT$1,0),0)</f>
        <v>7.2734567913728458</v>
      </c>
      <c r="AF38" s="900">
        <f>VLOOKUP(年度マスタ!$K$4&amp;"_"&amp;AF$33,データシート1!$A:$BT,MATCH("aa_"&amp;$S38,データシート1!$A$1:$BT$1,0),0)</f>
        <v>6.5815289019183147</v>
      </c>
      <c r="AG38" s="900">
        <f>VLOOKUP(年度マスタ!$K$4&amp;"_"&amp;AG$33,データシート1!$A:$BT,MATCH("aa_"&amp;$S38,データシート1!$A$1:$BT$1,0),0)</f>
        <v>5.8692487732932586</v>
      </c>
      <c r="AH38" s="900">
        <f>VLOOKUP(年度マスタ!$K$4&amp;"_"&amp;AH$33,データシート1!$A:$BT,MATCH("aa_"&amp;$S38,データシート1!$A$1:$BT$1,0),0)</f>
        <v>5.9203312040692468</v>
      </c>
      <c r="AI38" s="900">
        <f>VLOOKUP(年度マスタ!$K$4&amp;"_"&amp;AI$33,データシート1!$A:$BT,MATCH("aa_"&amp;$S38,データシート1!$A$1:$BT$1,0),0)</f>
        <v>4.5881932437486252</v>
      </c>
      <c r="AJ38" s="900">
        <f>VLOOKUP(年度マスタ!$K$4&amp;"_"&amp;AJ$33,データシート1!$A:$BT,MATCH("aa_"&amp;$S38,データシート1!$A$1:$BT$1,0),0)</f>
        <v>4.1361255023330274</v>
      </c>
      <c r="AK38" s="901">
        <f>VLOOKUP(年度マスタ!$K$4&amp;"_"&amp;AK$33,データシート1!$A:$BT,MATCH("aa_"&amp;$S38,データシート1!$A$1:$BT$1,0),0)</f>
        <v>3.8326369410207151</v>
      </c>
      <c r="AL38" s="330"/>
      <c r="AW38" s="17" t="str">
        <f>年度マスタ!H4</f>
        <v>22</v>
      </c>
      <c r="AX38" s="17" t="s">
        <v>198</v>
      </c>
      <c r="AY38" s="17">
        <f>VLOOKUP($AW38&amp;"_"&amp;$AY$34,データシート1!$A:$BT,MATCH($AY$31&amp;"_"&amp;AY$36,データシート1!$A$1:$BT$1,0),0)</f>
        <v>7467.620145690621</v>
      </c>
      <c r="AZ38" s="17">
        <f>VLOOKUP($AW38&amp;"_"&amp;$AY$34,データシート1!$A:$BT,MATCH($AY$31&amp;"_"&amp;AZ$36,データシート1!$A$1:$BT$1,0),0)</f>
        <v>209.22533498132904</v>
      </c>
      <c r="BA38" s="17">
        <f>VLOOKUP($AW38&amp;"_"&amp;$AY$34,データシート1!$A:$BT,MATCH($AY$31&amp;"_"&amp;BA$36,データシート1!$A$1:$BT$1,0),0)</f>
        <v>457.48497507818229</v>
      </c>
      <c r="BB38" s="17">
        <f>VLOOKUP($AW38&amp;"_"&amp;$AY$34,データシート1!$A:$BT,MATCH($AY$31&amp;"_"&amp;BB$36,データシート1!$A$1:$BT$1,0),0)</f>
        <v>4686.7683579745744</v>
      </c>
      <c r="BC38" s="17">
        <f>VLOOKUP($AW38&amp;"_"&amp;$AY$34,データシート1!$A:$BT,MATCH($AY$31&amp;"_"&amp;BC$36,データシート1!$A$1:$BT$1,0),0)</f>
        <v>4766.8253236454102</v>
      </c>
      <c r="BD38" s="17">
        <f>VLOOKUP($AW38&amp;"_"&amp;$AY$34,データシート1!$A:$BT,MATCH($AY$31&amp;"_"&amp;BD$36,データシート1!$A$1:$BT$1,0),0)</f>
        <v>3292.5672439469222</v>
      </c>
      <c r="BE38" s="17">
        <f>VLOOKUP($AW38&amp;"_"&amp;$AY$34,データシート1!$A:$BT,MATCH($AY$31&amp;"_"&amp;BE$36,データシート1!$A$1:$BT$1,0),0)</f>
        <v>2412.7994897205172</v>
      </c>
      <c r="BF38" s="17">
        <f>VLOOKUP($AW38&amp;"_"&amp;$AY$34,データシート1!$A:$BT,MATCH($AY$31&amp;"_"&amp;BF$36,データシート1!$A$1:$BT$1,0),0)</f>
        <v>213.91964421649507</v>
      </c>
      <c r="BG38" s="17">
        <f>VLOOKUP($AW38&amp;"_"&amp;$AY$34,データシート1!$A:$BT,MATCH($AY$31&amp;"_"&amp;BG$36,データシート1!$A$1:$BT$1,0),0)</f>
        <v>112.58759631609456</v>
      </c>
      <c r="BH38" s="17">
        <f>VLOOKUP($AW38&amp;"_"&amp;$AY$34,データシート1!$A:$BT,MATCH($AY$31&amp;"_"&amp;BH$36,データシート1!$A$1:$BT$1,0),0)</f>
        <v>439.21659631772889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51.296290044131069</v>
      </c>
      <c r="P39" s="454">
        <f t="shared" si="9"/>
        <v>0.15098392718673509</v>
      </c>
      <c r="Q39" s="328"/>
      <c r="R39" s="13"/>
      <c r="S39" s="356" t="s">
        <v>189</v>
      </c>
      <c r="T39" s="335"/>
      <c r="U39" s="343" t="s">
        <v>199</v>
      </c>
      <c r="V39" s="344"/>
      <c r="W39" s="344"/>
      <c r="X39" s="896">
        <f>VLOOKUP(年度マスタ!$K$4&amp;"_"&amp;X$33,データシート1!$A:$BT,MATCH("aa_"&amp;$S39,データシート1!$A$1:$BT$1,0),0)</f>
        <v>73.50331377999224</v>
      </c>
      <c r="Y39" s="897">
        <f>VLOOKUP(年度マスタ!$K$4&amp;"_"&amp;Y$33,データシート1!$A:$BT,MATCH("aa_"&amp;$S39,データシート1!$A$1:$BT$1,0),0)</f>
        <v>73.817927086284456</v>
      </c>
      <c r="Z39" s="897">
        <f>VLOOKUP(年度マスタ!$K$4&amp;"_"&amp;Z$33,データシート1!$A:$BT,MATCH("aa_"&amp;$S39,データシート1!$A$1:$BT$1,0),0)</f>
        <v>83.813714879214999</v>
      </c>
      <c r="AA39" s="897">
        <f>VLOOKUP(年度マスタ!$K$4&amp;"_"&amp;AA$33,データシート1!$A:$BT,MATCH("aa_"&amp;$S39,データシート1!$A$1:$BT$1,0),0)</f>
        <v>86.161220260792035</v>
      </c>
      <c r="AB39" s="897">
        <f>VLOOKUP(年度マスタ!$K$4&amp;"_"&amp;AB$33,データシート1!$A:$BT,MATCH("aa_"&amp;$S39,データシート1!$A$1:$BT$1,0),0)</f>
        <v>82.792405910143287</v>
      </c>
      <c r="AC39" s="897">
        <f>VLOOKUP(年度マスタ!$K$4&amp;"_"&amp;AC$33,データシート1!$A:$BT,MATCH("aa_"&amp;$S39,データシート1!$A$1:$BT$1,0),0)</f>
        <v>73.294958403361747</v>
      </c>
      <c r="AD39" s="897">
        <f>VLOOKUP(年度マスタ!$K$4&amp;"_"&amp;AD$33,データシート1!$A:$BT,MATCH("aa_"&amp;$S39,データシート1!$A$1:$BT$1,0),0)</f>
        <v>66.179593380351278</v>
      </c>
      <c r="AE39" s="897">
        <f>VLOOKUP(年度マスタ!$K$4&amp;"_"&amp;AE$33,データシート1!$A:$BT,MATCH("aa_"&amp;$S39,データシート1!$A$1:$BT$1,0),0)</f>
        <v>63.261065787949789</v>
      </c>
      <c r="AF39" s="897">
        <f>VLOOKUP(年度マスタ!$K$4&amp;"_"&amp;AF$33,データシート1!$A:$BT,MATCH("aa_"&amp;$S39,データシート1!$A$1:$BT$1,0),0)</f>
        <v>60.718449931108282</v>
      </c>
      <c r="AG39" s="897">
        <f>VLOOKUP(年度マスタ!$K$4&amp;"_"&amp;AG$33,データシート1!$A:$BT,MATCH("aa_"&amp;$S39,データシート1!$A$1:$BT$1,0),0)</f>
        <v>59.257803196823915</v>
      </c>
      <c r="AH39" s="897">
        <f>VLOOKUP(年度マスタ!$K$4&amp;"_"&amp;AH$33,データシート1!$A:$BT,MATCH("aa_"&amp;$S39,データシート1!$A$1:$BT$1,0),0)</f>
        <v>54.564595063036947</v>
      </c>
      <c r="AI39" s="897">
        <f>VLOOKUP(年度マスタ!$K$4&amp;"_"&amp;AI$33,データシート1!$A:$BT,MATCH("aa_"&amp;$S39,データシート1!$A$1:$BT$1,0),0)</f>
        <v>49.058488345633343</v>
      </c>
      <c r="AJ39" s="897">
        <f>VLOOKUP(年度マスタ!$K$4&amp;"_"&amp;AJ$33,データシート1!$A:$BT,MATCH("aa_"&amp;$S39,データシート1!$A$1:$BT$1,0),0)</f>
        <v>56.153397815638293</v>
      </c>
      <c r="AK39" s="898">
        <f>VLOOKUP(年度マスタ!$K$4&amp;"_"&amp;AK$33,データシート1!$A:$BT,MATCH("aa_"&amp;$S39,データシート1!$A$1:$BT$1,0),0)</f>
        <v>53.575717307839703</v>
      </c>
      <c r="AL39" s="330"/>
      <c r="AW39" s="17" t="str">
        <f>年度マスタ!K4</f>
        <v>22225</v>
      </c>
      <c r="AX39" s="17" t="s">
        <v>200</v>
      </c>
      <c r="AY39" s="17">
        <f>VLOOKUP($AW39&amp;"_"&amp;$AY$34,データシート1!$A:$BT,MATCH($AY$31&amp;"_"&amp;AY$36,データシート1!$A$1:$BT$1,0),0)</f>
        <v>61.703006881249415</v>
      </c>
      <c r="AZ39" s="17">
        <f>VLOOKUP($AW39&amp;"_"&amp;$AY$34,データシート1!$A:$BT,MATCH($AY$31&amp;"_"&amp;AZ$36,データシート1!$A$1:$BT$1,0),0)</f>
        <v>2.4425716879098647</v>
      </c>
      <c r="BA39" s="17">
        <f>VLOOKUP($AW39&amp;"_"&amp;$AY$34,データシート1!$A:$BT,MATCH($AY$31&amp;"_"&amp;BA$36,データシート1!$A$1:$BT$1,0),0)</f>
        <v>3.8326369410207151</v>
      </c>
      <c r="BB39" s="17">
        <f>VLOOKUP($AW39&amp;"_"&amp;$AY$34,データシート1!$A:$BT,MATCH($AY$31&amp;"_"&amp;BB$36,データシート1!$A$1:$BT$1,0),0)</f>
        <v>53.575717307839703</v>
      </c>
      <c r="BC39" s="17">
        <f>VLOOKUP($AW39&amp;"_"&amp;$AY$34,データシート1!$A:$BT,MATCH($AY$31&amp;"_"&amp;BC$36,データシート1!$A$1:$BT$1,0),0)</f>
        <v>62.833753885610072</v>
      </c>
      <c r="BD39" s="17">
        <f>VLOOKUP($AW39&amp;"_"&amp;$AY$34,データシート1!$A:$BT,MATCH($AY$31&amp;"_"&amp;BD$36,データシート1!$A$1:$BT$1,0),0)</f>
        <v>40.918213810812773</v>
      </c>
      <c r="BE39" s="17">
        <f>VLOOKUP($AW39&amp;"_"&amp;$AY$34,データシート1!$A:$BT,MATCH($AY$31&amp;"_"&amp;BE$36,データシート1!$A$1:$BT$1,0),0)</f>
        <v>33.520766238814105</v>
      </c>
      <c r="BF39" s="17">
        <f>VLOOKUP($AW39&amp;"_"&amp;$AY$34,データシート1!$A:$BT,MATCH($AY$31&amp;"_"&amp;BF$36,データシート1!$A$1:$BT$1,0),0)</f>
        <v>2.7822476267273095</v>
      </c>
      <c r="BG39" s="17">
        <f>VLOOKUP($AW39&amp;"_"&amp;$AY$34,データシート1!$A:$BT,MATCH($AY$31&amp;"_"&amp;BG$36,データシート1!$A$1:$BT$1,0),0)</f>
        <v>0</v>
      </c>
      <c r="BH39" s="17">
        <f>VLOOKUP($AW39&amp;"_"&amp;$AY$34,データシート1!$A:$BT,MATCH($AY$31&amp;"_"&amp;BH$36,データシート1!$A$1:$BT$1,0),0)</f>
        <v>3.664207091509124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38.868926660643318</v>
      </c>
      <c r="P40" s="454">
        <f t="shared" si="9"/>
        <v>0.11440560687153545</v>
      </c>
      <c r="Q40" s="328"/>
      <c r="R40" s="13"/>
      <c r="S40" s="356" t="s">
        <v>165</v>
      </c>
      <c r="T40" s="335"/>
      <c r="U40" s="343" t="s">
        <v>165</v>
      </c>
      <c r="V40" s="344"/>
      <c r="W40" s="344"/>
      <c r="X40" s="896">
        <f>VLOOKUP(年度マスタ!$K$4&amp;"_"&amp;X$33,データシート1!$A:$BT,MATCH("aa_"&amp;$S40,データシート1!$A$1:$BT$1,0),0)</f>
        <v>65.712282226869263</v>
      </c>
      <c r="Y40" s="897">
        <f>VLOOKUP(年度マスタ!$K$4&amp;"_"&amp;Y$33,データシート1!$A:$BT,MATCH("aa_"&amp;$S40,データシート1!$A$1:$BT$1,0),0)</f>
        <v>72.071615720943612</v>
      </c>
      <c r="Z40" s="897">
        <f>VLOOKUP(年度マスタ!$K$4&amp;"_"&amp;Z$33,データシート1!$A:$BT,MATCH("aa_"&amp;$S40,データシート1!$A$1:$BT$1,0),0)</f>
        <v>80.756629357336564</v>
      </c>
      <c r="AA40" s="897">
        <f>VLOOKUP(年度マスタ!$K$4&amp;"_"&amp;AA$33,データシート1!$A:$BT,MATCH("aa_"&amp;$S40,データシート1!$A$1:$BT$1,0),0)</f>
        <v>82.116774731114361</v>
      </c>
      <c r="AB40" s="897">
        <f>VLOOKUP(年度マスタ!$K$4&amp;"_"&amp;AB$33,データシート1!$A:$BT,MATCH("aa_"&amp;$S40,データシート1!$A$1:$BT$1,0),0)</f>
        <v>79.5569207072881</v>
      </c>
      <c r="AC40" s="897">
        <f>VLOOKUP(年度マスタ!$K$4&amp;"_"&amp;AC$33,データシート1!$A:$BT,MATCH("aa_"&amp;$S40,データシート1!$A$1:$BT$1,0),0)</f>
        <v>73.838536506151087</v>
      </c>
      <c r="AD40" s="897">
        <f>VLOOKUP(年度マスタ!$K$4&amp;"_"&amp;AD$33,データシート1!$A:$BT,MATCH("aa_"&amp;$S40,データシート1!$A$1:$BT$1,0),0)</f>
        <v>70.67718035882703</v>
      </c>
      <c r="AE40" s="897">
        <f>VLOOKUP(年度マスタ!$K$4&amp;"_"&amp;AE$33,データシート1!$A:$BT,MATCH("aa_"&amp;$S40,データシート1!$A$1:$BT$1,0),0)</f>
        <v>70.548324873191461</v>
      </c>
      <c r="AF40" s="897">
        <f>VLOOKUP(年度マスタ!$K$4&amp;"_"&amp;AF$33,データシート1!$A:$BT,MATCH("aa_"&amp;$S40,データシート1!$A$1:$BT$1,0),0)</f>
        <v>68.436001207266102</v>
      </c>
      <c r="AG40" s="897">
        <f>VLOOKUP(年度マスタ!$K$4&amp;"_"&amp;AG$33,データシート1!$A:$BT,MATCH("aa_"&amp;$S40,データシート1!$A$1:$BT$1,0),0)</f>
        <v>63.924313638580784</v>
      </c>
      <c r="AH40" s="897">
        <f>VLOOKUP(年度マスタ!$K$4&amp;"_"&amp;AH$33,データシート1!$A:$BT,MATCH("aa_"&amp;$S40,データシート1!$A$1:$BT$1,0),0)</f>
        <v>56.127048698505192</v>
      </c>
      <c r="AI40" s="897">
        <f>VLOOKUP(年度マスタ!$K$4&amp;"_"&amp;AI$33,データシート1!$A:$BT,MATCH("aa_"&amp;$S40,データシート1!$A$1:$BT$1,0),0)</f>
        <v>57.576226346883793</v>
      </c>
      <c r="AJ40" s="897">
        <f>VLOOKUP(年度マスタ!$K$4&amp;"_"&amp;AJ$33,データシート1!$A:$BT,MATCH("aa_"&amp;$S40,データシート1!$A$1:$BT$1,0),0)</f>
        <v>57.952073558826783</v>
      </c>
      <c r="AK40" s="898">
        <f>VLOOKUP(年度マスタ!$K$4&amp;"_"&amp;AK$33,データシート1!$A:$BT,MATCH("aa_"&amp;$S40,データシート1!$A$1:$BT$1,0),0)</f>
        <v>62.833753885610072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3.8711483052271798</v>
      </c>
      <c r="P41" s="454">
        <f t="shared" si="9"/>
        <v>1.1394219218244329E-2</v>
      </c>
      <c r="Q41" s="328"/>
      <c r="R41" s="13"/>
      <c r="S41" s="356" t="s">
        <v>201</v>
      </c>
      <c r="T41" s="335"/>
      <c r="U41" s="246" t="s">
        <v>128</v>
      </c>
      <c r="V41" s="344"/>
      <c r="W41" s="344"/>
      <c r="X41" s="896">
        <f>X42+X45+X46</f>
        <v>96.632717544469926</v>
      </c>
      <c r="Y41" s="897">
        <f t="shared" ref="Y41:AH41" si="12">Y42+Y45+Y46</f>
        <v>97.334877541890805</v>
      </c>
      <c r="Z41" s="897">
        <f t="shared" si="12"/>
        <v>95.756210993573191</v>
      </c>
      <c r="AA41" s="897">
        <f t="shared" si="12"/>
        <v>96.008989178319794</v>
      </c>
      <c r="AB41" s="897">
        <f t="shared" si="12"/>
        <v>94.036365010001575</v>
      </c>
      <c r="AC41" s="897">
        <f t="shared" si="12"/>
        <v>91.342787096455325</v>
      </c>
      <c r="AD41" s="897">
        <f t="shared" si="12"/>
        <v>90.531756733485878</v>
      </c>
      <c r="AE41" s="897">
        <f t="shared" si="12"/>
        <v>88.910591769326743</v>
      </c>
      <c r="AF41" s="897">
        <f t="shared" si="12"/>
        <v>87.594293627458924</v>
      </c>
      <c r="AG41" s="897">
        <f t="shared" si="12"/>
        <v>86.105268637837568</v>
      </c>
      <c r="AH41" s="897">
        <f t="shared" si="12"/>
        <v>84.379457570052665</v>
      </c>
      <c r="AI41" s="897">
        <f>AI42+AI45+AI46</f>
        <v>76.29939314599325</v>
      </c>
      <c r="AJ41" s="897">
        <f>AJ42+AJ45+AJ46</f>
        <v>75.687127980039577</v>
      </c>
      <c r="AK41" s="898">
        <f>AK42+AK45+AK46</f>
        <v>77.221227676354189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93.710270970053841</v>
      </c>
      <c r="Y42" s="900">
        <f t="shared" ref="Y42:AK42" si="13">SUM(Y43:Y44)</f>
        <v>94.304792830248076</v>
      </c>
      <c r="Z42" s="900">
        <f t="shared" si="13"/>
        <v>92.270868212395158</v>
      </c>
      <c r="AA42" s="900">
        <f t="shared" si="13"/>
        <v>92.192727296692965</v>
      </c>
      <c r="AB42" s="900">
        <f t="shared" si="13"/>
        <v>90.165216704774394</v>
      </c>
      <c r="AC42" s="900">
        <f t="shared" si="13"/>
        <v>87.639041313807169</v>
      </c>
      <c r="AD42" s="900">
        <f t="shared" si="13"/>
        <v>86.911477369152422</v>
      </c>
      <c r="AE42" s="900">
        <f t="shared" si="13"/>
        <v>85.414447654742801</v>
      </c>
      <c r="AF42" s="900">
        <f t="shared" si="13"/>
        <v>84.233798665451914</v>
      </c>
      <c r="AG42" s="900">
        <f t="shared" si="13"/>
        <v>83.008481118881036</v>
      </c>
      <c r="AH42" s="900">
        <f t="shared" si="13"/>
        <v>81.387992967438962</v>
      </c>
      <c r="AI42" s="900">
        <f t="shared" si="13"/>
        <v>73.468335051270714</v>
      </c>
      <c r="AJ42" s="900">
        <f t="shared" si="13"/>
        <v>72.908894248747373</v>
      </c>
      <c r="AK42" s="901">
        <f t="shared" si="13"/>
        <v>74.438980049626878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3.1876174904000001</v>
      </c>
      <c r="P43" s="612">
        <f t="shared" si="9"/>
        <v>9.3823355774007126E-3</v>
      </c>
      <c r="Q43" s="328"/>
      <c r="R43" s="13"/>
      <c r="S43" s="356" t="s">
        <v>190</v>
      </c>
      <c r="T43" s="359"/>
      <c r="U43" s="346"/>
      <c r="V43" s="360"/>
      <c r="W43" s="347" t="s">
        <v>190</v>
      </c>
      <c r="X43" s="899">
        <f>VLOOKUP(年度マスタ!$K$4&amp;"_"&amp;X$33,データシート1!$A:$BT,MATCH("aa_"&amp;$S43,データシート1!$A$1:$BT$1,0),0)</f>
        <v>53.783751495400423</v>
      </c>
      <c r="Y43" s="900">
        <f>VLOOKUP(年度マスタ!$K$4&amp;"_"&amp;Y$33,データシート1!$A:$BT,MATCH("aa_"&amp;$S43,データシート1!$A$1:$BT$1,0),0)</f>
        <v>53.824427308791428</v>
      </c>
      <c r="Z43" s="900">
        <f>VLOOKUP(年度マスタ!$K$4&amp;"_"&amp;Z$33,データシート1!$A:$BT,MATCH("aa_"&amp;$S43,データシート1!$A$1:$BT$1,0),0)</f>
        <v>53.034546806261353</v>
      </c>
      <c r="AA43" s="900">
        <f>VLOOKUP(年度マスタ!$K$4&amp;"_"&amp;AA$33,データシート1!$A:$BT,MATCH("aa_"&amp;$S43,データシート1!$A$1:$BT$1,0),0)</f>
        <v>52.991954495937307</v>
      </c>
      <c r="AB43" s="900">
        <f>VLOOKUP(年度マスタ!$K$4&amp;"_"&amp;AB$33,データシート1!$A:$BT,MATCH("aa_"&amp;$S43,データシート1!$A$1:$BT$1,0),0)</f>
        <v>51.296290044131069</v>
      </c>
      <c r="AC43" s="900">
        <f>VLOOKUP(年度マスタ!$K$4&amp;"_"&amp;AC$33,データシート1!$A:$BT,MATCH("aa_"&amp;$S43,データシート1!$A$1:$BT$1,0),0)</f>
        <v>49.100340789008335</v>
      </c>
      <c r="AD43" s="900">
        <f>VLOOKUP(年度マスタ!$K$4&amp;"_"&amp;AD$33,データシート1!$A:$BT,MATCH("aa_"&amp;$S43,データシート1!$A$1:$BT$1,0),0)</f>
        <v>49.000642821345195</v>
      </c>
      <c r="AE43" s="900">
        <f>VLOOKUP(年度マスタ!$K$4&amp;"_"&amp;AE$33,データシート1!$A:$BT,MATCH("aa_"&amp;$S43,データシート1!$A$1:$BT$1,0),0)</f>
        <v>48.677651111309707</v>
      </c>
      <c r="AF43" s="900">
        <f>VLOOKUP(年度マスタ!$K$4&amp;"_"&amp;AF$33,データシート1!$A:$BT,MATCH("aa_"&amp;$S43,データシート1!$A$1:$BT$1,0),0)</f>
        <v>48.033877060818007</v>
      </c>
      <c r="AG43" s="900">
        <f>VLOOKUP(年度マスタ!$K$4&amp;"_"&amp;AG$33,データシート1!$A:$BT,MATCH("aa_"&amp;$S43,データシート1!$A$1:$BT$1,0),0)</f>
        <v>47.269279714737173</v>
      </c>
      <c r="AH43" s="900">
        <f>VLOOKUP(年度マスタ!$K$4&amp;"_"&amp;AH$33,データシート1!$A:$BT,MATCH("aa_"&amp;$S43,データシート1!$A$1:$BT$1,0),0)</f>
        <v>45.870488842911229</v>
      </c>
      <c r="AI43" s="900">
        <f>VLOOKUP(年度マスタ!$K$4&amp;"_"&amp;AI$33,データシート1!$A:$BT,MATCH("aa_"&amp;$S43,データシート1!$A$1:$BT$1,0),0)</f>
        <v>40.215622837252695</v>
      </c>
      <c r="AJ43" s="900">
        <f>VLOOKUP(年度マスタ!$K$4&amp;"_"&amp;AJ$33,データシート1!$A:$BT,MATCH("aa_"&amp;$S43,データシート1!$A$1:$BT$1,0),0)</f>
        <v>38.951469087650338</v>
      </c>
      <c r="AK43" s="901">
        <f>VLOOKUP(年度マスタ!$K$4&amp;"_"&amp;AK$33,データシート1!$A:$BT,MATCH("aa_"&amp;$S43,データシート1!$A$1:$BT$1,0),0)</f>
        <v>40.918213810812773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39.926519474653418</v>
      </c>
      <c r="Y44" s="900">
        <f>VLOOKUP(年度マスタ!$K$4&amp;"_"&amp;Y$33,データシート1!$A:$BT,MATCH("aa_"&amp;$S44,データシート1!$A$1:$BT$1,0),0)</f>
        <v>40.480365521456648</v>
      </c>
      <c r="Z44" s="900">
        <f>VLOOKUP(年度マスタ!$K$4&amp;"_"&amp;Z$33,データシート1!$A:$BT,MATCH("aa_"&amp;$S44,データシート1!$A$1:$BT$1,0),0)</f>
        <v>39.236321406133797</v>
      </c>
      <c r="AA44" s="900">
        <f>VLOOKUP(年度マスタ!$K$4&amp;"_"&amp;AA$33,データシート1!$A:$BT,MATCH("aa_"&amp;$S44,データシート1!$A$1:$BT$1,0),0)</f>
        <v>39.200772800755658</v>
      </c>
      <c r="AB44" s="900">
        <f>VLOOKUP(年度マスタ!$K$4&amp;"_"&amp;AB$33,データシート1!$A:$BT,MATCH("aa_"&amp;$S44,データシート1!$A$1:$BT$1,0),0)</f>
        <v>38.868926660643318</v>
      </c>
      <c r="AC44" s="900">
        <f>VLOOKUP(年度マスタ!$K$4&amp;"_"&amp;AC$33,データシート1!$A:$BT,MATCH("aa_"&amp;$S44,データシート1!$A$1:$BT$1,0),0)</f>
        <v>38.538700524798834</v>
      </c>
      <c r="AD44" s="900">
        <f>VLOOKUP(年度マスタ!$K$4&amp;"_"&amp;AD$33,データシート1!$A:$BT,MATCH("aa_"&amp;$S44,データシート1!$A$1:$BT$1,0),0)</f>
        <v>37.910834547807227</v>
      </c>
      <c r="AE44" s="900">
        <f>VLOOKUP(年度マスタ!$K$4&amp;"_"&amp;AE$33,データシート1!$A:$BT,MATCH("aa_"&amp;$S44,データシート1!$A$1:$BT$1,0),0)</f>
        <v>36.736796543433094</v>
      </c>
      <c r="AF44" s="900">
        <f>VLOOKUP(年度マスタ!$K$4&amp;"_"&amp;AF$33,データシート1!$A:$BT,MATCH("aa_"&amp;$S44,データシート1!$A$1:$BT$1,0),0)</f>
        <v>36.199921604633907</v>
      </c>
      <c r="AG44" s="900">
        <f>VLOOKUP(年度マスタ!$K$4&amp;"_"&amp;AG$33,データシート1!$A:$BT,MATCH("aa_"&amp;$S44,データシート1!$A$1:$BT$1,0),0)</f>
        <v>35.739201404143856</v>
      </c>
      <c r="AH44" s="900">
        <f>VLOOKUP(年度マスタ!$K$4&amp;"_"&amp;AH$33,データシート1!$A:$BT,MATCH("aa_"&amp;$S44,データシート1!$A$1:$BT$1,0),0)</f>
        <v>35.517504124527733</v>
      </c>
      <c r="AI44" s="900">
        <f>VLOOKUP(年度マスタ!$K$4&amp;"_"&amp;AI$33,データシート1!$A:$BT,MATCH("aa_"&amp;$S44,データシート1!$A$1:$BT$1,0),0)</f>
        <v>33.252712214018011</v>
      </c>
      <c r="AJ44" s="900">
        <f>VLOOKUP(年度マスタ!$K$4&amp;"_"&amp;AJ$33,データシート1!$A:$BT,MATCH("aa_"&amp;$S44,データシート1!$A$1:$BT$1,0),0)</f>
        <v>33.957425161097028</v>
      </c>
      <c r="AK44" s="901">
        <f>VLOOKUP(年度マスタ!$K$4&amp;"_"&amp;AK$33,データシート1!$A:$BT,MATCH("aa_"&amp;$S44,データシート1!$A$1:$BT$1,0),0)</f>
        <v>33.520766238814105</v>
      </c>
      <c r="AL44" s="330"/>
      <c r="AW44" s="17" t="str">
        <f>AW47</f>
        <v>静岡県</v>
      </c>
      <c r="AX44" s="1010">
        <f t="shared" si="14"/>
        <v>0.33809906825000813</v>
      </c>
      <c r="AY44" s="1010">
        <f t="shared" si="14"/>
        <v>0.19480300481457341</v>
      </c>
      <c r="AZ44" s="1010">
        <f t="shared" si="14"/>
        <v>0.19813052951343768</v>
      </c>
      <c r="BA44" s="1010">
        <f t="shared" si="14"/>
        <v>0.25071159594172598</v>
      </c>
      <c r="BB44" s="1010">
        <f t="shared" si="14"/>
        <v>1.8255801480254692E-2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2.9224465744160799</v>
      </c>
      <c r="Y45" s="900">
        <f>VLOOKUP(年度マスタ!$K$4&amp;"_"&amp;Y$33,データシート1!$A:$BT,MATCH("aa_"&amp;$S45,データシート1!$A$1:$BT$1,0),0)</f>
        <v>3.0300847116427301</v>
      </c>
      <c r="Z45" s="900">
        <f>VLOOKUP(年度マスタ!$K$4&amp;"_"&amp;Z$33,データシート1!$A:$BT,MATCH("aa_"&amp;$S45,データシート1!$A$1:$BT$1,0),0)</f>
        <v>3.4853427811780402</v>
      </c>
      <c r="AA45" s="900">
        <f>VLOOKUP(年度マスタ!$K$4&amp;"_"&amp;AA$33,データシート1!$A:$BT,MATCH("aa_"&amp;$S45,データシート1!$A$1:$BT$1,0),0)</f>
        <v>3.8162618816268301</v>
      </c>
      <c r="AB45" s="900">
        <f>VLOOKUP(年度マスタ!$K$4&amp;"_"&amp;AB$33,データシート1!$A:$BT,MATCH("aa_"&amp;$S45,データシート1!$A$1:$BT$1,0),0)</f>
        <v>3.8711483052271798</v>
      </c>
      <c r="AC45" s="900">
        <f>VLOOKUP(年度マスタ!$K$4&amp;"_"&amp;AC$33,データシート1!$A:$BT,MATCH("aa_"&amp;$S45,データシート1!$A$1:$BT$1,0),0)</f>
        <v>3.7037457826481601</v>
      </c>
      <c r="AD45" s="900">
        <f>VLOOKUP(年度マスタ!$K$4&amp;"_"&amp;AD$33,データシート1!$A:$BT,MATCH("aa_"&amp;$S45,データシート1!$A$1:$BT$1,0),0)</f>
        <v>3.6202793643334599</v>
      </c>
      <c r="AE45" s="900">
        <f>VLOOKUP(年度マスタ!$K$4&amp;"_"&amp;AE$33,データシート1!$A:$BT,MATCH("aa_"&amp;$S45,データシート1!$A$1:$BT$1,0),0)</f>
        <v>3.4961441145839482</v>
      </c>
      <c r="AF45" s="900">
        <f>VLOOKUP(年度マスタ!$K$4&amp;"_"&amp;AF$33,データシート1!$A:$BT,MATCH("aa_"&amp;$S45,データシート1!$A$1:$BT$1,0),0)</f>
        <v>3.3604949620070101</v>
      </c>
      <c r="AG45" s="900">
        <f>VLOOKUP(年度マスタ!$K$4&amp;"_"&amp;AG$33,データシート1!$A:$BT,MATCH("aa_"&amp;$S45,データシート1!$A$1:$BT$1,0),0)</f>
        <v>3.0967875189565301</v>
      </c>
      <c r="AH45" s="900">
        <f>VLOOKUP(年度マスタ!$K$4&amp;"_"&amp;AH$33,データシート1!$A:$BT,MATCH("aa_"&amp;$S45,データシート1!$A$1:$BT$1,0),0)</f>
        <v>2.9914646026137</v>
      </c>
      <c r="AI45" s="900">
        <f>VLOOKUP(年度マスタ!$K$4&amp;"_"&amp;AI$33,データシート1!$A:$BT,MATCH("aa_"&amp;$S45,データシート1!$A$1:$BT$1,0),0)</f>
        <v>2.8310580947225299</v>
      </c>
      <c r="AJ45" s="900">
        <f>VLOOKUP(年度マスタ!$K$4&amp;"_"&amp;AJ$33,データシート1!$A:$BT,MATCH("aa_"&amp;$S45,データシート1!$A$1:$BT$1,0),0)</f>
        <v>2.7782337312921999</v>
      </c>
      <c r="AK45" s="901">
        <f>VLOOKUP(年度マスタ!$K$4&amp;"_"&amp;AK$33,データシート1!$A:$BT,MATCH("aa_"&amp;$S45,データシート1!$A$1:$BT$1,0),0)</f>
        <v>2.7822476267273095</v>
      </c>
      <c r="AL45" s="330"/>
      <c r="AW45" s="17" t="str">
        <f>AW48</f>
        <v>伊豆の国市</v>
      </c>
      <c r="AX45" s="1010">
        <f t="shared" ref="AX45:BB45" si="15">AX48/$BC48</f>
        <v>0.25625745696774299</v>
      </c>
      <c r="AY45" s="1010">
        <f t="shared" si="15"/>
        <v>0.20196436416418873</v>
      </c>
      <c r="AZ45" s="1010">
        <f t="shared" si="15"/>
        <v>0.23686438164962123</v>
      </c>
      <c r="BA45" s="1010">
        <f t="shared" si="15"/>
        <v>0.29110083693365285</v>
      </c>
      <c r="BB45" s="1010">
        <f t="shared" si="15"/>
        <v>1.381296028479421E-2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3.099361878479999</v>
      </c>
      <c r="Y47" s="903">
        <f>VLOOKUP(年度マスタ!$K$4&amp;"_"&amp;Y$33,データシート1!$A:$BT,MATCH("aa_"&amp;$S47,データシート1!$A$1:$BT$1,0),0)</f>
        <v>2.809301112</v>
      </c>
      <c r="Z47" s="903">
        <f>VLOOKUP(年度マスタ!$K$4&amp;"_"&amp;Z$33,データシート1!$A:$BT,MATCH("aa_"&amp;$S47,データシート1!$A$1:$BT$1,0),0)</f>
        <v>3.058838595050001</v>
      </c>
      <c r="AA47" s="903">
        <f>VLOOKUP(年度マスタ!$K$4&amp;"_"&amp;AA$33,データシート1!$A:$BT,MATCH("aa_"&amp;$S47,データシート1!$A$1:$BT$1,0),0)</f>
        <v>3.5224302678599999</v>
      </c>
      <c r="AB47" s="903">
        <f>VLOOKUP(年度マスタ!$K$4&amp;"_"&amp;AB$33,データシート1!$A:$BT,MATCH("aa_"&amp;$S47,データシート1!$A$1:$BT$1,0),0)</f>
        <v>3.1876174904000001</v>
      </c>
      <c r="AC47" s="903">
        <f>VLOOKUP(年度マスタ!$K$4&amp;"_"&amp;AC$33,データシート1!$A:$BT,MATCH("aa_"&amp;$S47,データシート1!$A$1:$BT$1,0),0)</f>
        <v>3.3587976557500001</v>
      </c>
      <c r="AD47" s="903">
        <f>VLOOKUP(年度マスタ!$K$4&amp;"_"&amp;AD$33,データシート1!$A:$BT,MATCH("aa_"&amp;$S47,データシート1!$A$1:$BT$1,0),0)</f>
        <v>4.6325728985600003</v>
      </c>
      <c r="AE47" s="903">
        <f>VLOOKUP(年度マスタ!$K$4&amp;"_"&amp;AE$33,データシート1!$A:$BT,MATCH("aa_"&amp;$S47,データシート1!$A$1:$BT$1,0),0)</f>
        <v>3.5439723994499999</v>
      </c>
      <c r="AF47" s="903">
        <f>VLOOKUP(年度マスタ!$K$4&amp;"_"&amp;AF$33,データシート1!$A:$BT,MATCH("aa_"&amp;$S47,データシート1!$A$1:$BT$1,0),0)</f>
        <v>5.1696197959999992</v>
      </c>
      <c r="AG47" s="903">
        <f>VLOOKUP(年度マスタ!$K$4&amp;"_"&amp;AG$33,データシート1!$A:$BT,MATCH("aa_"&amp;$S47,データシート1!$A$1:$BT$1,0),0)</f>
        <v>3.7390296201600002</v>
      </c>
      <c r="AH47" s="903">
        <f>VLOOKUP(年度マスタ!$K$4&amp;"_"&amp;AH$33,データシート1!$A:$BT,MATCH("aa_"&amp;$S47,データシート1!$A$1:$BT$1,0),0)</f>
        <v>3.66501804422</v>
      </c>
      <c r="AI47" s="903">
        <f>VLOOKUP(年度マスタ!$K$4&amp;"_"&amp;AI$33,データシート1!$A:$BT,MATCH("aa_"&amp;$S47,データシート1!$A$1:$BT$1,0),0)</f>
        <v>3.0349761504799999</v>
      </c>
      <c r="AJ47" s="903">
        <f>VLOOKUP(年度マスタ!$K$4&amp;"_"&amp;AJ$33,データシート1!$A:$BT,MATCH("aa_"&amp;$S47,データシート1!$A$1:$BT$1,0),0)</f>
        <v>2.786376002152199</v>
      </c>
      <c r="AK47" s="904">
        <f>VLOOKUP(年度マスタ!$K$4&amp;"_"&amp;AK$33,データシート1!$A:$BT,MATCH("aa_"&amp;$S47,データシート1!$A$1:$BT$1,0),0)</f>
        <v>3.664207091509124</v>
      </c>
      <c r="AL47" s="330"/>
      <c r="AW47" s="17" t="str">
        <f>年度マスタ!I4</f>
        <v>静岡県</v>
      </c>
      <c r="AX47" s="1011">
        <f>SUM(AY38:BA38)</f>
        <v>8134.3304557501324</v>
      </c>
      <c r="AY47" s="1011">
        <f t="shared" si="17"/>
        <v>4686.7683579745744</v>
      </c>
      <c r="AZ47" s="1011">
        <f t="shared" si="17"/>
        <v>4766.8253236454102</v>
      </c>
      <c r="BA47" s="1011">
        <f>SUM(BD38:BG38)</f>
        <v>6031.873974200028</v>
      </c>
      <c r="BB47" s="1011">
        <f>BH38</f>
        <v>439.21659631772889</v>
      </c>
      <c r="BC47" s="1011">
        <f>SUM(AX47:BB47)</f>
        <v>24059.014707887876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伊豆の国市</v>
      </c>
      <c r="AX48" s="1011">
        <f>SUM(AY39:BA39)</f>
        <v>67.978215510179993</v>
      </c>
      <c r="AY48" s="1011">
        <f>BB39</f>
        <v>53.575717307839703</v>
      </c>
      <c r="AZ48" s="1011">
        <f>BC39</f>
        <v>62.833753885610072</v>
      </c>
      <c r="BA48" s="1011">
        <f>SUM(BD39:BG39)</f>
        <v>77.221227676354189</v>
      </c>
      <c r="BB48" s="1011">
        <f>BH39</f>
        <v>3.664207091509124</v>
      </c>
      <c r="BC48" s="1011">
        <f>SUM(AX48:BB48)</f>
        <v>265.27312147149308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265.27312147149308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67.978215510179993</v>
      </c>
      <c r="P52" s="453">
        <f t="shared" ref="P52:P64" si="18">O52/$O$51</f>
        <v>0.25625745696774299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61.703006881249415</v>
      </c>
      <c r="P53" s="454">
        <f t="shared" si="18"/>
        <v>0.23260180503391173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2.4425716879098647</v>
      </c>
      <c r="P54" s="454">
        <f t="shared" si="18"/>
        <v>9.207761699944219E-3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3.8326369410207151</v>
      </c>
      <c r="P55" s="454">
        <f t="shared" si="18"/>
        <v>1.4447890233887038E-2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53.575717307839703</v>
      </c>
      <c r="P56" s="453">
        <f t="shared" si="18"/>
        <v>0.20196436416418873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62.833753885610072</v>
      </c>
      <c r="P57" s="453">
        <f t="shared" si="18"/>
        <v>0.23686438164962123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77.221227676354189</v>
      </c>
      <c r="P58" s="453">
        <f t="shared" si="18"/>
        <v>0.29110083693365285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74.438980049626878</v>
      </c>
      <c r="P59" s="454">
        <f t="shared" si="18"/>
        <v>0.28061259895728363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40.918213810812773</v>
      </c>
      <c r="P60" s="454">
        <f t="shared" si="18"/>
        <v>0.15424937733546423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33.520766238814105</v>
      </c>
      <c r="P61" s="454">
        <f t="shared" si="18"/>
        <v>0.12636322162181943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2.7822476267273095</v>
      </c>
      <c r="P62" s="454">
        <f t="shared" si="18"/>
        <v>1.0488237976369184E-2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3.664207091509124</v>
      </c>
      <c r="P64" s="612">
        <f t="shared" si="18"/>
        <v>1.381296028479421E-2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伊豆の国市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1082.5452</v>
      </c>
      <c r="AI7" s="78">
        <f>VLOOKUP(年度マスタ!$K$4&amp;"_"&amp;$AG7,データシート1!$A:$BT,MATCH("ab_"&amp;AI$2,データシート1!$A$1:$BT$1,0),0)</f>
        <v>1724</v>
      </c>
      <c r="AJ7" s="78">
        <f>VLOOKUP(年度マスタ!$K$4&amp;"_"&amp;$AG7,データシート1!$A:$BT,MATCH("ab_"&amp;AJ$2,データシート1!$A$1:$BT$1,0),0)</f>
        <v>65</v>
      </c>
      <c r="AK7" s="78">
        <f>VLOOKUP(年度マスタ!$K$4&amp;"_"&amp;$AG7,データシート1!$A:$BT,MATCH("ab_"&amp;AK$2,データシート1!$A$1:$BT$1,0),0)</f>
        <v>16132</v>
      </c>
      <c r="AL7" s="78">
        <f>VLOOKUP(年度マスタ!$K$4&amp;"_"&amp;$AG7,データシート1!$A:$BT,MATCH("ab_"&amp;AL$2,データシート1!$A$1:$BT$1,0),0)</f>
        <v>19818</v>
      </c>
      <c r="AM7" s="78">
        <f>VLOOKUP(年度マスタ!$K$4&amp;"_"&amp;$AG7,データシート1!$A:$BT,MATCH("ab_"&amp;AM$2,データシート1!$A$1:$BT$1,0),0)</f>
        <v>27189</v>
      </c>
      <c r="AN7" s="78">
        <f>VLOOKUP(年度マスタ!$K$4&amp;"_"&amp;$AG7,データシート1!$A:$BT,MATCH("ab_"&amp;AN$2,データシート1!$A$1:$BT$1,0),0)</f>
        <v>8036</v>
      </c>
      <c r="AO7" s="78">
        <f>VLOOKUP(年度マスタ!$K$4&amp;"_"&amp;$AG7,データシート1!$A:$BT,MATCH("ab_"&amp;AO$2,データシート1!$A$1:$BT$1,0),0)</f>
        <v>50130</v>
      </c>
      <c r="AP7" s="78">
        <f>VLOOKUP(年度マスタ!$K$4&amp;"_"&amp;$AG7,データシート1!$A:$BT,MATCH("ab_"&amp;AP$2,データシート1!$A$1:$BT$1,0),0)</f>
        <v>0</v>
      </c>
      <c r="AQ7" s="954">
        <f>VLOOKUP(年度マスタ!$K$4&amp;"_"&amp;$AG7,データシート1!$A:$BT,MATCH("ab_"&amp;AQ$2,データシート1!$A$1:$BT$1,0),0)</f>
        <v>3.099361878479999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1027.0119</v>
      </c>
      <c r="AI8" s="78">
        <f>VLOOKUP(年度マスタ!$K$4&amp;"_"&amp;$AG8,データシート1!$A:$BT,MATCH("ab_"&amp;AI$2,データシート1!$A$1:$BT$1,0),0)</f>
        <v>1724</v>
      </c>
      <c r="AJ8" s="78">
        <f>VLOOKUP(年度マスタ!$K$4&amp;"_"&amp;$AG8,データシート1!$A:$BT,MATCH("ab_"&amp;AJ$2,データシート1!$A$1:$BT$1,0),0)</f>
        <v>65</v>
      </c>
      <c r="AK8" s="78">
        <f>VLOOKUP(年度マスタ!$K$4&amp;"_"&amp;$AG8,データシート1!$A:$BT,MATCH("ab_"&amp;AK$2,データシート1!$A$1:$BT$1,0),0)</f>
        <v>16132</v>
      </c>
      <c r="AL8" s="78">
        <f>VLOOKUP(年度マスタ!$K$4&amp;"_"&amp;$AG8,データシート1!$A:$BT,MATCH("ab_"&amp;AL$2,データシート1!$A$1:$BT$1,0),0)</f>
        <v>19885</v>
      </c>
      <c r="AM8" s="78">
        <f>VLOOKUP(年度マスタ!$K$4&amp;"_"&amp;$AG8,データシート1!$A:$BT,MATCH("ab_"&amp;AM$2,データシート1!$A$1:$BT$1,0),0)</f>
        <v>27336</v>
      </c>
      <c r="AN8" s="78">
        <f>VLOOKUP(年度マスタ!$K$4&amp;"_"&amp;$AG8,データシート1!$A:$BT,MATCH("ab_"&amp;AN$2,データシート1!$A$1:$BT$1,0),0)</f>
        <v>7944</v>
      </c>
      <c r="AO8" s="78">
        <f>VLOOKUP(年度マスタ!$K$4&amp;"_"&amp;$AG8,データシート1!$A:$BT,MATCH("ab_"&amp;AO$2,データシート1!$A$1:$BT$1,0),0)</f>
        <v>49805</v>
      </c>
      <c r="AP8" s="78">
        <f>VLOOKUP(年度マスタ!$K$4&amp;"_"&amp;$AG8,データシート1!$A:$BT,MATCH("ab_"&amp;AP$2,データシート1!$A$1:$BT$1,0),0)</f>
        <v>0</v>
      </c>
      <c r="AQ8" s="954">
        <f>VLOOKUP(年度マスタ!$K$4&amp;"_"&amp;$AG8,データシート1!$A:$BT,MATCH("ab_"&amp;AQ$2,データシート1!$A$1:$BT$1,0),0)</f>
        <v>2.809301112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1016.994</v>
      </c>
      <c r="AI9" s="78">
        <f>VLOOKUP(年度マスタ!$K$4&amp;"_"&amp;$AG9,データシート1!$A:$BT,MATCH("ab_"&amp;AI$2,データシート1!$A$1:$BT$1,0),0)</f>
        <v>1724</v>
      </c>
      <c r="AJ9" s="78">
        <f>VLOOKUP(年度マスタ!$K$4&amp;"_"&amp;$AG9,データシート1!$A:$BT,MATCH("ab_"&amp;AJ$2,データシート1!$A$1:$BT$1,0),0)</f>
        <v>65</v>
      </c>
      <c r="AK9" s="78">
        <f>VLOOKUP(年度マスタ!$K$4&amp;"_"&amp;$AG9,データシート1!$A:$BT,MATCH("ab_"&amp;AK$2,データシート1!$A$1:$BT$1,0),0)</f>
        <v>16132</v>
      </c>
      <c r="AL9" s="78">
        <f>VLOOKUP(年度マスタ!$K$4&amp;"_"&amp;$AG9,データシート1!$A:$BT,MATCH("ab_"&amp;AL$2,データシート1!$A$1:$BT$1,0),0)</f>
        <v>19990</v>
      </c>
      <c r="AM9" s="78">
        <f>VLOOKUP(年度マスタ!$K$4&amp;"_"&amp;$AG9,データシート1!$A:$BT,MATCH("ab_"&amp;AM$2,データシート1!$A$1:$BT$1,0),0)</f>
        <v>27520</v>
      </c>
      <c r="AN9" s="78">
        <f>VLOOKUP(年度マスタ!$K$4&amp;"_"&amp;$AG9,データシート1!$A:$BT,MATCH("ab_"&amp;AN$2,データシート1!$A$1:$BT$1,0),0)</f>
        <v>7929</v>
      </c>
      <c r="AO9" s="78">
        <f>VLOOKUP(年度マスタ!$K$4&amp;"_"&amp;$AG9,データシート1!$A:$BT,MATCH("ab_"&amp;AO$2,データシート1!$A$1:$BT$1,0),0)</f>
        <v>49665</v>
      </c>
      <c r="AP9" s="78">
        <f>VLOOKUP(年度マスタ!$K$4&amp;"_"&amp;$AG9,データシート1!$A:$BT,MATCH("ab_"&amp;AP$2,データシート1!$A$1:$BT$1,0),0)</f>
        <v>0</v>
      </c>
      <c r="AQ9" s="954">
        <f>VLOOKUP(年度マスタ!$K$4&amp;"_"&amp;$AG9,データシート1!$A:$BT,MATCH("ab_"&amp;AQ$2,データシート1!$A$1:$BT$1,0),0)</f>
        <v>3.058838595050001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1064.4232999999999</v>
      </c>
      <c r="AI10" s="78">
        <f>VLOOKUP(年度マスタ!$K$4&amp;"_"&amp;$AG10,データシート1!$A:$BT,MATCH("ab_"&amp;AI$2,データシート1!$A$1:$BT$1,0),0)</f>
        <v>1724</v>
      </c>
      <c r="AJ10" s="78">
        <f>VLOOKUP(年度マスタ!$K$4&amp;"_"&amp;$AG10,データシート1!$A:$BT,MATCH("ab_"&amp;AJ$2,データシート1!$A$1:$BT$1,0),0)</f>
        <v>65</v>
      </c>
      <c r="AK10" s="78">
        <f>VLOOKUP(年度マスタ!$K$4&amp;"_"&amp;$AG10,データシート1!$A:$BT,MATCH("ab_"&amp;AK$2,データシート1!$A$1:$BT$1,0),0)</f>
        <v>16132</v>
      </c>
      <c r="AL10" s="78">
        <f>VLOOKUP(年度マスタ!$K$4&amp;"_"&amp;$AG10,データシート1!$A:$BT,MATCH("ab_"&amp;AL$2,データシート1!$A$1:$BT$1,0),0)</f>
        <v>20410</v>
      </c>
      <c r="AM10" s="78">
        <f>VLOOKUP(年度マスタ!$K$4&amp;"_"&amp;$AG10,データシート1!$A:$BT,MATCH("ab_"&amp;AM$2,データシート1!$A$1:$BT$1,0),0)</f>
        <v>27716</v>
      </c>
      <c r="AN10" s="78">
        <f>VLOOKUP(年度マスタ!$K$4&amp;"_"&amp;$AG10,データシート1!$A:$BT,MATCH("ab_"&amp;AN$2,データシート1!$A$1:$BT$1,0),0)</f>
        <v>7877</v>
      </c>
      <c r="AO10" s="78">
        <f>VLOOKUP(年度マスタ!$K$4&amp;"_"&amp;$AG10,データシート1!$A:$BT,MATCH("ab_"&amp;AO$2,データシート1!$A$1:$BT$1,0),0)</f>
        <v>50052</v>
      </c>
      <c r="AP10" s="78">
        <f>VLOOKUP(年度マスタ!$K$4&amp;"_"&amp;$AG10,データシート1!$A:$BT,MATCH("ab_"&amp;AP$2,データシート1!$A$1:$BT$1,0),0)</f>
        <v>0</v>
      </c>
      <c r="AQ10" s="954">
        <f>VLOOKUP(年度マスタ!$K$4&amp;"_"&amp;$AG10,データシート1!$A:$BT,MATCH("ab_"&amp;AQ$2,データシート1!$A$1:$BT$1,0),0)</f>
        <v>3.5224302678599999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1078.1294</v>
      </c>
      <c r="AI11" s="78">
        <f>VLOOKUP(年度マスタ!$K$4&amp;"_"&amp;$AG11,データシート1!$A:$BT,MATCH("ab_"&amp;AI$2,データシート1!$A$1:$BT$1,0),0)</f>
        <v>1724</v>
      </c>
      <c r="AJ11" s="78">
        <f>VLOOKUP(年度マスタ!$K$4&amp;"_"&amp;$AG11,データシート1!$A:$BT,MATCH("ab_"&amp;AJ$2,データシート1!$A$1:$BT$1,0),0)</f>
        <v>65</v>
      </c>
      <c r="AK11" s="78">
        <f>VLOOKUP(年度マスタ!$K$4&amp;"_"&amp;$AG11,データシート1!$A:$BT,MATCH("ab_"&amp;AK$2,データシート1!$A$1:$BT$1,0),0)</f>
        <v>16132</v>
      </c>
      <c r="AL11" s="78">
        <f>VLOOKUP(年度マスタ!$K$4&amp;"_"&amp;$AG11,データシート1!$A:$BT,MATCH("ab_"&amp;AL$2,データシート1!$A$1:$BT$1,0),0)</f>
        <v>20548</v>
      </c>
      <c r="AM11" s="78">
        <f>VLOOKUP(年度マスタ!$K$4&amp;"_"&amp;$AG11,データシート1!$A:$BT,MATCH("ab_"&amp;AM$2,データシート1!$A$1:$BT$1,0),0)</f>
        <v>28027</v>
      </c>
      <c r="AN11" s="78">
        <f>VLOOKUP(年度マスタ!$K$4&amp;"_"&amp;$AG11,データシート1!$A:$BT,MATCH("ab_"&amp;AN$2,データシート1!$A$1:$BT$1,0),0)</f>
        <v>7781</v>
      </c>
      <c r="AO11" s="78">
        <f>VLOOKUP(年度マスタ!$K$4&amp;"_"&amp;$AG11,データシート1!$A:$BT,MATCH("ab_"&amp;AO$2,データシート1!$A$1:$BT$1,0),0)</f>
        <v>50044</v>
      </c>
      <c r="AP11" s="78">
        <f>VLOOKUP(年度マスタ!$K$4&amp;"_"&amp;$AG11,データシート1!$A:$BT,MATCH("ab_"&amp;AP$2,データシート1!$A$1:$BT$1,0),0)</f>
        <v>0</v>
      </c>
      <c r="AQ11" s="954">
        <f>VLOOKUP(年度マスタ!$K$4&amp;"_"&amp;$AG11,データシート1!$A:$BT,MATCH("ab_"&amp;AQ$2,データシート1!$A$1:$BT$1,0),0)</f>
        <v>3.1876174904000001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1076.6541999999999</v>
      </c>
      <c r="AI12" s="78">
        <f>VLOOKUP(年度マスタ!$K$4&amp;"_"&amp;$AG12,データシート1!$A:$BT,MATCH("ab_"&amp;AI$2,データシート1!$A$1:$BT$1,0),0)</f>
        <v>1241</v>
      </c>
      <c r="AJ12" s="78">
        <f>VLOOKUP(年度マスタ!$K$4&amp;"_"&amp;$AG12,データシート1!$A:$BT,MATCH("ab_"&amp;AJ$2,データシート1!$A$1:$BT$1,0),0)</f>
        <v>124</v>
      </c>
      <c r="AK12" s="78">
        <f>VLOOKUP(年度マスタ!$K$4&amp;"_"&amp;$AG12,データシート1!$A:$BT,MATCH("ab_"&amp;AK$2,データシート1!$A$1:$BT$1,0),0)</f>
        <v>15209</v>
      </c>
      <c r="AL12" s="78">
        <f>VLOOKUP(年度マスタ!$K$4&amp;"_"&amp;$AG12,データシート1!$A:$BT,MATCH("ab_"&amp;AL$2,データシート1!$A$1:$BT$1,0),0)</f>
        <v>20695</v>
      </c>
      <c r="AM12" s="78">
        <f>VLOOKUP(年度マスタ!$K$4&amp;"_"&amp;$AG12,データシート1!$A:$BT,MATCH("ab_"&amp;AM$2,データシート1!$A$1:$BT$1,0),0)</f>
        <v>28255</v>
      </c>
      <c r="AN12" s="78">
        <f>VLOOKUP(年度マスタ!$K$4&amp;"_"&amp;$AG12,データシート1!$A:$BT,MATCH("ab_"&amp;AN$2,データシート1!$A$1:$BT$1,0),0)</f>
        <v>7675</v>
      </c>
      <c r="AO12" s="78">
        <f>VLOOKUP(年度マスタ!$K$4&amp;"_"&amp;$AG12,データシート1!$A:$BT,MATCH("ab_"&amp;AO$2,データシート1!$A$1:$BT$1,0),0)</f>
        <v>49904</v>
      </c>
      <c r="AP12" s="78">
        <f>VLOOKUP(年度マスタ!$K$4&amp;"_"&amp;$AG12,データシート1!$A:$BT,MATCH("ab_"&amp;AP$2,データシート1!$A$1:$BT$1,0),0)</f>
        <v>0</v>
      </c>
      <c r="AQ12" s="954">
        <f>VLOOKUP(年度マスタ!$K$4&amp;"_"&amp;$AG12,データシート1!$A:$BT,MATCH("ab_"&amp;AQ$2,データシート1!$A$1:$BT$1,0),0)</f>
        <v>3.3587976557500001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1147.3925999999999</v>
      </c>
      <c r="AI13" s="78">
        <f>VLOOKUP(年度マスタ!$K$4&amp;"_"&amp;$AG13,データシート1!$A:$BT,MATCH("ab_"&amp;AI$2,データシート1!$A$1:$BT$1,0),0)</f>
        <v>1241</v>
      </c>
      <c r="AJ13" s="78">
        <f>VLOOKUP(年度マスタ!$K$4&amp;"_"&amp;$AG13,データシート1!$A:$BT,MATCH("ab_"&amp;AJ$2,データシート1!$A$1:$BT$1,0),0)</f>
        <v>124</v>
      </c>
      <c r="AK13" s="78">
        <f>VLOOKUP(年度マスタ!$K$4&amp;"_"&amp;$AG13,データシート1!$A:$BT,MATCH("ab_"&amp;AK$2,データシート1!$A$1:$BT$1,0),0)</f>
        <v>15209</v>
      </c>
      <c r="AL13" s="78">
        <f>VLOOKUP(年度マスタ!$K$4&amp;"_"&amp;$AG13,データシート1!$A:$BT,MATCH("ab_"&amp;AL$2,データシート1!$A$1:$BT$1,0),0)</f>
        <v>20889</v>
      </c>
      <c r="AM13" s="78">
        <f>VLOOKUP(年度マスタ!$K$4&amp;"_"&amp;$AG13,データシート1!$A:$BT,MATCH("ab_"&amp;AM$2,データシート1!$A$1:$BT$1,0),0)</f>
        <v>28469</v>
      </c>
      <c r="AN13" s="78">
        <f>VLOOKUP(年度マスタ!$K$4&amp;"_"&amp;$AG13,データシート1!$A:$BT,MATCH("ab_"&amp;AN$2,データシート1!$A$1:$BT$1,0),0)</f>
        <v>7544</v>
      </c>
      <c r="AO13" s="78">
        <f>VLOOKUP(年度マスタ!$K$4&amp;"_"&amp;$AG13,データシート1!$A:$BT,MATCH("ab_"&amp;AO$2,データシート1!$A$1:$BT$1,0),0)</f>
        <v>49829</v>
      </c>
      <c r="AP13" s="78">
        <f>VLOOKUP(年度マスタ!$K$4&amp;"_"&amp;$AG13,データシート1!$A:$BT,MATCH("ab_"&amp;AP$2,データシート1!$A$1:$BT$1,0),0)</f>
        <v>0</v>
      </c>
      <c r="AQ13" s="954">
        <f>VLOOKUP(年度マスタ!$K$4&amp;"_"&amp;$AG13,データシート1!$A:$BT,MATCH("ab_"&amp;AQ$2,データシート1!$A$1:$BT$1,0),0)</f>
        <v>4.6325728985600003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1205.0423000000001</v>
      </c>
      <c r="AI14" s="78">
        <f>VLOOKUP(年度マスタ!$K$4&amp;"_"&amp;$AG14,データシート1!$A:$BT,MATCH("ab_"&amp;AI$2,データシート1!$A$1:$BT$1,0),0)</f>
        <v>1241</v>
      </c>
      <c r="AJ14" s="78">
        <f>VLOOKUP(年度マスタ!$K$4&amp;"_"&amp;$AG14,データシート1!$A:$BT,MATCH("ab_"&amp;AJ$2,データシート1!$A$1:$BT$1,0),0)</f>
        <v>124</v>
      </c>
      <c r="AK14" s="78">
        <f>VLOOKUP(年度マスタ!$K$4&amp;"_"&amp;$AG14,データシート1!$A:$BT,MATCH("ab_"&amp;AK$2,データシート1!$A$1:$BT$1,0),0)</f>
        <v>15209</v>
      </c>
      <c r="AL14" s="78">
        <f>VLOOKUP(年度マスタ!$K$4&amp;"_"&amp;$AG14,データシート1!$A:$BT,MATCH("ab_"&amp;AL$2,データシート1!$A$1:$BT$1,0),0)</f>
        <v>20971</v>
      </c>
      <c r="AM14" s="78">
        <f>VLOOKUP(年度マスタ!$K$4&amp;"_"&amp;$AG14,データシート1!$A:$BT,MATCH("ab_"&amp;AM$2,データシート1!$A$1:$BT$1,0),0)</f>
        <v>28629</v>
      </c>
      <c r="AN14" s="78">
        <f>VLOOKUP(年度マスタ!$K$4&amp;"_"&amp;$AG14,データシート1!$A:$BT,MATCH("ab_"&amp;AN$2,データシート1!$A$1:$BT$1,0),0)</f>
        <v>7561</v>
      </c>
      <c r="AO14" s="78">
        <f>VLOOKUP(年度マスタ!$K$4&amp;"_"&amp;$AG14,データシート1!$A:$BT,MATCH("ab_"&amp;AO$2,データシート1!$A$1:$BT$1,0),0)</f>
        <v>49498</v>
      </c>
      <c r="AP14" s="78">
        <f>VLOOKUP(年度マスタ!$K$4&amp;"_"&amp;$AG14,データシート1!$A:$BT,MATCH("ab_"&amp;AP$2,データシート1!$A$1:$BT$1,0),0)</f>
        <v>0</v>
      </c>
      <c r="AQ14" s="954">
        <f>VLOOKUP(年度マスタ!$K$4&amp;"_"&amp;$AG14,データシート1!$A:$BT,MATCH("ab_"&amp;AQ$2,データシート1!$A$1:$BT$1,0),0)</f>
        <v>3.5439723994499999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1319.1569</v>
      </c>
      <c r="AI15" s="78">
        <f>VLOOKUP(年度マスタ!$K$4&amp;"_"&amp;$AG15,データシート1!$A:$BT,MATCH("ab_"&amp;AI$2,データシート1!$A$1:$BT$1,0),0)</f>
        <v>1241</v>
      </c>
      <c r="AJ15" s="78">
        <f>VLOOKUP(年度マスタ!$K$4&amp;"_"&amp;$AG15,データシート1!$A:$BT,MATCH("ab_"&amp;AJ$2,データシート1!$A$1:$BT$1,0),0)</f>
        <v>124</v>
      </c>
      <c r="AK15" s="78">
        <f>VLOOKUP(年度マスタ!$K$4&amp;"_"&amp;$AG15,データシート1!$A:$BT,MATCH("ab_"&amp;AK$2,データシート1!$A$1:$BT$1,0),0)</f>
        <v>15209</v>
      </c>
      <c r="AL15" s="78">
        <f>VLOOKUP(年度マスタ!$K$4&amp;"_"&amp;$AG15,データシート1!$A:$BT,MATCH("ab_"&amp;AL$2,データシート1!$A$1:$BT$1,0),0)</f>
        <v>21233</v>
      </c>
      <c r="AM15" s="78">
        <f>VLOOKUP(年度マスタ!$K$4&amp;"_"&amp;$AG15,データシート1!$A:$BT,MATCH("ab_"&amp;AM$2,データシート1!$A$1:$BT$1,0),0)</f>
        <v>28719</v>
      </c>
      <c r="AN15" s="78">
        <f>VLOOKUP(年度マスタ!$K$4&amp;"_"&amp;$AG15,データシート1!$A:$BT,MATCH("ab_"&amp;AN$2,データシート1!$A$1:$BT$1,0),0)</f>
        <v>7498</v>
      </c>
      <c r="AO15" s="78">
        <f>VLOOKUP(年度マスタ!$K$4&amp;"_"&amp;$AG15,データシート1!$A:$BT,MATCH("ab_"&amp;AO$2,データシート1!$A$1:$BT$1,0),0)</f>
        <v>49200</v>
      </c>
      <c r="AP15" s="78">
        <f>VLOOKUP(年度マスタ!$K$4&amp;"_"&amp;$AG15,データシート1!$A:$BT,MATCH("ab_"&amp;AP$2,データシート1!$A$1:$BT$1,0),0)</f>
        <v>0</v>
      </c>
      <c r="AQ15" s="954">
        <f>VLOOKUP(年度マスタ!$K$4&amp;"_"&amp;$AG15,データシート1!$A:$BT,MATCH("ab_"&amp;AQ$2,データシート1!$A$1:$BT$1,0),0)</f>
        <v>5.1696197959999992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1482.6101000000001</v>
      </c>
      <c r="AI16" s="78">
        <f>VLOOKUP(年度マスタ!$K$4&amp;"_"&amp;$AG16,データシート1!$A:$BT,MATCH("ab_"&amp;AI$2,データシート1!$A$1:$BT$1,0),0)</f>
        <v>1241</v>
      </c>
      <c r="AJ16" s="78">
        <f>VLOOKUP(年度マスタ!$K$4&amp;"_"&amp;$AG16,データシート1!$A:$BT,MATCH("ab_"&amp;AJ$2,データシート1!$A$1:$BT$1,0),0)</f>
        <v>124</v>
      </c>
      <c r="AK16" s="78">
        <f>VLOOKUP(年度マスタ!$K$4&amp;"_"&amp;$AG16,データシート1!$A:$BT,MATCH("ab_"&amp;AK$2,データシート1!$A$1:$BT$1,0),0)</f>
        <v>15209</v>
      </c>
      <c r="AL16" s="78">
        <f>VLOOKUP(年度マスタ!$K$4&amp;"_"&amp;$AG16,データシート1!$A:$BT,MATCH("ab_"&amp;AL$2,データシート1!$A$1:$BT$1,0),0)</f>
        <v>21204</v>
      </c>
      <c r="AM16" s="78">
        <f>VLOOKUP(年度マスタ!$K$4&amp;"_"&amp;$AG16,データシート1!$A:$BT,MATCH("ab_"&amp;AM$2,データシート1!$A$1:$BT$1,0),0)</f>
        <v>28803</v>
      </c>
      <c r="AN16" s="78">
        <f>VLOOKUP(年度マスタ!$K$4&amp;"_"&amp;$AG16,データシート1!$A:$BT,MATCH("ab_"&amp;AN$2,データシート1!$A$1:$BT$1,0),0)</f>
        <v>7477</v>
      </c>
      <c r="AO16" s="78">
        <f>VLOOKUP(年度マスタ!$K$4&amp;"_"&amp;$AG16,データシート1!$A:$BT,MATCH("ab_"&amp;AO$2,データシート1!$A$1:$BT$1,0),0)</f>
        <v>48860</v>
      </c>
      <c r="AP16" s="78">
        <f>VLOOKUP(年度マスタ!$K$4&amp;"_"&amp;$AG16,データシート1!$A:$BT,MATCH("ab_"&amp;AP$2,データシート1!$A$1:$BT$1,0),0)</f>
        <v>0</v>
      </c>
      <c r="AQ16" s="954">
        <f>VLOOKUP(年度マスタ!$K$4&amp;"_"&amp;$AG16,データシート1!$A:$BT,MATCH("ab_"&amp;AQ$2,データシート1!$A$1:$BT$1,0),0)</f>
        <v>3.7390296201600002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1374.2336</v>
      </c>
      <c r="AI17" s="151">
        <f>VLOOKUP(年度マスタ!$K$4&amp;"_"&amp;$AG17,データシート1!$A:$BT,MATCH("ab_"&amp;AI$2,データシート1!$A$1:$BT$1,0),0)</f>
        <v>1241</v>
      </c>
      <c r="AJ17" s="151">
        <f>VLOOKUP(年度マスタ!$K$4&amp;"_"&amp;$AG17,データシート1!$A:$BT,MATCH("ab_"&amp;AJ$2,データシート1!$A$1:$BT$1,0),0)</f>
        <v>124</v>
      </c>
      <c r="AK17" s="151">
        <f>VLOOKUP(年度マスタ!$K$4&amp;"_"&amp;$AG17,データシート1!$A:$BT,MATCH("ab_"&amp;AK$2,データシート1!$A$1:$BT$1,0),0)</f>
        <v>15209</v>
      </c>
      <c r="AL17" s="151">
        <f>VLOOKUP(年度マスタ!$K$4&amp;"_"&amp;$AG17,データシート1!$A:$BT,MATCH("ab_"&amp;AL$2,データシート1!$A$1:$BT$1,0),0)</f>
        <v>21269</v>
      </c>
      <c r="AM17" s="151">
        <f>VLOOKUP(年度マスタ!$K$4&amp;"_"&amp;$AG17,データシート1!$A:$BT,MATCH("ab_"&amp;AM$2,データシート1!$A$1:$BT$1,0),0)</f>
        <v>28718</v>
      </c>
      <c r="AN17" s="151">
        <f>VLOOKUP(年度マスタ!$K$4&amp;"_"&amp;$AG17,データシート1!$A:$BT,MATCH("ab_"&amp;AN$2,データシート1!$A$1:$BT$1,0),0)</f>
        <v>7375</v>
      </c>
      <c r="AO17" s="151">
        <f>VLOOKUP(年度マスタ!$K$4&amp;"_"&amp;$AG17,データシート1!$A:$BT,MATCH("ab_"&amp;AO$2,データシート1!$A$1:$BT$1,0),0)</f>
        <v>48476</v>
      </c>
      <c r="AP17" s="151">
        <f>VLOOKUP(年度マスタ!$K$4&amp;"_"&amp;$AG17,データシート1!$A:$BT,MATCH("ab_"&amp;AP$2,データシート1!$A$1:$BT$1,0),0)</f>
        <v>0</v>
      </c>
      <c r="AQ17" s="955">
        <f>VLOOKUP(年度マスタ!$K$4&amp;"_"&amp;$AG17,データシート1!$A:$BT,MATCH("ab_"&amp;AQ$2,データシート1!$A$1:$BT$1,0),0)</f>
        <v>3.66501804422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1307.7152000000001</v>
      </c>
      <c r="AI18" s="78">
        <f>VLOOKUP(年度マスタ!$K$4&amp;"_"&amp;$AG18,データシート1!$A:$BT,MATCH("ab_"&amp;AI$2,データシート1!$A$1:$BT$1,0),0)</f>
        <v>1204</v>
      </c>
      <c r="AJ18" s="78">
        <f>VLOOKUP(年度マスタ!$K$4&amp;"_"&amp;$AG18,データシート1!$A:$BT,MATCH("ab_"&amp;AJ$2,データシート1!$A$1:$BT$1,0),0)</f>
        <v>93</v>
      </c>
      <c r="AK18" s="78">
        <f>VLOOKUP(年度マスタ!$K$4&amp;"_"&amp;$AG18,データシート1!$A:$BT,MATCH("ab_"&amp;AK$2,データシート1!$A$1:$BT$1,0),0)</f>
        <v>14835</v>
      </c>
      <c r="AL18" s="78">
        <f>VLOOKUP(年度マスタ!$K$4&amp;"_"&amp;$AG18,データシート1!$A:$BT,MATCH("ab_"&amp;AL$2,データシート1!$A$1:$BT$1,0),0)</f>
        <v>21313</v>
      </c>
      <c r="AM18" s="78">
        <f>VLOOKUP(年度マスタ!$K$4&amp;"_"&amp;$AG18,データシート1!$A:$BT,MATCH("ab_"&amp;AM$2,データシート1!$A$1:$BT$1,0),0)</f>
        <v>28737</v>
      </c>
      <c r="AN18" s="78">
        <f>VLOOKUP(年度マスタ!$K$4&amp;"_"&amp;$AG18,データシート1!$A:$BT,MATCH("ab_"&amp;AN$2,データシート1!$A$1:$BT$1,0),0)</f>
        <v>7339</v>
      </c>
      <c r="AO18" s="78">
        <f>VLOOKUP(年度マスタ!$K$4&amp;"_"&amp;$AG18,データシート1!$A:$BT,MATCH("ab_"&amp;AO$2,データシート1!$A$1:$BT$1,0),0)</f>
        <v>48016</v>
      </c>
      <c r="AP18" s="78">
        <f>VLOOKUP(年度マスタ!$K$4&amp;"_"&amp;$AG18,データシート1!$A:$BT,MATCH("ab_"&amp;AP$2,データシート1!$A$1:$BT$1,0),0)</f>
        <v>0</v>
      </c>
      <c r="AQ18" s="954">
        <f>VLOOKUP(年度マスタ!$K$4&amp;"_"&amp;$AG18,データシート1!$A:$BT,MATCH("ab_"&amp;AQ$2,データシート1!$A$1:$BT$1,0),0)</f>
        <v>3.0349761504799999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1545.7879</v>
      </c>
      <c r="AI19" s="78">
        <f>VLOOKUP(年度マスタ!$K$4&amp;"_"&amp;$AG19,データシート1!$A:$BT,MATCH("ab_"&amp;AI$2,データシート1!$A$1:$BT$1,0),0)</f>
        <v>1204</v>
      </c>
      <c r="AJ19" s="78">
        <f>VLOOKUP(年度マスタ!$K$4&amp;"_"&amp;$AG19,データシート1!$A:$BT,MATCH("ab_"&amp;AJ$2,データシート1!$A$1:$BT$1,0),0)</f>
        <v>93</v>
      </c>
      <c r="AK19" s="78">
        <f>VLOOKUP(年度マスタ!$K$4&amp;"_"&amp;$AG19,データシート1!$A:$BT,MATCH("ab_"&amp;AK$2,データシート1!$A$1:$BT$1,0),0)</f>
        <v>14835</v>
      </c>
      <c r="AL19" s="78">
        <f>VLOOKUP(年度マスタ!$K$4&amp;"_"&amp;$AG19,データシート1!$A:$BT,MATCH("ab_"&amp;AL$2,データシート1!$A$1:$BT$1,0),0)</f>
        <v>21377</v>
      </c>
      <c r="AM19" s="78">
        <f>VLOOKUP(年度マスタ!$K$4&amp;"_"&amp;$AG19,データシート1!$A:$BT,MATCH("ab_"&amp;AM$2,データシート1!$A$1:$BT$1,0),0)</f>
        <v>28659</v>
      </c>
      <c r="AN19" s="78">
        <f>VLOOKUP(年度マスタ!$K$4&amp;"_"&amp;$AG19,データシート1!$A:$BT,MATCH("ab_"&amp;AN$2,データシート1!$A$1:$BT$1,0),0)</f>
        <v>7308</v>
      </c>
      <c r="AO19" s="78">
        <f>VLOOKUP(年度マスタ!$K$4&amp;"_"&amp;$AG19,データシート1!$A:$BT,MATCH("ab_"&amp;AO$2,データシート1!$A$1:$BT$1,0),0)</f>
        <v>47583</v>
      </c>
      <c r="AP19" s="78">
        <f>VLOOKUP(年度マスタ!$K$4&amp;"_"&amp;$AG19,データシート1!$A:$BT,MATCH("ab_"&amp;AP$2,データシート1!$A$1:$BT$1,0),0)</f>
        <v>0</v>
      </c>
      <c r="AQ19" s="954">
        <f>VLOOKUP(年度マスタ!$K$4&amp;"_"&amp;$AG19,データシート1!$A:$BT,MATCH("ab_"&amp;AQ$2,データシート1!$A$1:$BT$1,0),0)</f>
        <v>2.786376002152199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1572.3212000000001</v>
      </c>
      <c r="AI20" s="78">
        <f>VLOOKUP(年度マスタ!$K$4&amp;"_"&amp;$AG20,データシート1!$A:$BT,MATCH("ab_"&amp;AI$2,データシート1!$A$1:$BT$1,0),0)</f>
        <v>1204</v>
      </c>
      <c r="AJ20" s="78">
        <f>VLOOKUP(年度マスタ!$K$4&amp;"_"&amp;$AG20,データシート1!$A:$BT,MATCH("ab_"&amp;AJ$2,データシート1!$A$1:$BT$1,0),0)</f>
        <v>93</v>
      </c>
      <c r="AK20" s="78">
        <f>VLOOKUP(年度マスタ!$K$4&amp;"_"&amp;$AG20,データシート1!$A:$BT,MATCH("ab_"&amp;AK$2,データシート1!$A$1:$BT$1,0),0)</f>
        <v>14835</v>
      </c>
      <c r="AL20" s="78">
        <f>VLOOKUP(年度マスタ!$K$4&amp;"_"&amp;$AG20,データシート1!$A:$BT,MATCH("ab_"&amp;AL$2,データシート1!$A$1:$BT$1,0),0)</f>
        <v>21521</v>
      </c>
      <c r="AM20" s="78">
        <f>VLOOKUP(年度マスタ!$K$4&amp;"_"&amp;$AG20,データシート1!$A:$BT,MATCH("ab_"&amp;AM$2,データシート1!$A$1:$BT$1,0),0)</f>
        <v>28604</v>
      </c>
      <c r="AN20" s="78">
        <f>VLOOKUP(年度マスタ!$K$4&amp;"_"&amp;$AG20,データシート1!$A:$BT,MATCH("ab_"&amp;AN$2,データシート1!$A$1:$BT$1,0),0)</f>
        <v>7324</v>
      </c>
      <c r="AO20" s="78">
        <f>VLOOKUP(年度マスタ!$K$4&amp;"_"&amp;$AG20,データシート1!$A:$BT,MATCH("ab_"&amp;AO$2,データシート1!$A$1:$BT$1,0),0)</f>
        <v>47261</v>
      </c>
      <c r="AP20" s="78">
        <f>VLOOKUP(年度マスタ!$K$4&amp;"_"&amp;$AG20,データシート1!$A:$BT,MATCH("ab_"&amp;AP$2,データシート1!$A$1:$BT$1,0),0)</f>
        <v>0</v>
      </c>
      <c r="AQ20" s="954">
        <f>VLOOKUP(年度マスタ!$K$4&amp;"_"&amp;$AG20,データシート1!$A:$BT,MATCH("ab_"&amp;AQ$2,データシート1!$A$1:$BT$1,0),0)</f>
        <v>3.664207091509124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伊豆の国市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16.242999999999999</v>
      </c>
      <c r="BE13" s="70" t="str">
        <f>年度マスタ!K4</f>
        <v>22225</v>
      </c>
      <c r="BF13" s="70" t="str">
        <f>年度マスタ!K4</f>
        <v>22225</v>
      </c>
      <c r="BG13" s="70" t="str">
        <f>年度マスタ!K4</f>
        <v>22225</v>
      </c>
      <c r="BH13" s="278" t="s">
        <v>195</v>
      </c>
      <c r="BI13" s="278" t="s">
        <v>195</v>
      </c>
      <c r="BJ13" s="278" t="s">
        <v>195</v>
      </c>
      <c r="BK13" s="278" t="str">
        <f>年度マスタ!K4</f>
        <v>22225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16.242999999999999</v>
      </c>
      <c r="AY14" s="70"/>
      <c r="BE14" s="70" t="str">
        <f>AP2</f>
        <v>伊豆の国市</v>
      </c>
      <c r="BF14" s="70" t="str">
        <f>AP2</f>
        <v>伊豆の国市</v>
      </c>
      <c r="BG14" s="70" t="str">
        <f>AP2</f>
        <v>伊豆の国市</v>
      </c>
      <c r="BH14" s="70" t="s">
        <v>205</v>
      </c>
      <c r="BI14" s="70" t="s">
        <v>205</v>
      </c>
      <c r="BJ14" s="70" t="s">
        <v>205</v>
      </c>
      <c r="BK14" s="70" t="str">
        <f>AP2</f>
        <v>伊豆の国市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13.305</v>
      </c>
      <c r="AY17" s="165">
        <f>AX17</f>
        <v>13.305</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10.834</v>
      </c>
      <c r="BG17" s="952">
        <f t="shared" ref="BG17:BG39" si="2">BF17/BE17</f>
        <v>10.834</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0.18727097273174417</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27.864000000000001</v>
      </c>
      <c r="G21" s="877">
        <f t="shared" ref="G21:O21" si="5">SUM(G22,G26,G27,G28)</f>
        <v>29.759999999999998</v>
      </c>
      <c r="H21" s="877">
        <f t="shared" si="5"/>
        <v>32.650999999999996</v>
      </c>
      <c r="I21" s="877">
        <f t="shared" si="5"/>
        <v>37.180999999999997</v>
      </c>
      <c r="J21" s="877">
        <f t="shared" si="5"/>
        <v>36.295999999999999</v>
      </c>
      <c r="K21" s="877">
        <f t="shared" si="5"/>
        <v>32.957999999999998</v>
      </c>
      <c r="L21" s="877">
        <f t="shared" si="5"/>
        <v>33.313000000000002</v>
      </c>
      <c r="M21" s="877">
        <f t="shared" si="5"/>
        <v>32.033000000000001</v>
      </c>
      <c r="N21" s="877">
        <f t="shared" si="5"/>
        <v>31.008000000000003</v>
      </c>
      <c r="O21" s="877">
        <f t="shared" si="5"/>
        <v>29.34</v>
      </c>
      <c r="P21" s="878">
        <f>SUM(P22,P26,P27,P28)</f>
        <v>29.547999999999998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19.259</v>
      </c>
      <c r="G22" s="879">
        <f t="shared" ref="G22:P22" si="6">SUM(G23:G25)</f>
        <v>19.538</v>
      </c>
      <c r="H22" s="879">
        <f t="shared" si="6"/>
        <v>21.544</v>
      </c>
      <c r="I22" s="879">
        <f t="shared" si="6"/>
        <v>21.8</v>
      </c>
      <c r="J22" s="879">
        <f t="shared" si="6"/>
        <v>21.652999999999999</v>
      </c>
      <c r="K22" s="879">
        <f t="shared" si="6"/>
        <v>18.594999999999999</v>
      </c>
      <c r="L22" s="879">
        <f t="shared" si="6"/>
        <v>18.765999999999998</v>
      </c>
      <c r="M22" s="879">
        <f t="shared" si="6"/>
        <v>17.68</v>
      </c>
      <c r="N22" s="879">
        <f t="shared" si="6"/>
        <v>17.286000000000001</v>
      </c>
      <c r="O22" s="879">
        <f t="shared" si="6"/>
        <v>16.123999999999999</v>
      </c>
      <c r="P22" s="880">
        <f t="shared" si="6"/>
        <v>16.242999999999999</v>
      </c>
      <c r="Z22" s="273"/>
      <c r="AB22" s="272"/>
      <c r="AC22" s="521" t="s">
        <v>286</v>
      </c>
      <c r="AP22" s="16" t="s">
        <v>287</v>
      </c>
      <c r="AQ22" s="273"/>
      <c r="AV22" s="70" t="str">
        <f>AW22</f>
        <v>エネルギー起源CO2</v>
      </c>
      <c r="AW22" s="70" t="str">
        <f>D56</f>
        <v>エネルギー起源CO2</v>
      </c>
      <c r="AX22" s="165">
        <f>P56</f>
        <v>29.547999999999998</v>
      </c>
      <c r="AY22" s="165">
        <f>AX22</f>
        <v>29.547999999999998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19.259</v>
      </c>
      <c r="G23" s="881">
        <f>IFERROR(VLOOKUP(年度マスタ!$K$4&amp;"_"&amp;G$20,データシート1!$A:$BU,MATCH("ba_"&amp;$E23,データシート1!$A$1:$BU$1,0),0),0)</f>
        <v>19.538</v>
      </c>
      <c r="H23" s="881">
        <f>IFERROR(VLOOKUP(年度マスタ!$K$4&amp;"_"&amp;H$20,データシート1!$A:$BU,MATCH("ba_"&amp;$E23,データシート1!$A$1:$BU$1,0),0),0)</f>
        <v>21.544</v>
      </c>
      <c r="I23" s="881">
        <f>IFERROR(VLOOKUP(年度マスタ!$K$4&amp;"_"&amp;I$20,データシート1!$A:$BU,MATCH("ba_"&amp;$E23,データシート1!$A$1:$BU$1,0),0),0)</f>
        <v>21.8</v>
      </c>
      <c r="J23" s="881">
        <f>IFERROR(VLOOKUP(年度マスタ!$K$4&amp;"_"&amp;J$20,データシート1!$A:$BU,MATCH("ba_"&amp;$E23,データシート1!$A$1:$BU$1,0),0),0)</f>
        <v>21.652999999999999</v>
      </c>
      <c r="K23" s="881">
        <f>IFERROR(VLOOKUP(年度マスタ!$K$4&amp;"_"&amp;K$20,データシート1!$A:$BU,MATCH("ba_"&amp;$E23,データシート1!$A$1:$BU$1,0),0),0)</f>
        <v>18.594999999999999</v>
      </c>
      <c r="L23" s="881">
        <f>IFERROR(VLOOKUP(年度マスタ!$K$4&amp;"_"&amp;L$20,データシート1!$A:$BU,MATCH("ba_"&amp;$E23,データシート1!$A$1:$BU$1,0),0),0)</f>
        <v>18.765999999999998</v>
      </c>
      <c r="M23" s="881">
        <f>IFERROR(VLOOKUP(年度マスタ!$K$4&amp;"_"&amp;M$20,データシート1!$A:$BU,MATCH("ba_"&amp;$E23,データシート1!$A$1:$BU$1,0),0),0)</f>
        <v>17.68</v>
      </c>
      <c r="N23" s="881">
        <f>IFERROR(VLOOKUP(年度マスタ!$K$4&amp;"_"&amp;N$20,データシート1!$A:$BU,MATCH("ba_"&amp;$E23,データシート1!$A$1:$BU$1,0),0),0)</f>
        <v>17.286000000000001</v>
      </c>
      <c r="O23" s="881">
        <f>IFERROR(VLOOKUP(年度マスタ!$K$4&amp;"_"&amp;O$20,データシート1!$A:$BU,MATCH("ba_"&amp;$E23,データシート1!$A$1:$BU$1,0),0),0)</f>
        <v>16.123999999999999</v>
      </c>
      <c r="P23" s="882">
        <f>IFERROR(VLOOKUP(年度マスタ!$K$4&amp;"_"&amp;P$20,データシート1!$A:$BU,MATCH("ba_"&amp;$E23,データシート1!$A$1:$BU$1,0),0),0)</f>
        <v>16.242999999999999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164.11446764024723</v>
      </c>
      <c r="AG24" s="877">
        <f t="shared" ref="AG24:AP24" si="11">AG25+AG29</f>
        <v>167.75196969004148</v>
      </c>
      <c r="AH24" s="877">
        <f t="shared" si="11"/>
        <v>162.96579036379521</v>
      </c>
      <c r="AI24" s="877">
        <f t="shared" si="11"/>
        <v>151.75383448958553</v>
      </c>
      <c r="AJ24" s="877">
        <f t="shared" si="11"/>
        <v>141.38268267535543</v>
      </c>
      <c r="AK24" s="877">
        <f t="shared" si="11"/>
        <v>140.8707171662189</v>
      </c>
      <c r="AL24" s="877">
        <f t="shared" si="11"/>
        <v>142.47680530015259</v>
      </c>
      <c r="AM24" s="877">
        <f t="shared" si="11"/>
        <v>145.8194962733034</v>
      </c>
      <c r="AN24" s="877">
        <f t="shared" si="11"/>
        <v>132.67250461887903</v>
      </c>
      <c r="AO24" s="877">
        <f t="shared" si="11"/>
        <v>117.75069347800209</v>
      </c>
      <c r="AP24" s="878">
        <f t="shared" si="11"/>
        <v>136.30078926425261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80.300752761032228</v>
      </c>
      <c r="AG25" s="879">
        <f>①CO2排出量の現状把握!AA35</f>
        <v>81.590749429249442</v>
      </c>
      <c r="AH25" s="879">
        <f>①CO2排出量の現状把握!AB35</f>
        <v>80.17338445365192</v>
      </c>
      <c r="AI25" s="879">
        <f>①CO2排出量の現状把握!AC35</f>
        <v>78.458876086223796</v>
      </c>
      <c r="AJ25" s="879">
        <f>①CO2排出量の現状把握!AD35</f>
        <v>75.203089295004148</v>
      </c>
      <c r="AK25" s="879">
        <f>①CO2排出量の現状把握!AE35</f>
        <v>77.609651378269106</v>
      </c>
      <c r="AL25" s="879">
        <f>①CO2排出量の現状把握!AF35</f>
        <v>81.758355369044295</v>
      </c>
      <c r="AM25" s="879">
        <f>①CO2排出量の現状把握!AG35</f>
        <v>86.561693076479486</v>
      </c>
      <c r="AN25" s="879">
        <f>①CO2排出量の現状把握!AH35</f>
        <v>78.10790955584207</v>
      </c>
      <c r="AO25" s="879">
        <f>①CO2排出量の現状把握!AI35</f>
        <v>68.692205132368741</v>
      </c>
      <c r="AP25" s="880">
        <f>①CO2排出量の現状把握!AJ35</f>
        <v>80.147391448614314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8.6050000000000004</v>
      </c>
      <c r="G26" s="879">
        <f>IFERROR(VLOOKUP(年度マスタ!$K$4&amp;"_"&amp;G$20,データシート1!$A:$BU,MATCH("ba_"&amp;$D26,データシート1!$A$1:$BU$1,0),0),0)</f>
        <v>10.222</v>
      </c>
      <c r="H26" s="879">
        <f>IFERROR(VLOOKUP(年度マスタ!$K$4&amp;"_"&amp;H$20,データシート1!$A:$BU,MATCH("ba_"&amp;$D26,データシート1!$A$1:$BU$1,0),0),0)</f>
        <v>11.106999999999999</v>
      </c>
      <c r="I26" s="879">
        <f>IFERROR(VLOOKUP(年度マスタ!$K$4&amp;"_"&amp;I$20,データシート1!$A:$BU,MATCH("ba_"&amp;$D26,データシート1!$A$1:$BU$1,0),0),0)</f>
        <v>15.381</v>
      </c>
      <c r="J26" s="879">
        <f>IFERROR(VLOOKUP(年度マスタ!$K$4&amp;"_"&amp;J$20,データシート1!$A:$BU,MATCH("ba_"&amp;$D26,データシート1!$A$1:$BU$1,0),0),0)</f>
        <v>14.643000000000001</v>
      </c>
      <c r="K26" s="879">
        <f>IFERROR(VLOOKUP(年度マスタ!$K$4&amp;"_"&amp;K$20,データシート1!$A:$BU,MATCH("ba_"&amp;$D26,データシート1!$A$1:$BU$1,0),0),0)</f>
        <v>14.363</v>
      </c>
      <c r="L26" s="879">
        <f>IFERROR(VLOOKUP(年度マスタ!$K$4&amp;"_"&amp;L$20,データシート1!$A:$BU,MATCH("ba_"&amp;$D26,データシート1!$A$1:$BU$1,0),0),0)</f>
        <v>14.547000000000001</v>
      </c>
      <c r="M26" s="879">
        <f>IFERROR(VLOOKUP(年度マスタ!$K$4&amp;"_"&amp;M$20,データシート1!$A:$BU,MATCH("ba_"&amp;$D26,データシート1!$A$1:$BU$1,0),0),0)</f>
        <v>14.353</v>
      </c>
      <c r="N26" s="879">
        <f>IFERROR(VLOOKUP(年度マスタ!$K$4&amp;"_"&amp;N$20,データシート1!$A:$BU,MATCH("ba_"&amp;$D26,データシート1!$A$1:$BU$1,0),0),0)</f>
        <v>13.722</v>
      </c>
      <c r="O26" s="879">
        <f>IFERROR(VLOOKUP(年度マスタ!$K$4&amp;"_"&amp;O$20,データシート1!$A:$BU,MATCH("ba_"&amp;$D26,データシート1!$A$1:$BU$1,0),0),0)</f>
        <v>13.216000000000001</v>
      </c>
      <c r="P26" s="880">
        <f>IFERROR(VLOOKUP(年度マスタ!$K$4&amp;"_"&amp;P$20,データシート1!$A:$BU,MATCH("ba_"&amp;$D26,データシート1!$A$1:$BU$1,0),0),0)</f>
        <v>13.305</v>
      </c>
      <c r="Z26" s="273"/>
      <c r="AB26" s="272"/>
      <c r="AC26" s="522"/>
      <c r="AD26" s="410"/>
      <c r="AE26" s="409" t="s">
        <v>184</v>
      </c>
      <c r="AF26" s="881">
        <f>①CO2排出量の現状把握!Z36</f>
        <v>72.204219634077319</v>
      </c>
      <c r="AG26" s="881">
        <f>①CO2排出量の現状把握!AA36</f>
        <v>73.83986370154382</v>
      </c>
      <c r="AH26" s="881">
        <f>①CO2排出量の現状把握!AB36</f>
        <v>73.018916069867174</v>
      </c>
      <c r="AI26" s="881">
        <f>①CO2排出量の現状把握!AC36</f>
        <v>69.136456662193709</v>
      </c>
      <c r="AJ26" s="881">
        <f>①CO2排出量の現状把握!AD36</f>
        <v>65.613438018568303</v>
      </c>
      <c r="AK26" s="881">
        <f>①CO2排出量の現状把握!AE36</f>
        <v>67.726761214484952</v>
      </c>
      <c r="AL26" s="881">
        <f>①CO2排出量の現状把握!AF36</f>
        <v>72.564954001103203</v>
      </c>
      <c r="AM26" s="881">
        <f>①CO2排出量の現状把握!AG36</f>
        <v>78.239106266391602</v>
      </c>
      <c r="AN26" s="881">
        <f>①CO2排出量の現状把握!AH36</f>
        <v>69.962303223028087</v>
      </c>
      <c r="AO26" s="881">
        <f>①CO2排出量の現状把握!AI36</f>
        <v>61.648691724086341</v>
      </c>
      <c r="AP26" s="882">
        <f>①CO2排出量の現状把握!AJ36</f>
        <v>73.346270286339475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4.3150802172324383</v>
      </c>
      <c r="AG27" s="881">
        <f>①CO2排出量の現状把握!AA37</f>
        <v>3.9783860193705429</v>
      </c>
      <c r="AH27" s="881">
        <f>①CO2排出量の現状把握!AB37</f>
        <v>3.4378471036048421</v>
      </c>
      <c r="AI27" s="881">
        <f>①CO2排出量の現状把握!AC37</f>
        <v>2.8697493789073119</v>
      </c>
      <c r="AJ27" s="881">
        <f>①CO2排出量の現状把握!AD37</f>
        <v>2.656941700552804</v>
      </c>
      <c r="AK27" s="881">
        <f>①CO2排出量の現状把握!AE37</f>
        <v>2.6094333724112979</v>
      </c>
      <c r="AL27" s="881">
        <f>①CO2排出量の現状把握!AF37</f>
        <v>2.6118724660227781</v>
      </c>
      <c r="AM27" s="881">
        <f>①CO2排出量の現状把握!AG37</f>
        <v>2.4533380367946149</v>
      </c>
      <c r="AN27" s="881">
        <f>①CO2排出量の現状把握!AH37</f>
        <v>2.225275128744745</v>
      </c>
      <c r="AO27" s="881">
        <f>①CO2排出量の現状把握!AI37</f>
        <v>2.4553201645337808</v>
      </c>
      <c r="AP27" s="882">
        <f>①CO2排出量の現状把握!AJ37</f>
        <v>2.6649956599418108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3.7814529097224812</v>
      </c>
      <c r="AG28" s="881">
        <f>①CO2排出量の現状把握!AA38</f>
        <v>3.7724997083350771</v>
      </c>
      <c r="AH28" s="881">
        <f>①CO2排出量の現状把握!AB38</f>
        <v>3.7166212801799139</v>
      </c>
      <c r="AI28" s="881">
        <f>①CO2排出量の現状把握!AC38</f>
        <v>6.4526700451227663</v>
      </c>
      <c r="AJ28" s="881">
        <f>①CO2排出量の現状把握!AD38</f>
        <v>6.9327095758830426</v>
      </c>
      <c r="AK28" s="881">
        <f>①CO2排出量の現状把握!AE38</f>
        <v>7.2734567913728458</v>
      </c>
      <c r="AL28" s="881">
        <f>①CO2排出量の現状把握!AF38</f>
        <v>6.5815289019183147</v>
      </c>
      <c r="AM28" s="881">
        <f>①CO2排出量の現状把握!AG38</f>
        <v>5.8692487732932586</v>
      </c>
      <c r="AN28" s="881">
        <f>①CO2排出量の現状把握!AH38</f>
        <v>5.9203312040692468</v>
      </c>
      <c r="AO28" s="881">
        <f>①CO2排出量の現状把握!AI38</f>
        <v>4.5881932437486252</v>
      </c>
      <c r="AP28" s="882">
        <f>①CO2排出量の現状把握!AJ38</f>
        <v>4.1361255023330274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83.813714879214999</v>
      </c>
      <c r="AG29" s="883">
        <f>①CO2排出量の現状把握!AA39</f>
        <v>86.161220260792035</v>
      </c>
      <c r="AH29" s="883">
        <f>①CO2排出量の現状把握!AB39</f>
        <v>82.792405910143287</v>
      </c>
      <c r="AI29" s="883">
        <f>①CO2排出量の現状把握!AC39</f>
        <v>73.294958403361747</v>
      </c>
      <c r="AJ29" s="883">
        <f>①CO2排出量の現状把握!AD39</f>
        <v>66.179593380351278</v>
      </c>
      <c r="AK29" s="883">
        <f>①CO2排出量の現状把握!AE39</f>
        <v>63.261065787949789</v>
      </c>
      <c r="AL29" s="883">
        <f>①CO2排出量の現状把握!AF39</f>
        <v>60.718449931108282</v>
      </c>
      <c r="AM29" s="883">
        <f>①CO2排出量の現状把握!AG39</f>
        <v>59.257803196823915</v>
      </c>
      <c r="AN29" s="883">
        <f>①CO2排出量の現状把握!AH39</f>
        <v>54.564595063036947</v>
      </c>
      <c r="AO29" s="883">
        <f>①CO2排出量の現状把握!AI39</f>
        <v>49.058488345633343</v>
      </c>
      <c r="AP29" s="884">
        <f>①CO2排出量の現状把握!AJ39</f>
        <v>56.153397815638293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0.16978393435172481</v>
      </c>
      <c r="AG32" s="461">
        <f t="shared" si="16"/>
        <v>0.17740477238501651</v>
      </c>
      <c r="AH32" s="461">
        <f t="shared" si="16"/>
        <v>0.20035493294090639</v>
      </c>
      <c r="AI32" s="461">
        <f t="shared" si="16"/>
        <v>0.24500863602594261</v>
      </c>
      <c r="AJ32" s="461">
        <f t="shared" si="16"/>
        <v>0.25672168127792072</v>
      </c>
      <c r="AK32" s="461">
        <f t="shared" si="16"/>
        <v>0.2339591979297696</v>
      </c>
      <c r="AL32" s="461">
        <f t="shared" si="16"/>
        <v>0.23381349637802643</v>
      </c>
      <c r="AM32" s="461">
        <f t="shared" si="16"/>
        <v>0.21967570056586869</v>
      </c>
      <c r="AN32" s="461">
        <f t="shared" si="16"/>
        <v>0.2337183585180288</v>
      </c>
      <c r="AO32" s="461">
        <f t="shared" si="16"/>
        <v>0.24917050705507079</v>
      </c>
      <c r="AP32" s="461">
        <f t="shared" si="16"/>
        <v>0.21678524504149371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0.23983585879092617</v>
      </c>
      <c r="AG33" s="458">
        <f t="shared" ref="AG33:AP33" si="17">IFERROR(IF(G22/AG25&gt;1,1,G22/AG25),0)</f>
        <v>0.23946342124167116</v>
      </c>
      <c r="AH33" s="458">
        <f t="shared" si="17"/>
        <v>0.26871760680696405</v>
      </c>
      <c r="AI33" s="458">
        <f t="shared" si="17"/>
        <v>0.27785256541328096</v>
      </c>
      <c r="AJ33" s="458">
        <f t="shared" si="17"/>
        <v>0.28792700144352235</v>
      </c>
      <c r="AK33" s="458">
        <f t="shared" si="17"/>
        <v>0.23959648922230109</v>
      </c>
      <c r="AL33" s="458">
        <f t="shared" si="17"/>
        <v>0.22953005739038218</v>
      </c>
      <c r="AM33" s="458">
        <f t="shared" si="17"/>
        <v>0.20424739133024195</v>
      </c>
      <c r="AN33" s="458">
        <f>IFERROR(IF(N22/AN25&gt;1,1,N22/AN25),0)</f>
        <v>0.22130921309117405</v>
      </c>
      <c r="AO33" s="458">
        <f t="shared" si="17"/>
        <v>0.23472823399582701</v>
      </c>
      <c r="AP33" s="458">
        <f t="shared" si="17"/>
        <v>0.20266411303497048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0.26672956369589473</v>
      </c>
      <c r="AG34" s="459">
        <f t="shared" ref="AG34:AP36" si="18">IFERROR(IF(G23/AG26&gt;1,1,G23/AG26),0)</f>
        <v>0.26459962167551382</v>
      </c>
      <c r="AH34" s="459">
        <f t="shared" si="18"/>
        <v>0.29504683388323527</v>
      </c>
      <c r="AI34" s="459">
        <f t="shared" si="18"/>
        <v>0.31531844489104432</v>
      </c>
      <c r="AJ34" s="459">
        <f t="shared" si="18"/>
        <v>0.33000861795829534</v>
      </c>
      <c r="AK34" s="459">
        <f t="shared" si="18"/>
        <v>0.27455912059800408</v>
      </c>
      <c r="AL34" s="459">
        <f t="shared" si="18"/>
        <v>0.25860968642954973</v>
      </c>
      <c r="AM34" s="459">
        <f t="shared" si="18"/>
        <v>0.22597395143807544</v>
      </c>
      <c r="AN34" s="459">
        <f t="shared" si="18"/>
        <v>0.24707591379453495</v>
      </c>
      <c r="AO34" s="459">
        <f t="shared" si="18"/>
        <v>0.26154650729920192</v>
      </c>
      <c r="AP34" s="459">
        <f t="shared" si="18"/>
        <v>0.22145638676088494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0.10266816131943053</v>
      </c>
      <c r="AG37" s="460">
        <f t="shared" ref="AG37:AP37" si="21">IFERROR(IF(G26/AG29&gt;1,1,G26/AG29),0)</f>
        <v>0.11863805977979582</v>
      </c>
      <c r="AH37" s="460">
        <f t="shared" si="21"/>
        <v>0.13415481622861292</v>
      </c>
      <c r="AI37" s="460">
        <f t="shared" si="21"/>
        <v>0.20985072281990047</v>
      </c>
      <c r="AJ37" s="460">
        <f t="shared" si="21"/>
        <v>0.22126155891957336</v>
      </c>
      <c r="AK37" s="460">
        <f t="shared" si="21"/>
        <v>0.22704328201084337</v>
      </c>
      <c r="AL37" s="460">
        <f t="shared" si="21"/>
        <v>0.23958121487793516</v>
      </c>
      <c r="AM37" s="460">
        <f t="shared" si="21"/>
        <v>0.24221282642433981</v>
      </c>
      <c r="AN37" s="460">
        <f t="shared" si="21"/>
        <v>0.25148175266667622</v>
      </c>
      <c r="AO37" s="460">
        <f t="shared" si="21"/>
        <v>0.26939272785759094</v>
      </c>
      <c r="AP37" s="460">
        <f t="shared" si="21"/>
        <v>0.23694024792021862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5.4089999999999998</v>
      </c>
      <c r="BG38" s="952">
        <f t="shared" si="2"/>
        <v>5.4089999999999998</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0.39301219553388811</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7.3719999999999999</v>
      </c>
      <c r="BG50" s="952">
        <f t="shared" si="22"/>
        <v>7.3719999999999999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1.329788081412699</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5.9329999999999998</v>
      </c>
      <c r="BG53" s="952">
        <f t="shared" ref="BG53:BG63" si="29">BF53/BE53</f>
        <v>5.9329999999999998</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1.2811330064656907</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27.864000000000001</v>
      </c>
      <c r="G55" s="885">
        <f t="shared" ref="G55:P55" si="32">SUM(G56,G57,G60,G61,G62,G63,G64,G65,)</f>
        <v>29.76</v>
      </c>
      <c r="H55" s="885">
        <f t="shared" si="32"/>
        <v>32.651000000000003</v>
      </c>
      <c r="I55" s="885">
        <f t="shared" si="32"/>
        <v>37.180999999999997</v>
      </c>
      <c r="J55" s="885">
        <f t="shared" si="32"/>
        <v>36.295999999999999</v>
      </c>
      <c r="K55" s="885">
        <f t="shared" si="32"/>
        <v>32.957999999999998</v>
      </c>
      <c r="L55" s="885">
        <f t="shared" si="32"/>
        <v>33.313000000000002</v>
      </c>
      <c r="M55" s="885">
        <f t="shared" si="32"/>
        <v>32.033000000000001</v>
      </c>
      <c r="N55" s="885">
        <f t="shared" si="32"/>
        <v>31.007999999999999</v>
      </c>
      <c r="O55" s="885">
        <f t="shared" si="32"/>
        <v>29.34</v>
      </c>
      <c r="P55" s="886">
        <f t="shared" si="32"/>
        <v>29.547999999999998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27.864000000000001</v>
      </c>
      <c r="G56" s="887">
        <f>IFERROR(VLOOKUP(年度マスタ!$K$4&amp;"_"&amp;G$54,データシート1!$A:$CE,MATCH("bc_"&amp;$C56,データシート1!$A$1:$CE$1,0),0),0)</f>
        <v>29.76</v>
      </c>
      <c r="H56" s="887">
        <f>IFERROR(VLOOKUP(年度マスタ!$K$4&amp;"_"&amp;H$54,データシート1!$A:$CE,MATCH("bc_"&amp;$C56,データシート1!$A$1:$CE$1,0),0),0)</f>
        <v>32.651000000000003</v>
      </c>
      <c r="I56" s="887">
        <f>IFERROR(VLOOKUP(年度マスタ!$K$4&amp;"_"&amp;I$54,データシート1!$A:$CE,MATCH("bc_"&amp;$C56,データシート1!$A$1:$CE$1,0),0),0)</f>
        <v>37.180999999999997</v>
      </c>
      <c r="J56" s="887">
        <f>IFERROR(VLOOKUP(年度マスタ!$K$4&amp;"_"&amp;J$54,データシート1!$A:$CE,MATCH("bc_"&amp;$C56,データシート1!$A$1:$CE$1,0),0),0)</f>
        <v>36.295999999999999</v>
      </c>
      <c r="K56" s="887">
        <f>IFERROR(VLOOKUP(年度マスタ!$K$4&amp;"_"&amp;K$54,データシート1!$A:$CE,MATCH("bc_"&amp;$C56,データシート1!$A$1:$CE$1,0),0),0)</f>
        <v>32.957999999999998</v>
      </c>
      <c r="L56" s="887">
        <f>IFERROR(VLOOKUP(年度マスタ!$K$4&amp;"_"&amp;L$54,データシート1!$A:$CE,MATCH("bc_"&amp;$C56,データシート1!$A$1:$CE$1,0),0),0)</f>
        <v>33.313000000000002</v>
      </c>
      <c r="M56" s="887">
        <f>IFERROR(VLOOKUP(年度マスタ!$K$4&amp;"_"&amp;M$54,データシート1!$A:$CE,MATCH("bc_"&amp;$C56,データシート1!$A$1:$CE$1,0),0),0)</f>
        <v>32.033000000000001</v>
      </c>
      <c r="N56" s="887">
        <f>IFERROR(VLOOKUP(年度マスタ!$K$4&amp;"_"&amp;N$54,データシート1!$A:$CE,MATCH("bc_"&amp;$C56,データシート1!$A$1:$CE$1,0),0),0)</f>
        <v>31.007999999999999</v>
      </c>
      <c r="O56" s="887">
        <f>IFERROR(VLOOKUP(年度マスタ!$K$4&amp;"_"&amp;O$54,データシート1!$A:$CE,MATCH("bc_"&amp;$C56,データシート1!$A$1:$CE$1,0),0),0)</f>
        <v>29.34</v>
      </c>
      <c r="P56" s="888">
        <f>IFERROR(VLOOKUP(年度マスタ!$K$4&amp;"_"&amp;P$54,データシート1!$A:$CE,MATCH("bc_"&amp;$C56,データシート1!$A$1:$CE$1,0),0),0)</f>
        <v>29.547999999999998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伊豆の国市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5256</v>
      </c>
      <c r="K6" s="619">
        <f>VLOOKUP(年度マスタ!$K$4&amp;"_"&amp;K$5,データシート1!$A:$BT,MATCH("cb_"&amp;$G6,データシート1!$A$1:$BT$1,0),0)</f>
        <v>5790.6</v>
      </c>
      <c r="L6" s="619">
        <f>VLOOKUP(年度マスタ!$K$4&amp;"_"&amp;L$5,データシート1!$A:$BT,MATCH("cb_"&amp;$G6,データシート1!$A$1:$BT$1,0),0)</f>
        <v>6162</v>
      </c>
      <c r="M6" s="619">
        <f>VLOOKUP(年度マスタ!$K$4&amp;"_"&amp;M$5,データシート1!$A:$BT,MATCH("cb_"&amp;$G6,データシート1!$A$1:$BT$1,0),0)</f>
        <v>6538.300000000002</v>
      </c>
      <c r="N6" s="619">
        <f>VLOOKUP(年度マスタ!$K$4&amp;"_"&amp;N$5,データシート1!$A:$BT,MATCH("cb_"&amp;$G6,データシート1!$A$1:$BT$1,0),0)</f>
        <v>6853.1000000000058</v>
      </c>
      <c r="O6" s="619">
        <f>VLOOKUP(年度マスタ!$K$4&amp;"_"&amp;O$5,データシート1!$A:$BT,MATCH("cb_"&amp;$G6,データシート1!$A$1:$BT$1,0),0)</f>
        <v>7172.4000000000033</v>
      </c>
      <c r="P6" s="619">
        <f>VLOOKUP(年度マスタ!$K$4&amp;"_"&amp;P$5,データシート1!$A:$BT,MATCH("cb_"&amp;$G6,データシート1!$A$1:$BT$1,0),0)</f>
        <v>7556.899999999996</v>
      </c>
      <c r="Q6" s="619">
        <f>VLOOKUP(年度マスタ!$K$4&amp;"_"&amp;Q$5,データシート1!$A:$BT,MATCH("cb_"&amp;$G6,データシート1!$A$1:$BT$1,0),0)</f>
        <v>8104.2999999999938</v>
      </c>
      <c r="R6" s="633">
        <f>VLOOKUP(年度マスタ!$K$4&amp;"_"&amp;R$5,データシート1!$A:$BT,MATCH("cb_"&amp;$G6,データシート1!$A$1:$BT$1,0),0)</f>
        <v>8597.7999999999829</v>
      </c>
      <c r="S6" s="568"/>
      <c r="T6" s="190"/>
      <c r="U6" s="581"/>
      <c r="V6" s="195"/>
      <c r="W6" s="195"/>
      <c r="X6" s="195"/>
      <c r="Y6" s="196" t="s">
        <v>372</v>
      </c>
      <c r="Z6" s="663" t="s">
        <v>373</v>
      </c>
      <c r="AA6" s="663"/>
      <c r="AB6" s="663"/>
      <c r="AC6" s="664">
        <f>SUM(AC7:AC8)</f>
        <v>293856</v>
      </c>
      <c r="AD6" s="664">
        <f>SUM(AD7:AD8)</f>
        <v>414539.67300000001</v>
      </c>
      <c r="AE6" s="665">
        <f>$AD6*3600/100000000</f>
        <v>14.923428227999999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9207.6</v>
      </c>
      <c r="K7" s="617">
        <f>VLOOKUP(年度マスタ!$K$4&amp;"_"&amp;K$5,データシート1!$A:$BT,MATCH("cb_"&amp;$G7,データシート1!$A$1:$BT$1,0),0)</f>
        <v>9766.6</v>
      </c>
      <c r="L7" s="617">
        <f>VLOOKUP(年度マスタ!$K$4&amp;"_"&amp;L$5,データシート1!$A:$BT,MATCH("cb_"&amp;$G7,データシート1!$A$1:$BT$1,0),0)</f>
        <v>21596</v>
      </c>
      <c r="M7" s="617">
        <f>VLOOKUP(年度マスタ!$K$4&amp;"_"&amp;M$5,データシート1!$A:$BT,MATCH("cb_"&amp;$G7,データシート1!$A$1:$BT$1,0),0)</f>
        <v>23018.2</v>
      </c>
      <c r="N7" s="617">
        <f>VLOOKUP(年度マスタ!$K$4&amp;"_"&amp;N$5,データシート1!$A:$BT,MATCH("cb_"&amp;$G7,データシート1!$A$1:$BT$1,0),0)</f>
        <v>23261.899999999991</v>
      </c>
      <c r="O7" s="617">
        <f>VLOOKUP(年度マスタ!$K$4&amp;"_"&amp;O$5,データシート1!$A:$BT,MATCH("cb_"&amp;$G7,データシート1!$A$1:$BT$1,0),0)</f>
        <v>23314.900000000031</v>
      </c>
      <c r="P7" s="617">
        <f>VLOOKUP(年度マスタ!$K$4&amp;"_"&amp;P$5,データシート1!$A:$BT,MATCH("cb_"&amp;$G7,データシート1!$A$1:$BT$1,0),0)</f>
        <v>23314.800000000028</v>
      </c>
      <c r="Q7" s="617">
        <f>VLOOKUP(年度マスタ!$K$4&amp;"_"&amp;Q$5,データシート1!$A:$BT,MATCH("cb_"&amp;$G7,データシート1!$A$1:$BT$1,0),0)</f>
        <v>23587.300000000028</v>
      </c>
      <c r="R7" s="634">
        <f>VLOOKUP(年度マスタ!$K$4&amp;"_"&amp;R$5,データシート1!$A:$BT,MATCH("cb_"&amp;$G7,データシート1!$A$1:$BT$1,0),0)</f>
        <v>23641.300000000028</v>
      </c>
      <c r="S7" s="568"/>
      <c r="T7" s="190"/>
      <c r="U7" s="581"/>
      <c r="V7" s="195"/>
      <c r="W7" s="195"/>
      <c r="X7" s="195"/>
      <c r="Y7" s="196" t="s">
        <v>375</v>
      </c>
      <c r="Z7" s="212" t="s">
        <v>376</v>
      </c>
      <c r="AA7" s="212"/>
      <c r="AB7" s="212"/>
      <c r="AC7" s="1022">
        <f>VLOOKUP(年度マスタ!$K$4&amp;"_"&amp;年度マスタ!$K$9,データシート3!A:AB,MATCH("ea_"&amp;$Y7&amp;"_設備",データシート3!$A$1:$AB$1,0),0)</f>
        <v>203344</v>
      </c>
      <c r="AD7" s="1022">
        <f>VLOOKUP(年度マスタ!$K$4&amp;"_"&amp;年度マスタ!$K$9,データシート3!A:AB,MATCH("ea_"&amp;$Y7&amp;"_年間発電",データシート3!$A$1:$AB$1,0),0)/10^3</f>
        <v>287327.37800000003</v>
      </c>
      <c r="AE7" s="554">
        <f t="shared" ref="AE7:AE16" si="0">$AD7*3600/100000000</f>
        <v>10.343785608000001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90512</v>
      </c>
      <c r="AD8" s="1022">
        <f>VLOOKUP(年度マスタ!$K$4&amp;"_"&amp;年度マスタ!$K$9,データシート3!A:AB,MATCH("ea_"&amp;$Y8&amp;"_年間発電",データシート3!$A$1:$AB$1,0),0)/10^3</f>
        <v>127212.295</v>
      </c>
      <c r="AE8" s="554">
        <f t="shared" si="0"/>
        <v>4.5796426200000004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64400.000000000007</v>
      </c>
      <c r="AD9" s="666">
        <f>VLOOKUP(年度マスタ!$K$4&amp;"_"&amp;年度マスタ!$K$9,データシート3!A:AB,MATCH("ea_"&amp;$Y9&amp;"_年間発電",データシート3!$A$1:$AB$1,0),0)/10^3</f>
        <v>162331.00899999999</v>
      </c>
      <c r="AE9" s="667">
        <f t="shared" si="0"/>
        <v>5.8439163239999994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4755</v>
      </c>
      <c r="AD10" s="666">
        <f>SUM(AD11:AD12)</f>
        <v>28648.600999999995</v>
      </c>
      <c r="AE10" s="667">
        <f t="shared" si="0"/>
        <v>1.0313496359999998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3727</v>
      </c>
      <c r="AD11" s="1022">
        <f>VLOOKUP(年度マスタ!$K$4&amp;"_"&amp;年度マスタ!$K$9,データシート3!A:AB,MATCH("ea_"&amp;$Y11&amp;"_年間発電",データシート3!$A$1:$AB$1,0),0)/10^3</f>
        <v>24479.633999999995</v>
      </c>
      <c r="AE11" s="554">
        <f t="shared" si="0"/>
        <v>0.88126682399999978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14463.6</v>
      </c>
      <c r="K12" s="651">
        <f t="shared" ref="K12:Q12" si="1">SUM(K6:K11)</f>
        <v>15557.2</v>
      </c>
      <c r="L12" s="651">
        <f t="shared" si="1"/>
        <v>27758</v>
      </c>
      <c r="M12" s="651">
        <f t="shared" si="1"/>
        <v>29556.500000000004</v>
      </c>
      <c r="N12" s="651">
        <f t="shared" si="1"/>
        <v>30114.999999999996</v>
      </c>
      <c r="O12" s="651">
        <f t="shared" si="1"/>
        <v>30487.300000000032</v>
      </c>
      <c r="P12" s="651">
        <f t="shared" si="1"/>
        <v>30871.700000000026</v>
      </c>
      <c r="Q12" s="651">
        <f t="shared" si="1"/>
        <v>31691.60000000002</v>
      </c>
      <c r="R12" s="652">
        <f t="shared" ref="R12" si="2">SUM(R6:R11)</f>
        <v>32239.100000000013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1028</v>
      </c>
      <c r="AD12" s="1022">
        <f>VLOOKUP(年度マスタ!$K$4&amp;"_"&amp;年度マスタ!$K$9,データシート3!A:AB,MATCH("ea_"&amp;$Y12&amp;"_年間発電",データシート3!$A$1:$AB$1,0),0)/10^3</f>
        <v>4168.9669999999996</v>
      </c>
      <c r="AE12" s="554">
        <f t="shared" si="0"/>
        <v>0.15008281199999998</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519</v>
      </c>
      <c r="AD13" s="666">
        <f>SUM(AD14:AD16)</f>
        <v>3182.5079999999998</v>
      </c>
      <c r="AE13" s="667">
        <f t="shared" si="0"/>
        <v>0.11457028799999999</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519</v>
      </c>
      <c r="AD16" s="1022">
        <f>VLOOKUP(年度マスタ!$K$4&amp;"_"&amp;年度マスタ!$K$9,データシート3!A:AB,MATCH("ea_"&amp;$Y16&amp;"_年間発電",データシート3!$A$1:$AB$1,0),0)/10^3</f>
        <v>3182.5079999999998</v>
      </c>
      <c r="AE16" s="554">
        <f t="shared" si="0"/>
        <v>0.11457028799999999</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5.8827465300000004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20.188421129999998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6307.8307199999999</v>
      </c>
      <c r="K19" s="615">
        <f>K6*別紙!$C5/100*別紙!$E5/10^3</f>
        <v>6949.4148719999994</v>
      </c>
      <c r="L19" s="615">
        <f>L6*別紙!$C5/100*別紙!$E5/10^3</f>
        <v>7395.1394399999999</v>
      </c>
      <c r="M19" s="615">
        <f>M6*別紙!$C5/100*別紙!$E5/10^3</f>
        <v>7846.7445960000014</v>
      </c>
      <c r="N19" s="615">
        <f>N6*別紙!$C5/100*別紙!$E5/10^3</f>
        <v>8224.5423720000072</v>
      </c>
      <c r="O19" s="615">
        <f>O6*別紙!$C5/100*別紙!$E5/10^3</f>
        <v>8607.7406880000035</v>
      </c>
      <c r="P19" s="615">
        <f>P6*別紙!$C5/100*別紙!$E5/10^3</f>
        <v>9069.1868279999944</v>
      </c>
      <c r="Q19" s="615">
        <f>Q6*別紙!$C5/100*別紙!$E5/10^3</f>
        <v>9726.1325159999906</v>
      </c>
      <c r="R19" s="639">
        <f>R6*別紙!$C5/100*別紙!$E5/10^3</f>
        <v>10318.391735999978</v>
      </c>
      <c r="S19" s="572"/>
      <c r="T19" s="191"/>
      <c r="U19" s="588"/>
      <c r="W19" s="201"/>
      <c r="X19" s="201"/>
      <c r="Y19" s="173"/>
      <c r="Z19" s="628" t="s">
        <v>389</v>
      </c>
      <c r="AA19" s="671"/>
      <c r="AB19" s="672"/>
      <c r="AC19" s="673">
        <f>SUM($AC$6,$AC$9,$AC$10,$AC$13)</f>
        <v>363530</v>
      </c>
      <c r="AD19" s="673">
        <f>SUM($AD$6,$AD$9,$AD$10,$AD$13)</f>
        <v>608701.79100000008</v>
      </c>
      <c r="AE19" s="674">
        <f>SUM($AE$6,$AE$9,$AE$10,$AE$13,$AE$17,$AE$18)</f>
        <v>47.984432135999995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12179.444976000001</v>
      </c>
      <c r="K20" s="617">
        <f>K7*別紙!$C6/100*別紙!$E6/10^3</f>
        <v>12918.867816</v>
      </c>
      <c r="L20" s="617">
        <f>L7*別紙!$C6/100*別紙!$E6/10^3</f>
        <v>28566.324959999998</v>
      </c>
      <c r="M20" s="617">
        <f>M7*別紙!$C6/100*別紙!$E6/10^3</f>
        <v>30447.554232000002</v>
      </c>
      <c r="N20" s="617">
        <f>N7*別紙!$C6/100*別紙!$E6/10^3</f>
        <v>30769.910843999987</v>
      </c>
      <c r="O20" s="617">
        <f>O7*別紙!$C6/100*別紙!$E6/10^3</f>
        <v>30840.017124000038</v>
      </c>
      <c r="P20" s="617">
        <f>P7*別紙!$C6/100*別紙!$E6/10^3</f>
        <v>30839.884848000038</v>
      </c>
      <c r="Q20" s="617">
        <f>Q7*別紙!$C6/100*別紙!$E6/10^3</f>
        <v>31200.33694800004</v>
      </c>
      <c r="R20" s="634">
        <f>R7*別紙!$C6/100*別紙!$E6/10^3</f>
        <v>31271.765988000036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18487.275696000001</v>
      </c>
      <c r="K25" s="657">
        <f t="shared" si="3"/>
        <v>19868.282687999999</v>
      </c>
      <c r="L25" s="657">
        <f t="shared" si="3"/>
        <v>35961.464399999997</v>
      </c>
      <c r="M25" s="657">
        <f t="shared" si="3"/>
        <v>38294.298828000006</v>
      </c>
      <c r="N25" s="657">
        <f t="shared" si="3"/>
        <v>38994.453215999994</v>
      </c>
      <c r="O25" s="657">
        <f t="shared" si="3"/>
        <v>39447.75781200004</v>
      </c>
      <c r="P25" s="657">
        <f t="shared" si="3"/>
        <v>39909.071676000036</v>
      </c>
      <c r="Q25" s="657">
        <f t="shared" si="3"/>
        <v>40926.469464000031</v>
      </c>
      <c r="R25" s="658">
        <f t="shared" ref="R25" si="4">SUM(R19:R24)</f>
        <v>41590.157724000012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295669.27356692409</v>
      </c>
      <c r="K26" s="654">
        <f>(VLOOKUP(年度マスタ!$K$4&amp;"_"&amp;K$18,データシート1!$A:$BT,MATCH("da_合計",データシート1!$A$1:$BT$1,0),0))/10^3</f>
        <v>297343.30106400675</v>
      </c>
      <c r="L26" s="654">
        <f>(VLOOKUP(年度マスタ!$K$4&amp;"_"&amp;L$18,データシート1!$A:$BT,MATCH("da_合計",データシート1!$A$1:$BT$1,0),0))/10^3</f>
        <v>303790.00131914741</v>
      </c>
      <c r="M26" s="654">
        <f>(VLOOKUP(年度マスタ!$K$4&amp;"_"&amp;M$18,データシート1!$A:$BT,MATCH("da_合計",データシート1!$A$1:$BT$1,0),0))/10^3</f>
        <v>306532.84999688982</v>
      </c>
      <c r="N26" s="654">
        <f>(VLOOKUP(年度マスタ!$K$4&amp;"_"&amp;N$18,データシート1!$A:$BT,MATCH("da_合計",データシート1!$A$1:$BT$1,0),0))/10^3</f>
        <v>287217.82993444731</v>
      </c>
      <c r="O26" s="654">
        <f>(VLOOKUP(年度マスタ!$K$4&amp;"_"&amp;O$18,データシート1!$A:$BT,MATCH("da_合計",データシート1!$A$1:$BT$1,0),0))/10^3</f>
        <v>279328.36924795475</v>
      </c>
      <c r="P26" s="654">
        <f>(VLOOKUP(年度マスタ!$K$4&amp;"_"&amp;P$18,データシート1!$A:$BT,MATCH("da_合計",データシート1!$A$1:$BT$1,0),0))/10^3</f>
        <v>298007.96248242102</v>
      </c>
      <c r="Q26" s="654">
        <f>(VLOOKUP(年度マスタ!$K$4&amp;"_"&amp;Q$18,データシート1!$A:$BT,MATCH("da_合計",データシート1!$A$1:$BT$1,0),0))/10^3</f>
        <v>291488.73433570092</v>
      </c>
      <c r="R26" s="655">
        <f>Q26</f>
        <v>291488.73433570092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6.2526874953800188E-2</v>
      </c>
      <c r="K27" s="839">
        <f t="shared" ref="K27:P27" si="5">K25/K26</f>
        <v>6.6819338511759876E-2</v>
      </c>
      <c r="L27" s="839">
        <f t="shared" si="5"/>
        <v>0.11837606321420889</v>
      </c>
      <c r="M27" s="839">
        <f t="shared" si="5"/>
        <v>0.12492722665250576</v>
      </c>
      <c r="N27" s="839">
        <f t="shared" si="5"/>
        <v>0.13576612992619513</v>
      </c>
      <c r="O27" s="839">
        <f t="shared" si="5"/>
        <v>0.1412235997303338</v>
      </c>
      <c r="P27" s="839">
        <f t="shared" si="5"/>
        <v>0.13391948102176701</v>
      </c>
      <c r="Q27" s="839">
        <f>Q25/Q26</f>
        <v>0.1404049784540419</v>
      </c>
      <c r="R27" s="840">
        <f>R25/R26</f>
        <v>0.14268187008593469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0.14268187008593469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2.0882515147188232</v>
      </c>
      <c r="AA52" s="173"/>
      <c r="AB52" s="678" t="s">
        <v>413</v>
      </c>
      <c r="AC52" s="679">
        <f>$AD6</f>
        <v>414539.67300000001</v>
      </c>
      <c r="AD52" s="680">
        <f>R19+R20</f>
        <v>41590.157724000012</v>
      </c>
      <c r="AE52" s="681">
        <f t="shared" ref="AE52:AE54" si="6">IFERROR(AD52/AC52,"-")</f>
        <v>0.10032853411354915</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317213.05666429916</v>
      </c>
      <c r="Z53" s="1130"/>
      <c r="AA53" s="173"/>
      <c r="AB53" s="678" t="s">
        <v>377</v>
      </c>
      <c r="AC53" s="679">
        <f>$AD9</f>
        <v>162331.00899999999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28648.600999999995</v>
      </c>
      <c r="AD54" s="679">
        <f>R22</f>
        <v>0</v>
      </c>
      <c r="AE54" s="681">
        <f t="shared" si="6"/>
        <v>0</v>
      </c>
      <c r="AF54" s="473"/>
      <c r="AG54" s="41"/>
      <c r="AH54" s="420"/>
      <c r="AI54" s="442" t="s">
        <v>440</v>
      </c>
      <c r="AJ54" s="443">
        <f>VLOOKUP(年度マスタ!$K$4&amp;"_"&amp;AJ$53,データシート1!$A$1:$BT$2000,MATCH("ca_太陽光発電（10kW未満）",データシート1!$A$1:$BT$1,0),0)</f>
        <v>1193</v>
      </c>
      <c r="AK54" s="443">
        <f>VLOOKUP(年度マスタ!$K$4&amp;"_"&amp;AK$53,データシート1!$A$1:$BT$2000,MATCH("ca_太陽光発電（10kW未満）",データシート1!$A$1:$BT$1,0),0)</f>
        <v>1293</v>
      </c>
      <c r="AL54" s="443">
        <f>VLOOKUP(年度マスタ!$K$4&amp;"_"&amp;AL$53,データシート1!$A$1:$BT$2000,MATCH("ca_太陽光発電（10kW未満）",データシート1!$A$1:$BT$1,0),0)</f>
        <v>1370</v>
      </c>
      <c r="AM54" s="443">
        <f>VLOOKUP(年度マスタ!$K$4&amp;"_"&amp;AM$53,データシート1!$A$1:$BT$2000,MATCH("ca_太陽光発電（10kW未満）",データシート1!$A$1:$BT$1,0),0)</f>
        <v>1447</v>
      </c>
      <c r="AN54" s="443">
        <f>VLOOKUP(年度マスタ!$K$4&amp;"_"&amp;AN$53,データシート1!$A$1:$BT$2000,MATCH("ca_太陽光発電（10kW未満）",データシート1!$A$1:$BT$1,0),0)</f>
        <v>1510</v>
      </c>
      <c r="AO54" s="443">
        <f>VLOOKUP(年度マスタ!$K$4&amp;"_"&amp;AO$53,データシート1!$A$1:$BT$2000,MATCH("ca_太陽光発電（10kW未満）",データシート1!$A$1:$BT$1,0),0)</f>
        <v>1572</v>
      </c>
      <c r="AP54" s="443">
        <f>VLOOKUP(年度マスタ!$K$4&amp;"_"&amp;AP$53,データシート1!$A$1:$BT$2000,MATCH("ca_太陽光発電（10kW未満）",データシート1!$A$1:$BT$1,0),0)</f>
        <v>1632</v>
      </c>
      <c r="AQ54" s="443">
        <f>VLOOKUP(年度マスタ!$K$4&amp;"_"&amp;AQ$53,データシート1!$A$1:$BT$2000,MATCH("ca_太陽光発電（10kW未満）",データシート1!$A$1:$BT$1,0),0)</f>
        <v>1713</v>
      </c>
      <c r="AR54" s="443">
        <f>VLOOKUP(年度マスタ!$K$4&amp;"_"&amp;AR$53,データシート1!$A$1:$BT$2000,MATCH("ca_太陽光発電（10kW未満）",データシート1!$A$1:$BT$1,0),0)</f>
        <v>1789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3182.5079999999998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伊豆の国市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静岡県</v>
      </c>
      <c r="AY12" s="1023" t="str">
        <f>年度マスタ!$J4</f>
        <v>伊豆の国市</v>
      </c>
      <c r="AZ12" s="1023" t="str">
        <f>年度マスタ!$K4</f>
        <v>22225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30202</v>
      </c>
      <c r="AY21" s="18" t="str">
        <f>IF(IFERROR(比較地域マスタ!$Z6,"")=0,"",IFERROR(比較地域マスタ!$Z6,""))</f>
        <v>海南市</v>
      </c>
      <c r="BB21" s="110" t="str">
        <f t="shared" ref="BB21:BC68" si="0">AX21</f>
        <v>30202</v>
      </c>
      <c r="BC21" s="1031" t="str">
        <f t="shared" si="0"/>
        <v>海南市</v>
      </c>
      <c r="BD21" s="34">
        <f>SUM(BE21,BI21:BK21,BQ21)</f>
        <v>866.78840643874594</v>
      </c>
      <c r="BE21" s="34">
        <f>SUM(BF21:BH21)</f>
        <v>655.71692918318081</v>
      </c>
      <c r="BF21" s="34">
        <f>VLOOKUP($AX21&amp;"_"&amp;$BC$14,データシート1!$A:$BT,MATCH($BC$12&amp;"_"&amp;BF$20,データシート1!$A$1:$BT$1,0),0)</f>
        <v>650.90086608328841</v>
      </c>
      <c r="BG21" s="34">
        <f>VLOOKUP($AX21&amp;"_"&amp;$BC$14,データシート1!$A:$BT,MATCH($BC$12&amp;"_"&amp;BG$20,データシート1!$A$1:$BT$1,0),0)</f>
        <v>2.025174881735742</v>
      </c>
      <c r="BH21" s="34">
        <f>VLOOKUP($AX21&amp;"_"&amp;$BC$14,データシート1!$A:$BT,MATCH($BC$12&amp;"_"&amp;BH$20,データシート1!$A$1:$BT$1,0),0)</f>
        <v>2.7908882181566459</v>
      </c>
      <c r="BI21" s="34">
        <f>VLOOKUP($AX21&amp;"_"&amp;$BC$14,データシート1!$A:$BT,MATCH($BC$12&amp;"_"&amp;BI$20,データシート1!$A$1:$BT$1,0),0)</f>
        <v>45.467547202653357</v>
      </c>
      <c r="BJ21" s="34">
        <f>VLOOKUP($AX21&amp;"_"&amp;$BC$14,データシート1!$A:$BT,MATCH($BC$12&amp;"_"&amp;BJ$20,データシート1!$A$1:$BT$1,0),0)</f>
        <v>46.692617579884477</v>
      </c>
      <c r="BK21" s="34">
        <f t="shared" ref="BK21:BK68" si="1">SUM(BL21,BO21:BP21)</f>
        <v>113.42985131147573</v>
      </c>
      <c r="BL21" s="34">
        <f t="shared" ref="BL21:BL67" si="2">SUM(BM21:BN21)</f>
        <v>81.519726402883578</v>
      </c>
      <c r="BM21" s="34">
        <f>VLOOKUP($AX21&amp;"_"&amp;$BC$14,データシート1!$A:$BT,MATCH($BC$12&amp;"_"&amp;BM$20,データシート1!$A$1:$BT$1,0),0)</f>
        <v>40.06731947046066</v>
      </c>
      <c r="BN21" s="34">
        <f>VLOOKUP($AX21&amp;"_"&amp;$BC$14,データシート1!$A:$BT,MATCH($BC$12&amp;"_"&amp;BN$20,データシート1!$A$1:$BT$1,0),0)</f>
        <v>41.45240693242291</v>
      </c>
      <c r="BO21" s="34">
        <f>VLOOKUP($AX21&amp;"_"&amp;$BC$14,データシート1!$A:$BT,MATCH($BC$12&amp;"_"&amp;BO$20,データシート1!$A$1:$BT$1,0),0)</f>
        <v>2.8444447110808899</v>
      </c>
      <c r="BP21" s="34">
        <f>VLOOKUP($AX21&amp;"_"&amp;$BC$14,データシート1!$A:$BT,MATCH($BC$12&amp;"_"&amp;BP$20,データシート1!$A$1:$BT$1,0),0)</f>
        <v>29.065680197511256</v>
      </c>
      <c r="BQ21" s="34">
        <f>VLOOKUP($AX21&amp;"_"&amp;$BC$14,データシート1!$A:$BT,MATCH($BC$12&amp;"_"&amp;BQ$20,データシート1!$A$1:$BT$1,0),0)</f>
        <v>5.4814611615516284</v>
      </c>
      <c r="BR21" s="35">
        <f t="shared" ref="BR21:BR68" si="3">BD21</f>
        <v>866.78840643874594</v>
      </c>
      <c r="BT21" s="111" t="str">
        <f t="shared" ref="BT21:BT68" si="4">AY21</f>
        <v>海南市</v>
      </c>
      <c r="BU21" s="34">
        <f>BD21</f>
        <v>866.78840643874594</v>
      </c>
      <c r="BV21" s="60">
        <f>BE21/$BR21</f>
        <v>0.75649019335322509</v>
      </c>
      <c r="BW21" s="60">
        <f t="shared" ref="BW21:CH42" si="5">BF21/$BR21</f>
        <v>0.75093397794457717</v>
      </c>
      <c r="BX21" s="60">
        <f t="shared" si="5"/>
        <v>2.3364120547669748E-3</v>
      </c>
      <c r="BY21" s="60">
        <f t="shared" si="5"/>
        <v>3.219803353881005E-3</v>
      </c>
      <c r="BZ21" s="60">
        <f t="shared" si="5"/>
        <v>5.2455186138748208E-2</v>
      </c>
      <c r="CA21" s="60">
        <f t="shared" si="5"/>
        <v>5.3868530350704616E-2</v>
      </c>
      <c r="CB21" s="60">
        <f t="shared" si="5"/>
        <v>0.13086221558674202</v>
      </c>
      <c r="CC21" s="60">
        <f t="shared" si="5"/>
        <v>9.4048011945397886E-2</v>
      </c>
      <c r="CD21" s="60">
        <f t="shared" si="5"/>
        <v>4.6225029283766879E-2</v>
      </c>
      <c r="CE21" s="60">
        <f t="shared" si="5"/>
        <v>4.7822982661631E-2</v>
      </c>
      <c r="CF21" s="60">
        <f t="shared" si="5"/>
        <v>3.2815906280605064E-3</v>
      </c>
      <c r="CG21" s="60">
        <f t="shared" si="5"/>
        <v>3.3532613013283613E-2</v>
      </c>
      <c r="CH21" s="60">
        <f>BQ21/$BR21</f>
        <v>6.3238745705800938E-3</v>
      </c>
      <c r="CI21" s="112">
        <f t="shared" ref="CI21:CI68" si="6">BR21/$BR21</f>
        <v>1</v>
      </c>
      <c r="CK21" s="113" t="str">
        <f t="shared" ref="CK21:CK68" si="7">AY21</f>
        <v>海南市</v>
      </c>
      <c r="CL21" s="114">
        <f>CN21+CP21+CR21</f>
        <v>655.71692918318081</v>
      </c>
      <c r="CM21" s="61">
        <f>IF(IF(CL21=0,0,CW21/CL21)&gt;1,1,IF(CL21=0,0,CW21/CL21))</f>
        <v>0.36969763812866036</v>
      </c>
      <c r="CN21" s="62">
        <f>BF21</f>
        <v>650.90086608328841</v>
      </c>
      <c r="CO21" s="61">
        <f>IF(IF(CN21=0,0,CX21/CN21)&gt;1,1,IF(CN21=0,0,CX21/CN21))</f>
        <v>0.3724330579842563</v>
      </c>
      <c r="CP21" s="62">
        <f t="shared" ref="CP21:CP68" si="8">BG21</f>
        <v>2.025174881735742</v>
      </c>
      <c r="CQ21" s="61">
        <f>IF(IF(CP21=0,0,CY21/CP21)&gt;1,1,IF(CP21=0,0,CY21/CP21))</f>
        <v>0</v>
      </c>
      <c r="CR21" s="62">
        <f t="shared" ref="CR21:CR68" si="9">BH21</f>
        <v>2.7908882181566459</v>
      </c>
      <c r="CS21" s="61">
        <f>IF(IF(CR21=0,0,CZ21/CR21)&gt;1,1,IF(CR21=0,0,CZ21/CR21))</f>
        <v>0</v>
      </c>
      <c r="CT21" s="62">
        <f t="shared" ref="CT21:CT68" si="10">BI21</f>
        <v>45.467547202653357</v>
      </c>
      <c r="CU21" s="63">
        <f>IF(IF(CT21=0,0,DA21/CT21)&gt;1,1,IF(CT21=0,0,DA21/CT21))</f>
        <v>0</v>
      </c>
      <c r="CV21" s="16"/>
      <c r="CW21" s="956">
        <f>SUM(CX21:CZ21)</f>
        <v>242.417</v>
      </c>
      <c r="CX21" s="957">
        <f>VLOOKUP($AX21&amp;"_"&amp;$CW$14,データシート1!$A:$BT,MATCH($CW$12&amp;"_"&amp;CX$20,データシート1!$A$1:$BT$1,0),0)</f>
        <v>242.417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211.55600000000001</v>
      </c>
      <c r="DC21" s="957">
        <f>VLOOKUP($AX21&amp;"_"&amp;$CW$14,データシート1!$A:$BT,MATCH($CW$12&amp;"_"&amp;DC$20,データシート1!$A$1:$BT$1,0),0)</f>
        <v>0</v>
      </c>
      <c r="DD21" s="958">
        <f t="shared" ref="DD21:DD68" si="11">SUM(CX21:DC21)</f>
        <v>453.97300000000001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5</v>
      </c>
      <c r="DM21" s="16"/>
      <c r="DN21" s="118">
        <f>IF($DD21=0,0,ROUND(CX21/$DD21,2))</f>
        <v>0.53</v>
      </c>
      <c r="DO21" s="119">
        <f>IF($DD21=0,0,ROUND(CY21/$DD21,2))</f>
        <v>0</v>
      </c>
      <c r="DP21" s="119">
        <f t="shared" ref="DP21:DR36" si="13">IF($DD21=0,0,ROUND(CZ21/$DD21,2))</f>
        <v>0</v>
      </c>
      <c r="DQ21" s="119">
        <f t="shared" si="13"/>
        <v>0</v>
      </c>
      <c r="DR21" s="119">
        <f t="shared" si="13"/>
        <v>0.47</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20204</v>
      </c>
      <c r="AY22" s="18" t="str">
        <f>IF(IFERROR(比較地域マスタ!$Z7,"")=0,"",IFERROR(比較地域マスタ!$Z7,""))</f>
        <v>岡谷市</v>
      </c>
      <c r="BB22" s="110" t="str">
        <f t="shared" si="0"/>
        <v>20204</v>
      </c>
      <c r="BC22" s="1031" t="str">
        <f t="shared" si="0"/>
        <v>岡谷市</v>
      </c>
      <c r="BD22" s="34">
        <f t="shared" ref="BD22:BD68" si="14">SUM(BE22,BI22:BK22,BQ22)</f>
        <v>300.98126367570001</v>
      </c>
      <c r="BE22" s="34">
        <f t="shared" ref="BE22:BE67" si="15">SUM(BF22:BH22)</f>
        <v>77.60156566195127</v>
      </c>
      <c r="BF22" s="34">
        <f>VLOOKUP($AX22&amp;"_"&amp;$BC$14,データシート1!$A:$BT,MATCH($BC$12&amp;"_"&amp;BF$20,データシート1!$A$1:$BT$1,0),0)</f>
        <v>71.708032043561332</v>
      </c>
      <c r="BG22" s="34">
        <f>VLOOKUP($AX22&amp;"_"&amp;$BC$14,データシート1!$A:$BT,MATCH($BC$12&amp;"_"&amp;BG$20,データシート1!$A$1:$BT$1,0),0)</f>
        <v>2.5964915573791121</v>
      </c>
      <c r="BH22" s="34">
        <f>VLOOKUP($AX22&amp;"_"&amp;$BC$14,データシート1!$A:$BT,MATCH($BC$12&amp;"_"&amp;BH$20,データシート1!$A$1:$BT$1,0),0)</f>
        <v>3.2970420610108251</v>
      </c>
      <c r="BI22" s="34">
        <f>VLOOKUP($AX22&amp;"_"&amp;$BC$14,データシート1!$A:$BT,MATCH($BC$12&amp;"_"&amp;BI$20,データシート1!$A$1:$BT$1,0),0)</f>
        <v>56.661218098153235</v>
      </c>
      <c r="BJ22" s="34">
        <f>VLOOKUP($AX22&amp;"_"&amp;$BC$14,データシート1!$A:$BT,MATCH($BC$12&amp;"_"&amp;BJ$20,データシート1!$A$1:$BT$1,0),0)</f>
        <v>79.939762772982959</v>
      </c>
      <c r="BK22" s="34">
        <f t="shared" si="1"/>
        <v>81.421199930802274</v>
      </c>
      <c r="BL22" s="34">
        <f t="shared" si="2"/>
        <v>78.613072000522592</v>
      </c>
      <c r="BM22" s="34">
        <f>VLOOKUP($AX22&amp;"_"&amp;$BC$14,データシート1!$A:$BT,MATCH($BC$12&amp;"_"&amp;BM$20,データシート1!$A$1:$BT$1,0),0)</f>
        <v>45.566382380144638</v>
      </c>
      <c r="BN22" s="34">
        <f>VLOOKUP($AX22&amp;"_"&amp;$BC$14,データシート1!$A:$BT,MATCH($BC$12&amp;"_"&amp;BN$20,データシート1!$A$1:$BT$1,0),0)</f>
        <v>33.046689620377954</v>
      </c>
      <c r="BO22" s="34">
        <f>VLOOKUP($AX22&amp;"_"&amp;$BC$14,データシート1!$A:$BT,MATCH($BC$12&amp;"_"&amp;BO$20,データシート1!$A$1:$BT$1,0),0)</f>
        <v>2.8081279302796802</v>
      </c>
      <c r="BP22" s="34">
        <f>VLOOKUP($AX22&amp;"_"&amp;$BC$14,データシート1!$A:$BT,MATCH($BC$12&amp;"_"&amp;BP$20,データシート1!$A$1:$BT$1,0),0)</f>
        <v>0</v>
      </c>
      <c r="BQ22" s="34">
        <f>VLOOKUP($AX22&amp;"_"&amp;$BC$14,データシート1!$A:$BT,MATCH($BC$12&amp;"_"&amp;BQ$20,データシート1!$A$1:$BT$1,0),0)</f>
        <v>5.3575172118102499</v>
      </c>
      <c r="BR22" s="35">
        <f t="shared" si="3"/>
        <v>300.98126367570001</v>
      </c>
      <c r="BT22" s="121" t="str">
        <f t="shared" si="4"/>
        <v>岡谷市</v>
      </c>
      <c r="BU22" s="33">
        <f>BD22</f>
        <v>300.98126367570001</v>
      </c>
      <c r="BV22" s="59">
        <f t="shared" ref="BV22:BZ68" si="16">BE22/$BR22</f>
        <v>0.25782855953972295</v>
      </c>
      <c r="BW22" s="59">
        <f t="shared" si="5"/>
        <v>0.23824749477038873</v>
      </c>
      <c r="BX22" s="59">
        <f t="shared" si="5"/>
        <v>8.6267547875563729E-3</v>
      </c>
      <c r="BY22" s="59">
        <f t="shared" si="5"/>
        <v>1.0954309981777828E-2</v>
      </c>
      <c r="BZ22" s="59">
        <f t="shared" si="5"/>
        <v>0.1882549677883083</v>
      </c>
      <c r="CA22" s="59">
        <f t="shared" si="5"/>
        <v>0.26559713982434507</v>
      </c>
      <c r="CB22" s="59">
        <f t="shared" si="5"/>
        <v>0.27051916433752382</v>
      </c>
      <c r="CC22" s="59">
        <f t="shared" si="5"/>
        <v>0.26118925490732958</v>
      </c>
      <c r="CD22" s="59">
        <f t="shared" si="5"/>
        <v>0.15139275389992815</v>
      </c>
      <c r="CE22" s="59">
        <f t="shared" si="5"/>
        <v>0.10979650100740145</v>
      </c>
      <c r="CF22" s="59">
        <f t="shared" si="5"/>
        <v>9.3299094301941988E-3</v>
      </c>
      <c r="CG22" s="59">
        <f t="shared" si="5"/>
        <v>0</v>
      </c>
      <c r="CH22" s="59">
        <f t="shared" si="5"/>
        <v>1.7800168510099832E-2</v>
      </c>
      <c r="CI22" s="122">
        <f t="shared" si="6"/>
        <v>1</v>
      </c>
      <c r="CK22" s="123" t="str">
        <f t="shared" si="7"/>
        <v>岡谷市</v>
      </c>
      <c r="CL22" s="124">
        <f t="shared" ref="CL22:CL68" si="17">CN22+CP22+CR22</f>
        <v>77.60156566195127</v>
      </c>
      <c r="CM22" s="65">
        <f t="shared" ref="CM22:CM68" si="18">IF(IF(CL22=0,0,CW22/CL22)&gt;1,1,IF(CL22=0,0,CW22/CL22))</f>
        <v>0.3759331368014367</v>
      </c>
      <c r="CN22" s="66">
        <f t="shared" ref="CN22:CN68" si="19">BF22</f>
        <v>71.708032043561332</v>
      </c>
      <c r="CO22" s="65">
        <f t="shared" ref="CO22:CO68" si="20">IF(IF(CN22=0,0,CX22/CN22)&gt;1,1,IF(CN22=0,0,CX22/CN22))</f>
        <v>0.40683029736861176</v>
      </c>
      <c r="CP22" s="66">
        <f t="shared" si="8"/>
        <v>2.5964915573791121</v>
      </c>
      <c r="CQ22" s="65">
        <f t="shared" ref="CQ22:CQ68" si="21">IF(IF(CP22=0,0,CY22/CP22)&gt;1,1,IF(CP22=0,0,CY22/CP22))</f>
        <v>0</v>
      </c>
      <c r="CR22" s="66">
        <f t="shared" si="9"/>
        <v>3.2970420610108251</v>
      </c>
      <c r="CS22" s="65">
        <f t="shared" ref="CS22:CS68" si="22">IF(IF(CR22=0,0,CZ22/CR22)&gt;1,1,IF(CR22=0,0,CZ22/CR22))</f>
        <v>0</v>
      </c>
      <c r="CT22" s="66">
        <f t="shared" si="10"/>
        <v>56.661218098153235</v>
      </c>
      <c r="CU22" s="67">
        <f t="shared" ref="CU22:CU68" si="23">IF(IF(CT22=0,0,DA22/CT22)&gt;1,1,IF(CT22=0,0,DA22/CT22))</f>
        <v>0</v>
      </c>
      <c r="CV22" s="16"/>
      <c r="CW22" s="959">
        <f t="shared" ref="CW22:CW68" si="24">SUM(CX22:CZ22)</f>
        <v>29.172999999999998</v>
      </c>
      <c r="CX22" s="960">
        <f>VLOOKUP($AX22&amp;"_"&amp;$CW$14,データシート1!$A:$BT,MATCH($CW$12&amp;"_"&amp;CX$20,データシート1!$A$1:$BT$1,0),0)</f>
        <v>29.172999999999998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29.172999999999998</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16208</v>
      </c>
      <c r="AY23" s="18" t="str">
        <f>IF(IFERROR(比較地域マスタ!$Z8,"")=0,"",IFERROR(比較地域マスタ!$Z8,""))</f>
        <v>砺波市</v>
      </c>
      <c r="BB23" s="110" t="str">
        <f t="shared" si="0"/>
        <v>16208</v>
      </c>
      <c r="BC23" s="1031" t="str">
        <f t="shared" si="0"/>
        <v>砺波市</v>
      </c>
      <c r="BD23" s="34">
        <f t="shared" si="14"/>
        <v>418.61308369165039</v>
      </c>
      <c r="BE23" s="34">
        <f t="shared" si="15"/>
        <v>179.74848607293066</v>
      </c>
      <c r="BF23" s="34">
        <f>VLOOKUP($AX23&amp;"_"&amp;$BC$14,データシート1!$A:$BT,MATCH($BC$12&amp;"_"&amp;BF$20,データシート1!$A$1:$BT$1,0),0)</f>
        <v>149.58863223049042</v>
      </c>
      <c r="BG23" s="34">
        <f>VLOOKUP($AX23&amp;"_"&amp;$BC$14,データシート1!$A:$BT,MATCH($BC$12&amp;"_"&amp;BG$20,データシート1!$A$1:$BT$1,0),0)</f>
        <v>4.0520186505837916</v>
      </c>
      <c r="BH23" s="34">
        <f>VLOOKUP($AX23&amp;"_"&amp;$BC$14,データシート1!$A:$BT,MATCH($BC$12&amp;"_"&amp;BH$20,データシート1!$A$1:$BT$1,0),0)</f>
        <v>26.107835191856449</v>
      </c>
      <c r="BI23" s="34">
        <f>VLOOKUP($AX23&amp;"_"&amp;$BC$14,データシート1!$A:$BT,MATCH($BC$12&amp;"_"&amp;BI$20,データシート1!$A$1:$BT$1,0),0)</f>
        <v>66.739216304436596</v>
      </c>
      <c r="BJ23" s="34">
        <f>VLOOKUP($AX23&amp;"_"&amp;$BC$14,データシート1!$A:$BT,MATCH($BC$12&amp;"_"&amp;BJ$20,データシート1!$A$1:$BT$1,0),0)</f>
        <v>81.723573397193903</v>
      </c>
      <c r="BK23" s="34">
        <f t="shared" si="1"/>
        <v>85.794308079625864</v>
      </c>
      <c r="BL23" s="34">
        <f t="shared" si="2"/>
        <v>83.013563702715572</v>
      </c>
      <c r="BM23" s="34">
        <f>VLOOKUP($AX23&amp;"_"&amp;$BC$14,データシート1!$A:$BT,MATCH($BC$12&amp;"_"&amp;BM$20,データシート1!$A$1:$BT$1,0),0)</f>
        <v>46.230999721428745</v>
      </c>
      <c r="BN23" s="34">
        <f>VLOOKUP($AX23&amp;"_"&amp;$BC$14,データシート1!$A:$BT,MATCH($BC$12&amp;"_"&amp;BN$20,データシート1!$A$1:$BT$1,0),0)</f>
        <v>36.78256398128682</v>
      </c>
      <c r="BO23" s="34">
        <f>VLOOKUP($AX23&amp;"_"&amp;$BC$14,データシート1!$A:$BT,MATCH($BC$12&amp;"_"&amp;BO$20,データシート1!$A$1:$BT$1,0),0)</f>
        <v>2.78074437691029</v>
      </c>
      <c r="BP23" s="34">
        <f>VLOOKUP($AX23&amp;"_"&amp;$BC$14,データシート1!$A:$BT,MATCH($BC$12&amp;"_"&amp;BP$20,データシート1!$A$1:$BT$1,0),0)</f>
        <v>0</v>
      </c>
      <c r="BQ23" s="34">
        <f>VLOOKUP($AX23&amp;"_"&amp;$BC$14,データシート1!$A:$BT,MATCH($BC$12&amp;"_"&amp;BQ$20,データシート1!$A$1:$BT$1,0),0)</f>
        <v>4.6074998374633607</v>
      </c>
      <c r="BR23" s="35">
        <f t="shared" si="3"/>
        <v>418.61308369165039</v>
      </c>
      <c r="BT23" s="121" t="str">
        <f t="shared" si="4"/>
        <v>砺波市</v>
      </c>
      <c r="BU23" s="33">
        <f t="shared" ref="BU23:BU68" si="25">BD23</f>
        <v>418.61308369165039</v>
      </c>
      <c r="BV23" s="59">
        <f t="shared" si="16"/>
        <v>0.42939051137095624</v>
      </c>
      <c r="BW23" s="59">
        <f t="shared" si="5"/>
        <v>0.35734342297976796</v>
      </c>
      <c r="BX23" s="59">
        <f t="shared" si="5"/>
        <v>9.6796273419119915E-3</v>
      </c>
      <c r="BY23" s="59">
        <f t="shared" si="5"/>
        <v>6.2367461049276304E-2</v>
      </c>
      <c r="BZ23" s="59">
        <f t="shared" si="5"/>
        <v>0.15942936067807326</v>
      </c>
      <c r="CA23" s="59">
        <f t="shared" si="5"/>
        <v>0.19522460377132247</v>
      </c>
      <c r="CB23" s="59">
        <f t="shared" si="5"/>
        <v>0.20494894073311332</v>
      </c>
      <c r="CC23" s="59">
        <f t="shared" si="5"/>
        <v>0.19830618520242718</v>
      </c>
      <c r="CD23" s="59">
        <f t="shared" si="5"/>
        <v>0.11043849684230704</v>
      </c>
      <c r="CE23" s="59">
        <f t="shared" si="5"/>
        <v>8.7867688360120128E-2</v>
      </c>
      <c r="CF23" s="59">
        <f t="shared" si="5"/>
        <v>6.6427555306861385E-3</v>
      </c>
      <c r="CG23" s="59">
        <f t="shared" si="5"/>
        <v>0</v>
      </c>
      <c r="CH23" s="59">
        <f t="shared" si="5"/>
        <v>1.1006583446534692E-2</v>
      </c>
      <c r="CI23" s="122">
        <f t="shared" si="6"/>
        <v>1</v>
      </c>
      <c r="CK23" s="123" t="str">
        <f t="shared" si="7"/>
        <v>砺波市</v>
      </c>
      <c r="CL23" s="124">
        <f t="shared" si="17"/>
        <v>179.74848607293066</v>
      </c>
      <c r="CM23" s="65">
        <f t="shared" si="18"/>
        <v>1</v>
      </c>
      <c r="CN23" s="66">
        <f t="shared" si="19"/>
        <v>149.58863223049042</v>
      </c>
      <c r="CO23" s="65">
        <f t="shared" si="20"/>
        <v>1</v>
      </c>
      <c r="CP23" s="66">
        <f t="shared" si="8"/>
        <v>4.0520186505837916</v>
      </c>
      <c r="CQ23" s="65">
        <f t="shared" si="21"/>
        <v>0</v>
      </c>
      <c r="CR23" s="66">
        <f t="shared" si="9"/>
        <v>26.107835191856449</v>
      </c>
      <c r="CS23" s="65">
        <f t="shared" si="22"/>
        <v>0</v>
      </c>
      <c r="CT23" s="66">
        <f t="shared" si="10"/>
        <v>66.739216304436596</v>
      </c>
      <c r="CU23" s="67">
        <f t="shared" si="23"/>
        <v>0.15599523902871948</v>
      </c>
      <c r="CV23" s="16"/>
      <c r="CW23" s="959">
        <f t="shared" si="24"/>
        <v>207.387</v>
      </c>
      <c r="CX23" s="962">
        <f>VLOOKUP($AX23&amp;"_"&amp;$CW$14,データシート1!$A:$BT,MATCH($CW$12&amp;"_"&amp;CX$20,データシート1!$A$1:$BT$1,0),0)</f>
        <v>207.387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10.411</v>
      </c>
      <c r="DB23" s="962">
        <f>VLOOKUP($AX23&amp;"_"&amp;$CW$14,データシート1!$A:$BT,MATCH($CW$12&amp;"_"&amp;DB$20,データシート1!$A$1:$BT$1,0),0)</f>
        <v>0</v>
      </c>
      <c r="DC23" s="962">
        <f>VLOOKUP($AX23&amp;"_"&amp;$CW$14,データシート1!$A:$BT,MATCH($CW$12&amp;"_"&amp;DC$20,データシート1!$A$1:$BT$1,0),0)</f>
        <v>0</v>
      </c>
      <c r="DD23" s="961">
        <f t="shared" si="11"/>
        <v>217.798</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08234</v>
      </c>
      <c r="AY24" s="18" t="str">
        <f>IF(IFERROR(比較地域マスタ!$Z9,"")=0,"",IFERROR(比較地域マスタ!$Z9,""))</f>
        <v>鉾田市</v>
      </c>
      <c r="BB24" s="110" t="str">
        <f t="shared" si="0"/>
        <v>08234</v>
      </c>
      <c r="BC24" s="1031" t="str">
        <f t="shared" si="0"/>
        <v>鉾田市</v>
      </c>
      <c r="BD24" s="34">
        <f t="shared" si="14"/>
        <v>389.36541563464999</v>
      </c>
      <c r="BE24" s="34">
        <f t="shared" si="15"/>
        <v>139.27743353318627</v>
      </c>
      <c r="BF24" s="34">
        <f>VLOOKUP($AX24&amp;"_"&amp;$BC$14,データシート1!$A:$BT,MATCH($BC$12&amp;"_"&amp;BF$20,データシート1!$A$1:$BT$1,0),0)</f>
        <v>93.303023437905537</v>
      </c>
      <c r="BG24" s="34">
        <f>VLOOKUP($AX24&amp;"_"&amp;$BC$14,データシート1!$A:$BT,MATCH($BC$12&amp;"_"&amp;BG$20,データシート1!$A$1:$BT$1,0),0)</f>
        <v>3.3382477173924134</v>
      </c>
      <c r="BH24" s="34">
        <f>VLOOKUP($AX24&amp;"_"&amp;$BC$14,データシート1!$A:$BT,MATCH($BC$12&amp;"_"&amp;BH$20,データシート1!$A$1:$BT$1,0),0)</f>
        <v>42.636162377888319</v>
      </c>
      <c r="BI24" s="34">
        <f>VLOOKUP($AX24&amp;"_"&amp;$BC$14,データシート1!$A:$BT,MATCH($BC$12&amp;"_"&amp;BI$20,データシート1!$A$1:$BT$1,0),0)</f>
        <v>42.121722331347769</v>
      </c>
      <c r="BJ24" s="34">
        <f>VLOOKUP($AX24&amp;"_"&amp;$BC$14,データシート1!$A:$BT,MATCH($BC$12&amp;"_"&amp;BJ$20,データシート1!$A$1:$BT$1,0),0)</f>
        <v>65.985731020474375</v>
      </c>
      <c r="BK24" s="34">
        <f t="shared" si="1"/>
        <v>135.47104915181035</v>
      </c>
      <c r="BL24" s="34">
        <f t="shared" si="2"/>
        <v>132.71009800430781</v>
      </c>
      <c r="BM24" s="34">
        <f>VLOOKUP($AX24&amp;"_"&amp;$BC$14,データシート1!$A:$BT,MATCH($BC$12&amp;"_"&amp;BM$20,データシート1!$A$1:$BT$1,0),0)</f>
        <v>50.739252729689191</v>
      </c>
      <c r="BN24" s="34">
        <f>VLOOKUP($AX24&amp;"_"&amp;$BC$14,データシート1!$A:$BT,MATCH($BC$12&amp;"_"&amp;BN$20,データシート1!$A$1:$BT$1,0),0)</f>
        <v>81.970845274618611</v>
      </c>
      <c r="BO24" s="34">
        <f>VLOOKUP($AX24&amp;"_"&amp;$BC$14,データシート1!$A:$BT,MATCH($BC$12&amp;"_"&amp;BO$20,データシート1!$A$1:$BT$1,0),0)</f>
        <v>2.7609511475025501</v>
      </c>
      <c r="BP24" s="34">
        <f>VLOOKUP($AX24&amp;"_"&amp;$BC$14,データシート1!$A:$BT,MATCH($BC$12&amp;"_"&amp;BP$20,データシート1!$A$1:$BT$1,0),0)</f>
        <v>0</v>
      </c>
      <c r="BQ24" s="34">
        <f>VLOOKUP($AX24&amp;"_"&amp;$BC$14,データシート1!$A:$BT,MATCH($BC$12&amp;"_"&amp;BQ$20,データシート1!$A$1:$BT$1,0),0)</f>
        <v>6.5094795978312368</v>
      </c>
      <c r="BR24" s="35">
        <f t="shared" si="3"/>
        <v>389.36541563464999</v>
      </c>
      <c r="BT24" s="121" t="str">
        <f t="shared" si="4"/>
        <v>鉾田市</v>
      </c>
      <c r="BU24" s="33">
        <f t="shared" si="25"/>
        <v>389.36541563464999</v>
      </c>
      <c r="BV24" s="59">
        <f t="shared" si="16"/>
        <v>0.35770365815918614</v>
      </c>
      <c r="BW24" s="59">
        <f t="shared" si="5"/>
        <v>0.23962843049587584</v>
      </c>
      <c r="BX24" s="59">
        <f t="shared" si="5"/>
        <v>8.5735599088871406E-3</v>
      </c>
      <c r="BY24" s="59">
        <f t="shared" si="5"/>
        <v>0.10950166775442315</v>
      </c>
      <c r="BZ24" s="59">
        <f t="shared" si="5"/>
        <v>0.10818044089172905</v>
      </c>
      <c r="CA24" s="59">
        <f t="shared" si="5"/>
        <v>0.16946993330910062</v>
      </c>
      <c r="CB24" s="59">
        <f t="shared" si="5"/>
        <v>0.34792779150916109</v>
      </c>
      <c r="CC24" s="59">
        <f t="shared" si="5"/>
        <v>0.34083689171005516</v>
      </c>
      <c r="CD24" s="59">
        <f t="shared" si="5"/>
        <v>0.13031268492859399</v>
      </c>
      <c r="CE24" s="59">
        <f t="shared" si="5"/>
        <v>0.21052420678146114</v>
      </c>
      <c r="CF24" s="59">
        <f t="shared" si="5"/>
        <v>7.0908997991059649E-3</v>
      </c>
      <c r="CG24" s="59">
        <f t="shared" si="5"/>
        <v>0</v>
      </c>
      <c r="CH24" s="59">
        <f t="shared" si="5"/>
        <v>1.6718176130823142E-2</v>
      </c>
      <c r="CI24" s="122">
        <f t="shared" si="6"/>
        <v>1</v>
      </c>
      <c r="CK24" s="123" t="str">
        <f t="shared" si="7"/>
        <v>鉾田市</v>
      </c>
      <c r="CL24" s="124">
        <f t="shared" si="17"/>
        <v>139.27743353318627</v>
      </c>
      <c r="CM24" s="65">
        <f t="shared" si="18"/>
        <v>0.1577068118128864</v>
      </c>
      <c r="CN24" s="66">
        <f t="shared" si="19"/>
        <v>93.303023437905537</v>
      </c>
      <c r="CO24" s="65">
        <f t="shared" si="20"/>
        <v>0.23541573671101895</v>
      </c>
      <c r="CP24" s="66">
        <f t="shared" si="8"/>
        <v>3.3382477173924134</v>
      </c>
      <c r="CQ24" s="65">
        <f t="shared" si="21"/>
        <v>0</v>
      </c>
      <c r="CR24" s="66">
        <f t="shared" si="9"/>
        <v>42.636162377888319</v>
      </c>
      <c r="CS24" s="65">
        <f t="shared" si="22"/>
        <v>0</v>
      </c>
      <c r="CT24" s="66">
        <f t="shared" si="10"/>
        <v>42.121722331347769</v>
      </c>
      <c r="CU24" s="67">
        <f t="shared" si="23"/>
        <v>0</v>
      </c>
      <c r="CV24" s="16"/>
      <c r="CW24" s="959">
        <f t="shared" si="24"/>
        <v>21.965</v>
      </c>
      <c r="CX24" s="962">
        <f>VLOOKUP($AX24&amp;"_"&amp;$CW$14,データシート1!$A:$BT,MATCH($CW$12&amp;"_"&amp;CX$20,データシート1!$A$1:$BT$1,0),0)</f>
        <v>21.965</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21.965</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16210</v>
      </c>
      <c r="AY25" s="18" t="str">
        <f>IF(IFERROR(比較地域マスタ!$Z10,"")=0,"",IFERROR(比較地域マスタ!$Z10,""))</f>
        <v>南砺市</v>
      </c>
      <c r="BB25" s="110" t="str">
        <f t="shared" si="0"/>
        <v>16210</v>
      </c>
      <c r="BC25" s="1031" t="str">
        <f t="shared" si="0"/>
        <v>南砺市</v>
      </c>
      <c r="BD25" s="34">
        <f t="shared" si="14"/>
        <v>440.46794591039799</v>
      </c>
      <c r="BE25" s="34">
        <f t="shared" si="15"/>
        <v>199.19930609707504</v>
      </c>
      <c r="BF25" s="34">
        <f>VLOOKUP($AX25&amp;"_"&amp;$BC$14,データシート1!$A:$BT,MATCH($BC$12&amp;"_"&amp;BF$20,データシート1!$A$1:$BT$1,0),0)</f>
        <v>149.95280588034973</v>
      </c>
      <c r="BG25" s="34">
        <f>VLOOKUP($AX25&amp;"_"&amp;$BC$14,データシート1!$A:$BT,MATCH($BC$12&amp;"_"&amp;BG$20,データシート1!$A$1:$BT$1,0),0)</f>
        <v>5.3620870741985165</v>
      </c>
      <c r="BH25" s="34">
        <f>VLOOKUP($AX25&amp;"_"&amp;$BC$14,データシート1!$A:$BT,MATCH($BC$12&amp;"_"&amp;BH$20,データシート1!$A$1:$BT$1,0),0)</f>
        <v>43.884413142526789</v>
      </c>
      <c r="BI25" s="34">
        <f>VLOOKUP($AX25&amp;"_"&amp;$BC$14,データシート1!$A:$BT,MATCH($BC$12&amp;"_"&amp;BI$20,データシート1!$A$1:$BT$1,0),0)</f>
        <v>54.899040942827696</v>
      </c>
      <c r="BJ25" s="34">
        <f>VLOOKUP($AX25&amp;"_"&amp;$BC$14,データシート1!$A:$BT,MATCH($BC$12&amp;"_"&amp;BJ$20,データシート1!$A$1:$BT$1,0),0)</f>
        <v>82.828456467158276</v>
      </c>
      <c r="BK25" s="34">
        <f t="shared" si="1"/>
        <v>98.087251683920414</v>
      </c>
      <c r="BL25" s="34">
        <f t="shared" si="2"/>
        <v>95.248236973827488</v>
      </c>
      <c r="BM25" s="34">
        <f>VLOOKUP($AX25&amp;"_"&amp;$BC$14,データシート1!$A:$BT,MATCH($BC$12&amp;"_"&amp;BM$20,データシート1!$A$1:$BT$1,0),0)</f>
        <v>45.264654262015661</v>
      </c>
      <c r="BN25" s="34">
        <f>VLOOKUP($AX25&amp;"_"&amp;$BC$14,データシート1!$A:$BT,MATCH($BC$12&amp;"_"&amp;BN$20,データシート1!$A$1:$BT$1,0),0)</f>
        <v>49.98358271181182</v>
      </c>
      <c r="BO25" s="34">
        <f>VLOOKUP($AX25&amp;"_"&amp;$BC$14,データシート1!$A:$BT,MATCH($BC$12&amp;"_"&amp;BO$20,データシート1!$A$1:$BT$1,0),0)</f>
        <v>2.8390147100929299</v>
      </c>
      <c r="BP25" s="34">
        <f>VLOOKUP($AX25&amp;"_"&amp;$BC$14,データシート1!$A:$BT,MATCH($BC$12&amp;"_"&amp;BP$20,データシート1!$A$1:$BT$1,0),0)</f>
        <v>0</v>
      </c>
      <c r="BQ25" s="34">
        <f>VLOOKUP($AX25&amp;"_"&amp;$BC$14,データシート1!$A:$BT,MATCH($BC$12&amp;"_"&amp;BQ$20,データシート1!$A$1:$BT$1,0),0)</f>
        <v>5.4538907194166386</v>
      </c>
      <c r="BR25" s="35">
        <f t="shared" si="3"/>
        <v>440.46794591039799</v>
      </c>
      <c r="BT25" s="121" t="str">
        <f t="shared" si="4"/>
        <v>南砺市</v>
      </c>
      <c r="BU25" s="33">
        <f t="shared" si="25"/>
        <v>440.46794591039799</v>
      </c>
      <c r="BV25" s="59">
        <f t="shared" si="16"/>
        <v>0.4522447273327741</v>
      </c>
      <c r="BW25" s="59">
        <f t="shared" si="5"/>
        <v>0.3404397692785886</v>
      </c>
      <c r="BX25" s="59">
        <f t="shared" si="5"/>
        <v>1.2173614729479762E-2</v>
      </c>
      <c r="BY25" s="59">
        <f t="shared" si="5"/>
        <v>9.9631343324705759E-2</v>
      </c>
      <c r="BZ25" s="59">
        <f t="shared" si="5"/>
        <v>0.12463799341710897</v>
      </c>
      <c r="CA25" s="59">
        <f t="shared" si="5"/>
        <v>0.18804650198997142</v>
      </c>
      <c r="CB25" s="59">
        <f t="shared" si="5"/>
        <v>0.22268873954308988</v>
      </c>
      <c r="CC25" s="59">
        <f t="shared" si="5"/>
        <v>0.21624328820786273</v>
      </c>
      <c r="CD25" s="59">
        <f t="shared" si="5"/>
        <v>0.10276492235651491</v>
      </c>
      <c r="CE25" s="59">
        <f t="shared" si="5"/>
        <v>0.11347836585134781</v>
      </c>
      <c r="CF25" s="59">
        <f t="shared" si="5"/>
        <v>6.4454513352271391E-3</v>
      </c>
      <c r="CG25" s="59">
        <f t="shared" si="5"/>
        <v>0</v>
      </c>
      <c r="CH25" s="59">
        <f t="shared" si="5"/>
        <v>1.2382037717055792E-2</v>
      </c>
      <c r="CI25" s="122">
        <f t="shared" si="6"/>
        <v>1</v>
      </c>
      <c r="CK25" s="123" t="str">
        <f t="shared" si="7"/>
        <v>南砺市</v>
      </c>
      <c r="CL25" s="124">
        <f t="shared" si="17"/>
        <v>199.19930609707504</v>
      </c>
      <c r="CM25" s="65">
        <f t="shared" si="18"/>
        <v>0.10017605176935408</v>
      </c>
      <c r="CN25" s="66">
        <f t="shared" si="19"/>
        <v>149.95280588034973</v>
      </c>
      <c r="CO25" s="65">
        <f t="shared" si="20"/>
        <v>0.13307520244684506</v>
      </c>
      <c r="CP25" s="66">
        <f t="shared" si="8"/>
        <v>5.3620870741985165</v>
      </c>
      <c r="CQ25" s="65">
        <f t="shared" si="21"/>
        <v>0</v>
      </c>
      <c r="CR25" s="66">
        <f t="shared" si="9"/>
        <v>43.884413142526789</v>
      </c>
      <c r="CS25" s="65">
        <f t="shared" si="22"/>
        <v>0</v>
      </c>
      <c r="CT25" s="66">
        <f t="shared" si="10"/>
        <v>54.899040942827696</v>
      </c>
      <c r="CU25" s="67">
        <f t="shared" si="23"/>
        <v>0</v>
      </c>
      <c r="CV25" s="16"/>
      <c r="CW25" s="959">
        <f t="shared" si="24"/>
        <v>19.954999999999998</v>
      </c>
      <c r="CX25" s="962">
        <f>VLOOKUP($AX25&amp;"_"&amp;$CW$14,データシート1!$A:$BT,MATCH($CW$12&amp;"_"&amp;CX$20,データシート1!$A$1:$BT$1,0),0)</f>
        <v>19.954999999999998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19.954999999999998</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21210</v>
      </c>
      <c r="AY26" s="18" t="str">
        <f>IF(IFERROR(比較地域マスタ!$Z11,"")=0,"",IFERROR(比較地域マスタ!$Z11,""))</f>
        <v>恵那市</v>
      </c>
      <c r="BB26" s="110" t="str">
        <f t="shared" si="0"/>
        <v>21210</v>
      </c>
      <c r="BC26" s="1031" t="str">
        <f t="shared" si="0"/>
        <v>恵那市</v>
      </c>
      <c r="BD26" s="34">
        <f t="shared" si="14"/>
        <v>400.22859544558162</v>
      </c>
      <c r="BE26" s="34">
        <f t="shared" si="15"/>
        <v>172.43970253756945</v>
      </c>
      <c r="BF26" s="34">
        <f>VLOOKUP($AX26&amp;"_"&amp;$BC$14,データシート1!$A:$BT,MATCH($BC$12&amp;"_"&amp;BF$20,データシート1!$A$1:$BT$1,0),0)</f>
        <v>154.00048571125689</v>
      </c>
      <c r="BG26" s="34">
        <f>VLOOKUP($AX26&amp;"_"&amp;$BC$14,データシート1!$A:$BT,MATCH($BC$12&amp;"_"&amp;BG$20,データシート1!$A$1:$BT$1,0),0)</f>
        <v>3.497943702688993</v>
      </c>
      <c r="BH26" s="34">
        <f>VLOOKUP($AX26&amp;"_"&amp;$BC$14,データシート1!$A:$BT,MATCH($BC$12&amp;"_"&amp;BH$20,データシート1!$A$1:$BT$1,0),0)</f>
        <v>14.941273123623562</v>
      </c>
      <c r="BI26" s="34">
        <f>VLOOKUP($AX26&amp;"_"&amp;$BC$14,データシート1!$A:$BT,MATCH($BC$12&amp;"_"&amp;BI$20,データシート1!$A$1:$BT$1,0),0)</f>
        <v>64.813612223419639</v>
      </c>
      <c r="BJ26" s="34">
        <f>VLOOKUP($AX26&amp;"_"&amp;$BC$14,データシート1!$A:$BT,MATCH($BC$12&amp;"_"&amp;BJ$20,データシート1!$A$1:$BT$1,0),0)</f>
        <v>61.821772666401081</v>
      </c>
      <c r="BK26" s="34">
        <f t="shared" si="1"/>
        <v>101.1535080181914</v>
      </c>
      <c r="BL26" s="34">
        <f t="shared" si="2"/>
        <v>98.329265246270026</v>
      </c>
      <c r="BM26" s="34">
        <f>VLOOKUP($AX26&amp;"_"&amp;$BC$14,データシート1!$A:$BT,MATCH($BC$12&amp;"_"&amp;BM$20,データシート1!$A$1:$BT$1,0),0)</f>
        <v>45.650648791514001</v>
      </c>
      <c r="BN26" s="34">
        <f>VLOOKUP($AX26&amp;"_"&amp;$BC$14,データシート1!$A:$BT,MATCH($BC$12&amp;"_"&amp;BN$20,データシート1!$A$1:$BT$1,0),0)</f>
        <v>52.678616454756025</v>
      </c>
      <c r="BO26" s="34">
        <f>VLOOKUP($AX26&amp;"_"&amp;$BC$14,データシート1!$A:$BT,MATCH($BC$12&amp;"_"&amp;BO$20,データシート1!$A$1:$BT$1,0),0)</f>
        <v>2.8242427719213801</v>
      </c>
      <c r="BP26" s="34">
        <f>VLOOKUP($AX26&amp;"_"&amp;$BC$14,データシート1!$A:$BT,MATCH($BC$12&amp;"_"&amp;BP$20,データシート1!$A$1:$BT$1,0),0)</f>
        <v>0</v>
      </c>
      <c r="BQ26" s="34">
        <f>VLOOKUP($AX26&amp;"_"&amp;$BC$14,データシート1!$A:$BT,MATCH($BC$12&amp;"_"&amp;BQ$20,データシート1!$A$1:$BT$1,0),0)</f>
        <v>0</v>
      </c>
      <c r="BR26" s="35">
        <f t="shared" si="3"/>
        <v>400.22859544558162</v>
      </c>
      <c r="BT26" s="121" t="str">
        <f t="shared" si="4"/>
        <v>恵那市</v>
      </c>
      <c r="BU26" s="33">
        <f t="shared" si="25"/>
        <v>400.22859544558162</v>
      </c>
      <c r="BV26" s="59">
        <f t="shared" si="16"/>
        <v>0.43085302874370895</v>
      </c>
      <c r="BW26" s="59">
        <f t="shared" si="5"/>
        <v>0.38478131613710759</v>
      </c>
      <c r="BX26" s="59">
        <f t="shared" si="5"/>
        <v>8.7398645236597093E-3</v>
      </c>
      <c r="BY26" s="59">
        <f t="shared" si="5"/>
        <v>3.733184808294164E-2</v>
      </c>
      <c r="BZ26" s="59">
        <f t="shared" si="5"/>
        <v>0.16194148284497636</v>
      </c>
      <c r="CA26" s="59">
        <f t="shared" si="5"/>
        <v>0.15446615601659797</v>
      </c>
      <c r="CB26" s="59">
        <f t="shared" si="5"/>
        <v>0.25273933239471658</v>
      </c>
      <c r="CC26" s="59">
        <f t="shared" si="5"/>
        <v>0.2456827582167094</v>
      </c>
      <c r="CD26" s="59">
        <f t="shared" si="5"/>
        <v>0.11406143716615331</v>
      </c>
      <c r="CE26" s="59">
        <f t="shared" si="5"/>
        <v>0.13162132105055607</v>
      </c>
      <c r="CF26" s="59">
        <f t="shared" si="5"/>
        <v>7.056574178007197E-3</v>
      </c>
      <c r="CG26" s="59">
        <f t="shared" si="5"/>
        <v>0</v>
      </c>
      <c r="CH26" s="59">
        <f t="shared" si="5"/>
        <v>0</v>
      </c>
      <c r="CI26" s="122">
        <f t="shared" si="6"/>
        <v>1</v>
      </c>
      <c r="CK26" s="123" t="str">
        <f t="shared" si="7"/>
        <v>恵那市</v>
      </c>
      <c r="CL26" s="124">
        <f t="shared" si="17"/>
        <v>172.43970253756945</v>
      </c>
      <c r="CM26" s="65">
        <f t="shared" si="18"/>
        <v>0.99005042045235692</v>
      </c>
      <c r="CN26" s="66">
        <f t="shared" si="19"/>
        <v>154.00048571125689</v>
      </c>
      <c r="CO26" s="65">
        <f t="shared" si="20"/>
        <v>1</v>
      </c>
      <c r="CP26" s="66">
        <f t="shared" si="8"/>
        <v>3.497943702688993</v>
      </c>
      <c r="CQ26" s="65">
        <f t="shared" si="21"/>
        <v>0</v>
      </c>
      <c r="CR26" s="66">
        <f t="shared" si="9"/>
        <v>14.941273123623562</v>
      </c>
      <c r="CS26" s="65">
        <f t="shared" si="22"/>
        <v>0</v>
      </c>
      <c r="CT26" s="66">
        <f t="shared" si="10"/>
        <v>64.813612223419639</v>
      </c>
      <c r="CU26" s="67">
        <f t="shared" si="23"/>
        <v>5.3167843633236483E-2</v>
      </c>
      <c r="CV26" s="16"/>
      <c r="CW26" s="959">
        <f t="shared" si="24"/>
        <v>170.72399999999999</v>
      </c>
      <c r="CX26" s="962">
        <f>VLOOKUP($AX26&amp;"_"&amp;$CW$14,データシート1!$A:$BT,MATCH($CW$12&amp;"_"&amp;CX$20,データシート1!$A$1:$BT$1,0),0)</f>
        <v>170.72399999999999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3.4460000000000002</v>
      </c>
      <c r="DB26" s="962">
        <f>VLOOKUP($AX26&amp;"_"&amp;$CW$14,データシート1!$A:$BT,MATCH($CW$12&amp;"_"&amp;DB$20,データシート1!$A$1:$BT$1,0),0)</f>
        <v>0</v>
      </c>
      <c r="DC26" s="962">
        <f>VLOOKUP($AX26&amp;"_"&amp;$CW$14,データシート1!$A:$BT,MATCH($CW$12&amp;"_"&amp;DC$20,データシート1!$A$1:$BT$1,0),0)</f>
        <v>0</v>
      </c>
      <c r="DD26" s="961">
        <f t="shared" si="11"/>
        <v>174.17</v>
      </c>
      <c r="DE26" s="16"/>
      <c r="DF26" s="125">
        <f>VLOOKUP($AX26&amp;"_"&amp;$DF$14,データシート1!$A:$BT,MATCH($DF$12&amp;"_"&amp;DF$20,データシート1!$A$1:$BT$1,0),0)</f>
        <v>14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15</v>
      </c>
      <c r="DM26" s="16"/>
      <c r="DN26" s="126">
        <f t="shared" si="26"/>
        <v>0.98</v>
      </c>
      <c r="DO26" s="127">
        <f t="shared" si="27"/>
        <v>0</v>
      </c>
      <c r="DP26" s="127">
        <f t="shared" si="13"/>
        <v>0</v>
      </c>
      <c r="DQ26" s="127">
        <f t="shared" si="13"/>
        <v>0.02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03202</v>
      </c>
      <c r="AY27" s="18" t="str">
        <f>IF(IFERROR(比較地域マスタ!$Z12,"")=0,"",IFERROR(比較地域マスタ!$Z12,""))</f>
        <v>宮古市</v>
      </c>
      <c r="BB27" s="110" t="str">
        <f t="shared" si="0"/>
        <v>03202</v>
      </c>
      <c r="BC27" s="1031" t="str">
        <f t="shared" si="0"/>
        <v>宮古市</v>
      </c>
      <c r="BD27" s="34">
        <f t="shared" si="14"/>
        <v>367.59038145333017</v>
      </c>
      <c r="BE27" s="34">
        <f t="shared" si="15"/>
        <v>105.94780969116218</v>
      </c>
      <c r="BF27" s="34">
        <f>VLOOKUP($AX27&amp;"_"&amp;$BC$14,データシート1!$A:$BT,MATCH($BC$12&amp;"_"&amp;BF$20,データシート1!$A$1:$BT$1,0),0)</f>
        <v>84.57522488023065</v>
      </c>
      <c r="BG27" s="34">
        <f>VLOOKUP($AX27&amp;"_"&amp;$BC$14,データシート1!$A:$BT,MATCH($BC$12&amp;"_"&amp;BG$20,データシート1!$A$1:$BT$1,0),0)</f>
        <v>6.914604238318633</v>
      </c>
      <c r="BH27" s="34">
        <f>VLOOKUP($AX27&amp;"_"&amp;$BC$14,データシート1!$A:$BT,MATCH($BC$12&amp;"_"&amp;BH$20,データシート1!$A$1:$BT$1,0),0)</f>
        <v>14.457980572612895</v>
      </c>
      <c r="BI27" s="34">
        <f>VLOOKUP($AX27&amp;"_"&amp;$BC$14,データシート1!$A:$BT,MATCH($BC$12&amp;"_"&amp;BI$20,データシート1!$A$1:$BT$1,0),0)</f>
        <v>68.905639862768751</v>
      </c>
      <c r="BJ27" s="34">
        <f>VLOOKUP($AX27&amp;"_"&amp;$BC$14,データシート1!$A:$BT,MATCH($BC$12&amp;"_"&amp;BJ$20,データシート1!$A$1:$BT$1,0),0)</f>
        <v>92.066820593842934</v>
      </c>
      <c r="BK27" s="34">
        <f t="shared" si="1"/>
        <v>93.3668289561557</v>
      </c>
      <c r="BL27" s="34">
        <f t="shared" si="2"/>
        <v>88.911435520459236</v>
      </c>
      <c r="BM27" s="34">
        <f>VLOOKUP($AX27&amp;"_"&amp;$BC$14,データシート1!$A:$BT,MATCH($BC$12&amp;"_"&amp;BM$20,データシート1!$A$1:$BT$1,0),0)</f>
        <v>39.020785006679972</v>
      </c>
      <c r="BN27" s="34">
        <f>VLOOKUP($AX27&amp;"_"&amp;$BC$14,データシート1!$A:$BT,MATCH($BC$12&amp;"_"&amp;BN$20,データシート1!$A$1:$BT$1,0),0)</f>
        <v>49.890650513779256</v>
      </c>
      <c r="BO27" s="34">
        <f>VLOOKUP($AX27&amp;"_"&amp;$BC$14,データシート1!$A:$BT,MATCH($BC$12&amp;"_"&amp;BO$20,データシート1!$A$1:$BT$1,0),0)</f>
        <v>2.87696632990126</v>
      </c>
      <c r="BP27" s="34">
        <f>VLOOKUP($AX27&amp;"_"&amp;$BC$14,データシート1!$A:$BT,MATCH($BC$12&amp;"_"&amp;BP$20,データシート1!$A$1:$BT$1,0),0)</f>
        <v>1.5784271057952037</v>
      </c>
      <c r="BQ27" s="34">
        <f>VLOOKUP($AX27&amp;"_"&amp;$BC$14,データシート1!$A:$BT,MATCH($BC$12&amp;"_"&amp;BQ$20,データシート1!$A$1:$BT$1,0),0)</f>
        <v>7.3032823494005772</v>
      </c>
      <c r="BR27" s="35">
        <f t="shared" si="3"/>
        <v>367.59038145333017</v>
      </c>
      <c r="BT27" s="121" t="str">
        <f t="shared" si="4"/>
        <v>宮古市</v>
      </c>
      <c r="BU27" s="33">
        <f t="shared" si="25"/>
        <v>367.59038145333017</v>
      </c>
      <c r="BV27" s="59">
        <f t="shared" si="16"/>
        <v>0.28822247544203894</v>
      </c>
      <c r="BW27" s="59">
        <f t="shared" si="5"/>
        <v>0.23008008138256592</v>
      </c>
      <c r="BX27" s="59">
        <f t="shared" si="5"/>
        <v>1.8810623419961606E-2</v>
      </c>
      <c r="BY27" s="59">
        <f t="shared" si="5"/>
        <v>3.9331770639511418E-2</v>
      </c>
      <c r="BZ27" s="59">
        <f t="shared" si="5"/>
        <v>0.18745223852250639</v>
      </c>
      <c r="CA27" s="59">
        <f t="shared" si="5"/>
        <v>0.25046036359776697</v>
      </c>
      <c r="CB27" s="59">
        <f t="shared" si="5"/>
        <v>0.25399693154922687</v>
      </c>
      <c r="CC27" s="59">
        <f t="shared" si="5"/>
        <v>0.24187639287223178</v>
      </c>
      <c r="CD27" s="59">
        <f t="shared" si="5"/>
        <v>0.10615290000898489</v>
      </c>
      <c r="CE27" s="59">
        <f t="shared" si="5"/>
        <v>0.13572349286324689</v>
      </c>
      <c r="CF27" s="59">
        <f t="shared" si="5"/>
        <v>7.8265549781979925E-3</v>
      </c>
      <c r="CG27" s="59">
        <f t="shared" si="5"/>
        <v>4.2939836987970891E-3</v>
      </c>
      <c r="CH27" s="59">
        <f t="shared" si="5"/>
        <v>1.9867990888460755E-2</v>
      </c>
      <c r="CI27" s="122">
        <f t="shared" si="6"/>
        <v>1</v>
      </c>
      <c r="CK27" s="123" t="str">
        <f t="shared" si="7"/>
        <v>宮古市</v>
      </c>
      <c r="CL27" s="124">
        <f t="shared" si="17"/>
        <v>105.94780969116218</v>
      </c>
      <c r="CM27" s="65">
        <f t="shared" si="18"/>
        <v>0.13810573378206001</v>
      </c>
      <c r="CN27" s="66">
        <f t="shared" si="19"/>
        <v>84.57522488023065</v>
      </c>
      <c r="CO27" s="65">
        <f t="shared" si="20"/>
        <v>0.173005747495449</v>
      </c>
      <c r="CP27" s="66">
        <f t="shared" si="8"/>
        <v>6.914604238318633</v>
      </c>
      <c r="CQ27" s="65">
        <f t="shared" si="21"/>
        <v>0</v>
      </c>
      <c r="CR27" s="66">
        <f t="shared" si="9"/>
        <v>14.457980572612895</v>
      </c>
      <c r="CS27" s="65">
        <f t="shared" si="22"/>
        <v>0</v>
      </c>
      <c r="CT27" s="66">
        <f t="shared" si="10"/>
        <v>68.905639862768751</v>
      </c>
      <c r="CU27" s="67">
        <f t="shared" si="23"/>
        <v>0.24462438827315314</v>
      </c>
      <c r="CV27" s="16"/>
      <c r="CW27" s="959">
        <f t="shared" si="24"/>
        <v>14.632</v>
      </c>
      <c r="CX27" s="962">
        <f>VLOOKUP($AX27&amp;"_"&amp;$CW$14,データシート1!$A:$BT,MATCH($CW$12&amp;"_"&amp;CX$20,データシート1!$A$1:$BT$1,0),0)</f>
        <v>14.632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16.856000000000002</v>
      </c>
      <c r="DB27" s="962">
        <f>VLOOKUP($AX27&amp;"_"&amp;$CW$14,データシート1!$A:$BT,MATCH($CW$12&amp;"_"&amp;DB$20,データシート1!$A$1:$BT$1,0),0)</f>
        <v>0</v>
      </c>
      <c r="DC27" s="962">
        <f>VLOOKUP($AX27&amp;"_"&amp;$CW$14,データシート1!$A:$BT,MATCH($CW$12&amp;"_"&amp;DC$20,データシート1!$A$1:$BT$1,0),0)</f>
        <v>0</v>
      </c>
      <c r="DD27" s="961">
        <f t="shared" si="11"/>
        <v>31.488</v>
      </c>
      <c r="DE27" s="16"/>
      <c r="DF27" s="125">
        <f>VLOOKUP($AX27&amp;"_"&amp;$DF$14,データシート1!$A:$BT,MATCH($DF$12&amp;"_"&amp;DF$20,データシート1!$A$1:$BT$1,0),0)</f>
        <v>4</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0.46</v>
      </c>
      <c r="DO27" s="127">
        <f t="shared" si="27"/>
        <v>0</v>
      </c>
      <c r="DP27" s="127">
        <f t="shared" si="13"/>
        <v>0</v>
      </c>
      <c r="DQ27" s="127">
        <f t="shared" si="13"/>
        <v>0.54</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43210</v>
      </c>
      <c r="AY28" s="18" t="str">
        <f>IF(IFERROR(比較地域マスタ!$Z13,"")=0,"",IFERROR(比較地域マスタ!$Z13,""))</f>
        <v>菊池市</v>
      </c>
      <c r="BB28" s="110" t="str">
        <f t="shared" si="0"/>
        <v>43210</v>
      </c>
      <c r="BC28" s="1031" t="str">
        <f t="shared" si="0"/>
        <v>菊池市</v>
      </c>
      <c r="BD28" s="34">
        <f t="shared" si="14"/>
        <v>348.39027038219632</v>
      </c>
      <c r="BE28" s="34">
        <f t="shared" si="15"/>
        <v>157.51233506045065</v>
      </c>
      <c r="BF28" s="34">
        <f>VLOOKUP($AX28&amp;"_"&amp;$BC$14,データシート1!$A:$BT,MATCH($BC$12&amp;"_"&amp;BF$20,データシート1!$A$1:$BT$1,0),0)</f>
        <v>132.65429223655272</v>
      </c>
      <c r="BG28" s="34">
        <f>VLOOKUP($AX28&amp;"_"&amp;$BC$14,データシート1!$A:$BT,MATCH($BC$12&amp;"_"&amp;BG$20,データシート1!$A$1:$BT$1,0),0)</f>
        <v>2.758812054754598</v>
      </c>
      <c r="BH28" s="34">
        <f>VLOOKUP($AX28&amp;"_"&amp;$BC$14,データシート1!$A:$BT,MATCH($BC$12&amp;"_"&amp;BH$20,データシート1!$A$1:$BT$1,0),0)</f>
        <v>22.099230769143325</v>
      </c>
      <c r="BI28" s="34">
        <f>VLOOKUP($AX28&amp;"_"&amp;$BC$14,データシート1!$A:$BT,MATCH($BC$12&amp;"_"&amp;BI$20,データシート1!$A$1:$BT$1,0),0)</f>
        <v>43.984859858129624</v>
      </c>
      <c r="BJ28" s="34">
        <f>VLOOKUP($AX28&amp;"_"&amp;$BC$14,データシート1!$A:$BT,MATCH($BC$12&amp;"_"&amp;BJ$20,データシート1!$A$1:$BT$1,0),0)</f>
        <v>35.935072489575916</v>
      </c>
      <c r="BK28" s="34">
        <f t="shared" si="1"/>
        <v>105.79927763179117</v>
      </c>
      <c r="BL28" s="34">
        <f t="shared" si="2"/>
        <v>103.03091132164914</v>
      </c>
      <c r="BM28" s="34">
        <f>VLOOKUP($AX28&amp;"_"&amp;$BC$14,データシート1!$A:$BT,MATCH($BC$12&amp;"_"&amp;BM$20,データシート1!$A$1:$BT$1,0),0)</f>
        <v>43.902800323433524</v>
      </c>
      <c r="BN28" s="34">
        <f>VLOOKUP($AX28&amp;"_"&amp;$BC$14,データシート1!$A:$BT,MATCH($BC$12&amp;"_"&amp;BN$20,データシート1!$A$1:$BT$1,0),0)</f>
        <v>59.128110998215611</v>
      </c>
      <c r="BO28" s="34">
        <f>VLOOKUP($AX28&amp;"_"&amp;$BC$14,データシート1!$A:$BT,MATCH($BC$12&amp;"_"&amp;BO$20,データシート1!$A$1:$BT$1,0),0)</f>
        <v>2.7683663101420302</v>
      </c>
      <c r="BP28" s="34">
        <f>VLOOKUP($AX28&amp;"_"&amp;$BC$14,データシート1!$A:$BT,MATCH($BC$12&amp;"_"&amp;BP$20,データシート1!$A$1:$BT$1,0),0)</f>
        <v>0</v>
      </c>
      <c r="BQ28" s="34">
        <f>VLOOKUP($AX28&amp;"_"&amp;$BC$14,データシート1!$A:$BT,MATCH($BC$12&amp;"_"&amp;BQ$20,データシート1!$A$1:$BT$1,0),0)</f>
        <v>5.1587253422489621</v>
      </c>
      <c r="BR28" s="35">
        <f t="shared" si="3"/>
        <v>348.39027038219632</v>
      </c>
      <c r="BT28" s="121" t="str">
        <f t="shared" si="4"/>
        <v>菊池市</v>
      </c>
      <c r="BU28" s="33">
        <f t="shared" si="25"/>
        <v>348.39027038219632</v>
      </c>
      <c r="BV28" s="59">
        <f t="shared" si="16"/>
        <v>0.45211462101870442</v>
      </c>
      <c r="BW28" s="59">
        <f t="shared" si="5"/>
        <v>0.38076348139982874</v>
      </c>
      <c r="BX28" s="59">
        <f t="shared" si="5"/>
        <v>7.9187402441752604E-3</v>
      </c>
      <c r="BY28" s="59">
        <f t="shared" si="5"/>
        <v>6.3432399374700382E-2</v>
      </c>
      <c r="BZ28" s="59">
        <f t="shared" si="5"/>
        <v>0.12625168840070272</v>
      </c>
      <c r="CA28" s="59">
        <f t="shared" si="5"/>
        <v>0.10314602772963173</v>
      </c>
      <c r="CB28" s="59">
        <f t="shared" si="5"/>
        <v>0.3036803453659187</v>
      </c>
      <c r="CC28" s="59">
        <f t="shared" si="5"/>
        <v>0.29573418111998545</v>
      </c>
      <c r="CD28" s="59">
        <f t="shared" si="5"/>
        <v>0.1260161492893318</v>
      </c>
      <c r="CE28" s="59">
        <f t="shared" si="5"/>
        <v>0.16971803183065359</v>
      </c>
      <c r="CF28" s="59">
        <f t="shared" si="5"/>
        <v>7.946164245933262E-3</v>
      </c>
      <c r="CG28" s="59">
        <f t="shared" si="5"/>
        <v>0</v>
      </c>
      <c r="CH28" s="59">
        <f t="shared" si="5"/>
        <v>1.4807317485042449E-2</v>
      </c>
      <c r="CI28" s="122">
        <f t="shared" si="6"/>
        <v>1</v>
      </c>
      <c r="CK28" s="123" t="str">
        <f t="shared" si="7"/>
        <v>菊池市</v>
      </c>
      <c r="CL28" s="124">
        <f t="shared" si="17"/>
        <v>157.51233506045065</v>
      </c>
      <c r="CM28" s="65">
        <f t="shared" si="18"/>
        <v>0.86548142370996595</v>
      </c>
      <c r="CN28" s="66">
        <f t="shared" si="19"/>
        <v>132.65429223655272</v>
      </c>
      <c r="CO28" s="65">
        <f t="shared" si="20"/>
        <v>1</v>
      </c>
      <c r="CP28" s="66">
        <f t="shared" si="8"/>
        <v>2.758812054754598</v>
      </c>
      <c r="CQ28" s="65">
        <f t="shared" si="21"/>
        <v>0</v>
      </c>
      <c r="CR28" s="66">
        <f t="shared" si="9"/>
        <v>22.099230769143325</v>
      </c>
      <c r="CS28" s="65">
        <f t="shared" si="22"/>
        <v>0</v>
      </c>
      <c r="CT28" s="66">
        <f t="shared" si="10"/>
        <v>43.984859858129624</v>
      </c>
      <c r="CU28" s="67">
        <f t="shared" si="23"/>
        <v>0</v>
      </c>
      <c r="CV28" s="16"/>
      <c r="CW28" s="959">
        <f t="shared" si="24"/>
        <v>136.32400000000001</v>
      </c>
      <c r="CX28" s="962">
        <f>VLOOKUP($AX28&amp;"_"&amp;$CW$14,データシート1!$A:$BT,MATCH($CW$12&amp;"_"&amp;CX$20,データシート1!$A$1:$BT$1,0),0)</f>
        <v>136.32400000000001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136.32400000000001</v>
      </c>
      <c r="DE28" s="16"/>
      <c r="DF28" s="125">
        <f>VLOOKUP($AX28&amp;"_"&amp;$DF$14,データシート1!$A:$BT,MATCH($DF$12&amp;"_"&amp;DF$20,データシート1!$A$1:$BT$1,0),0)</f>
        <v>13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13</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19202</v>
      </c>
      <c r="AY29" s="18" t="str">
        <f>IF(IFERROR(比較地域マスタ!$Z14,"")=0,"",IFERROR(比較地域マスタ!$Z14,""))</f>
        <v>富士吉田市</v>
      </c>
      <c r="BB29" s="110" t="str">
        <f t="shared" si="0"/>
        <v>19202</v>
      </c>
      <c r="BC29" s="1031" t="str">
        <f t="shared" si="0"/>
        <v>富士吉田市</v>
      </c>
      <c r="BD29" s="34">
        <f t="shared" si="14"/>
        <v>284.65720542611763</v>
      </c>
      <c r="BE29" s="34">
        <f t="shared" si="15"/>
        <v>49.068779258907284</v>
      </c>
      <c r="BF29" s="34">
        <f>VLOOKUP($AX29&amp;"_"&amp;$BC$14,データシート1!$A:$BT,MATCH($BC$12&amp;"_"&amp;BF$20,データシート1!$A$1:$BT$1,0),0)</f>
        <v>40.675204307025993</v>
      </c>
      <c r="BG29" s="34">
        <f>VLOOKUP($AX29&amp;"_"&amp;$BC$14,データシート1!$A:$BT,MATCH($BC$12&amp;"_"&amp;BG$20,データシート1!$A$1:$BT$1,0),0)</f>
        <v>5.9264874499449158</v>
      </c>
      <c r="BH29" s="34">
        <f>VLOOKUP($AX29&amp;"_"&amp;$BC$14,データシート1!$A:$BT,MATCH($BC$12&amp;"_"&amp;BH$20,データシート1!$A$1:$BT$1,0),0)</f>
        <v>2.4670875019363767</v>
      </c>
      <c r="BI29" s="34">
        <f>VLOOKUP($AX29&amp;"_"&amp;$BC$14,データシート1!$A:$BT,MATCH($BC$12&amp;"_"&amp;BI$20,データシート1!$A$1:$BT$1,0),0)</f>
        <v>78.151840755868946</v>
      </c>
      <c r="BJ29" s="34">
        <f>VLOOKUP($AX29&amp;"_"&amp;$BC$14,データシート1!$A:$BT,MATCH($BC$12&amp;"_"&amp;BJ$20,データシート1!$A$1:$BT$1,0),0)</f>
        <v>56.884283390320121</v>
      </c>
      <c r="BK29" s="34">
        <f t="shared" si="1"/>
        <v>84.830834938941265</v>
      </c>
      <c r="BL29" s="34">
        <f t="shared" si="2"/>
        <v>82.043200883358082</v>
      </c>
      <c r="BM29" s="34">
        <f>VLOOKUP($AX29&amp;"_"&amp;$BC$14,データシート1!$A:$BT,MATCH($BC$12&amp;"_"&amp;BM$20,データシート1!$A$1:$BT$1,0),0)</f>
        <v>46.436229207183139</v>
      </c>
      <c r="BN29" s="34">
        <f>VLOOKUP($AX29&amp;"_"&amp;$BC$14,データシート1!$A:$BT,MATCH($BC$12&amp;"_"&amp;BN$20,データシート1!$A$1:$BT$1,0),0)</f>
        <v>35.60697167617495</v>
      </c>
      <c r="BO29" s="34">
        <f>VLOOKUP($AX29&amp;"_"&amp;$BC$14,データシート1!$A:$BT,MATCH($BC$12&amp;"_"&amp;BO$20,データシート1!$A$1:$BT$1,0),0)</f>
        <v>2.78763405558318</v>
      </c>
      <c r="BP29" s="34">
        <f>VLOOKUP($AX29&amp;"_"&amp;$BC$14,データシート1!$A:$BT,MATCH($BC$12&amp;"_"&amp;BP$20,データシート1!$A$1:$BT$1,0),0)</f>
        <v>0</v>
      </c>
      <c r="BQ29" s="34">
        <f>VLOOKUP($AX29&amp;"_"&amp;$BC$14,データシート1!$A:$BT,MATCH($BC$12&amp;"_"&amp;BQ$20,データシート1!$A$1:$BT$1,0),0)</f>
        <v>15.72146708208</v>
      </c>
      <c r="BR29" s="35">
        <f t="shared" si="3"/>
        <v>284.65720542611763</v>
      </c>
      <c r="BT29" s="121" t="str">
        <f t="shared" si="4"/>
        <v>富士吉田市</v>
      </c>
      <c r="BU29" s="33">
        <f t="shared" si="25"/>
        <v>284.65720542611763</v>
      </c>
      <c r="BV29" s="59">
        <f t="shared" si="16"/>
        <v>0.1723784900700257</v>
      </c>
      <c r="BW29" s="59">
        <f t="shared" si="5"/>
        <v>0.14289188375237943</v>
      </c>
      <c r="BX29" s="59">
        <f t="shared" si="5"/>
        <v>2.0819734533237128E-2</v>
      </c>
      <c r="BY29" s="59">
        <f t="shared" si="5"/>
        <v>8.6668717844091449E-3</v>
      </c>
      <c r="BZ29" s="59">
        <f t="shared" si="5"/>
        <v>0.27454720718865888</v>
      </c>
      <c r="CA29" s="59">
        <f t="shared" si="5"/>
        <v>0.19983433514415061</v>
      </c>
      <c r="CB29" s="59">
        <f t="shared" si="5"/>
        <v>0.29801049585923439</v>
      </c>
      <c r="CC29" s="59">
        <f t="shared" si="5"/>
        <v>0.2882175448906818</v>
      </c>
      <c r="CD29" s="59">
        <f t="shared" si="5"/>
        <v>0.16313034879152424</v>
      </c>
      <c r="CE29" s="59">
        <f t="shared" si="5"/>
        <v>0.12508719609915755</v>
      </c>
      <c r="CF29" s="59">
        <f t="shared" si="5"/>
        <v>9.7929509685526182E-3</v>
      </c>
      <c r="CG29" s="59">
        <f t="shared" si="5"/>
        <v>0</v>
      </c>
      <c r="CH29" s="59">
        <f t="shared" si="5"/>
        <v>5.5229471737930358E-2</v>
      </c>
      <c r="CI29" s="122">
        <f t="shared" si="6"/>
        <v>1</v>
      </c>
      <c r="CK29" s="123" t="str">
        <f t="shared" si="7"/>
        <v>富士吉田市</v>
      </c>
      <c r="CL29" s="124">
        <f t="shared" si="17"/>
        <v>49.068779258907284</v>
      </c>
      <c r="CM29" s="65">
        <f t="shared" si="18"/>
        <v>0.45713385046008009</v>
      </c>
      <c r="CN29" s="66">
        <f t="shared" si="19"/>
        <v>40.675204307025993</v>
      </c>
      <c r="CO29" s="65">
        <f t="shared" si="20"/>
        <v>0.55146619131118668</v>
      </c>
      <c r="CP29" s="66">
        <f t="shared" si="8"/>
        <v>5.9264874499449158</v>
      </c>
      <c r="CQ29" s="65">
        <f t="shared" si="21"/>
        <v>0</v>
      </c>
      <c r="CR29" s="66">
        <f t="shared" si="9"/>
        <v>2.4670875019363767</v>
      </c>
      <c r="CS29" s="65">
        <f t="shared" si="22"/>
        <v>0</v>
      </c>
      <c r="CT29" s="66">
        <f t="shared" si="10"/>
        <v>78.151840755868946</v>
      </c>
      <c r="CU29" s="67">
        <f t="shared" si="23"/>
        <v>0.1899123533937416</v>
      </c>
      <c r="CV29" s="16"/>
      <c r="CW29" s="959">
        <f t="shared" si="24"/>
        <v>22.431000000000001</v>
      </c>
      <c r="CX29" s="962">
        <f>VLOOKUP($AX29&amp;"_"&amp;$CW$14,データシート1!$A:$BT,MATCH($CW$12&amp;"_"&amp;CX$20,データシート1!$A$1:$BT$1,0),0)</f>
        <v>22.431000000000001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14.842000000000001</v>
      </c>
      <c r="DB29" s="962">
        <f>VLOOKUP($AX29&amp;"_"&amp;$CW$14,データシート1!$A:$BT,MATCH($CW$12&amp;"_"&amp;DB$20,データシート1!$A$1:$BT$1,0),0)</f>
        <v>0</v>
      </c>
      <c r="DC29" s="962">
        <f>VLOOKUP($AX29&amp;"_"&amp;$CW$14,データシート1!$A:$BT,MATCH($CW$12&amp;"_"&amp;DC$20,データシート1!$A$1:$BT$1,0),0)</f>
        <v>0</v>
      </c>
      <c r="DD29" s="961">
        <f t="shared" si="11"/>
        <v>37.273000000000003</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8</v>
      </c>
      <c r="DM29" s="16"/>
      <c r="DN29" s="126">
        <f t="shared" si="26"/>
        <v>0.6</v>
      </c>
      <c r="DO29" s="127">
        <f t="shared" si="27"/>
        <v>0</v>
      </c>
      <c r="DP29" s="127">
        <f t="shared" si="13"/>
        <v>0</v>
      </c>
      <c r="DQ29" s="127">
        <f t="shared" si="13"/>
        <v>0.4</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22225</v>
      </c>
      <c r="AY30" s="18" t="str">
        <f>IF(IFERROR(比較地域マスタ!$Z15,"")=0,"",IFERROR(比較地域マスタ!$Z15,""))</f>
        <v>伊豆の国市</v>
      </c>
      <c r="BB30" s="110" t="str">
        <f t="shared" si="0"/>
        <v>22225</v>
      </c>
      <c r="BC30" s="1031" t="str">
        <f t="shared" si="0"/>
        <v>伊豆の国市</v>
      </c>
      <c r="BD30" s="34">
        <f t="shared" si="14"/>
        <v>272.7263668052712</v>
      </c>
      <c r="BE30" s="34">
        <f t="shared" si="15"/>
        <v>80.147391448614314</v>
      </c>
      <c r="BF30" s="34">
        <f>VLOOKUP($AX30&amp;"_"&amp;$BC$14,データシート1!$A:$BT,MATCH($BC$12&amp;"_"&amp;BF$20,データシート1!$A$1:$BT$1,0),0)</f>
        <v>73.346270286339475</v>
      </c>
      <c r="BG30" s="34">
        <f>VLOOKUP($AX30&amp;"_"&amp;$BC$14,データシート1!$A:$BT,MATCH($BC$12&amp;"_"&amp;BG$20,データシート1!$A$1:$BT$1,0),0)</f>
        <v>2.6649956599418108</v>
      </c>
      <c r="BH30" s="34">
        <f>VLOOKUP($AX30&amp;"_"&amp;$BC$14,データシート1!$A:$BT,MATCH($BC$12&amp;"_"&amp;BH$20,データシート1!$A$1:$BT$1,0),0)</f>
        <v>4.1361255023330274</v>
      </c>
      <c r="BI30" s="34">
        <f>VLOOKUP($AX30&amp;"_"&amp;$BC$14,データシート1!$A:$BT,MATCH($BC$12&amp;"_"&amp;BI$20,データシート1!$A$1:$BT$1,0),0)</f>
        <v>56.153397815638293</v>
      </c>
      <c r="BJ30" s="34">
        <f>VLOOKUP($AX30&amp;"_"&amp;$BC$14,データシート1!$A:$BT,MATCH($BC$12&amp;"_"&amp;BJ$20,データシート1!$A$1:$BT$1,0),0)</f>
        <v>57.952073558826783</v>
      </c>
      <c r="BK30" s="34">
        <f t="shared" si="1"/>
        <v>75.687127980039577</v>
      </c>
      <c r="BL30" s="34">
        <f t="shared" si="2"/>
        <v>72.908894248747373</v>
      </c>
      <c r="BM30" s="34">
        <f>VLOOKUP($AX30&amp;"_"&amp;$BC$14,データシート1!$A:$BT,MATCH($BC$12&amp;"_"&amp;BM$20,データシート1!$A$1:$BT$1,0),0)</f>
        <v>38.951469087650338</v>
      </c>
      <c r="BN30" s="34">
        <f>VLOOKUP($AX30&amp;"_"&amp;$BC$14,データシート1!$A:$BT,MATCH($BC$12&amp;"_"&amp;BN$20,データシート1!$A$1:$BT$1,0),0)</f>
        <v>33.957425161097028</v>
      </c>
      <c r="BO30" s="34">
        <f>VLOOKUP($AX30&amp;"_"&amp;$BC$14,データシート1!$A:$BT,MATCH($BC$12&amp;"_"&amp;BO$20,データシート1!$A$1:$BT$1,0),0)</f>
        <v>2.7782337312921999</v>
      </c>
      <c r="BP30" s="34">
        <f>VLOOKUP($AX30&amp;"_"&amp;$BC$14,データシート1!$A:$BT,MATCH($BC$12&amp;"_"&amp;BP$20,データシート1!$A$1:$BT$1,0),0)</f>
        <v>0</v>
      </c>
      <c r="BQ30" s="34">
        <f>VLOOKUP($AX30&amp;"_"&amp;$BC$14,データシート1!$A:$BT,MATCH($BC$12&amp;"_"&amp;BQ$20,データシート1!$A$1:$BT$1,0),0)</f>
        <v>2.786376002152199</v>
      </c>
      <c r="BR30" s="35">
        <f t="shared" si="3"/>
        <v>272.7263668052712</v>
      </c>
      <c r="BT30" s="121" t="str">
        <f t="shared" si="4"/>
        <v>伊豆の国市</v>
      </c>
      <c r="BU30" s="33">
        <f t="shared" si="25"/>
        <v>272.7263668052712</v>
      </c>
      <c r="BV30" s="59">
        <f t="shared" si="16"/>
        <v>0.29387474481277487</v>
      </c>
      <c r="BW30" s="59">
        <f t="shared" si="5"/>
        <v>0.26893721771576745</v>
      </c>
      <c r="BX30" s="59">
        <f t="shared" si="5"/>
        <v>9.7716832118569553E-3</v>
      </c>
      <c r="BY30" s="59">
        <f t="shared" si="5"/>
        <v>1.5165843885150474E-2</v>
      </c>
      <c r="BZ30" s="59">
        <f t="shared" si="5"/>
        <v>0.2058964759198815</v>
      </c>
      <c r="CA30" s="59">
        <f t="shared" si="5"/>
        <v>0.21249164221882891</v>
      </c>
      <c r="CB30" s="59">
        <f t="shared" si="5"/>
        <v>0.27752039110351506</v>
      </c>
      <c r="CC30" s="59">
        <f t="shared" si="5"/>
        <v>0.26733350025083896</v>
      </c>
      <c r="CD30" s="59">
        <f t="shared" si="5"/>
        <v>0.14282252773697526</v>
      </c>
      <c r="CE30" s="59">
        <f t="shared" si="5"/>
        <v>0.12451097251386369</v>
      </c>
      <c r="CF30" s="59">
        <f t="shared" si="5"/>
        <v>1.0186890852676085E-2</v>
      </c>
      <c r="CG30" s="59">
        <f t="shared" si="5"/>
        <v>0</v>
      </c>
      <c r="CH30" s="59">
        <f t="shared" si="5"/>
        <v>1.0216745944999495E-2</v>
      </c>
      <c r="CI30" s="122">
        <f t="shared" si="6"/>
        <v>1</v>
      </c>
      <c r="CK30" s="123" t="str">
        <f t="shared" si="7"/>
        <v>伊豆の国市</v>
      </c>
      <c r="CL30" s="124">
        <f t="shared" si="17"/>
        <v>80.147391448614314</v>
      </c>
      <c r="CM30" s="65">
        <f t="shared" si="18"/>
        <v>0.20266411303497048</v>
      </c>
      <c r="CN30" s="66">
        <f t="shared" si="19"/>
        <v>73.346270286339475</v>
      </c>
      <c r="CO30" s="65">
        <f t="shared" si="20"/>
        <v>0.22145638676088494</v>
      </c>
      <c r="CP30" s="66">
        <f t="shared" si="8"/>
        <v>2.6649956599418108</v>
      </c>
      <c r="CQ30" s="65">
        <f t="shared" si="21"/>
        <v>0</v>
      </c>
      <c r="CR30" s="66">
        <f t="shared" si="9"/>
        <v>4.1361255023330274</v>
      </c>
      <c r="CS30" s="65">
        <f t="shared" si="22"/>
        <v>0</v>
      </c>
      <c r="CT30" s="66">
        <f t="shared" si="10"/>
        <v>56.153397815638293</v>
      </c>
      <c r="CU30" s="67">
        <f t="shared" si="23"/>
        <v>0.23694024792021862</v>
      </c>
      <c r="CV30" s="16"/>
      <c r="CW30" s="959">
        <f t="shared" si="24"/>
        <v>16.242999999999999</v>
      </c>
      <c r="CX30" s="962">
        <f>VLOOKUP($AX30&amp;"_"&amp;$CW$14,データシート1!$A:$BT,MATCH($CW$12&amp;"_"&amp;CX$20,データシート1!$A$1:$BT$1,0),0)</f>
        <v>16.242999999999999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13.305</v>
      </c>
      <c r="DB30" s="962">
        <f>VLOOKUP($AX30&amp;"_"&amp;$CW$14,データシート1!$A:$BT,MATCH($CW$12&amp;"_"&amp;DB$20,データシート1!$A$1:$BT$1,0),0)</f>
        <v>0</v>
      </c>
      <c r="DC30" s="962">
        <f>VLOOKUP($AX30&amp;"_"&amp;$CW$14,データシート1!$A:$BT,MATCH($CW$12&amp;"_"&amp;DC$20,データシート1!$A$1:$BT$1,0),0)</f>
        <v>0</v>
      </c>
      <c r="DD30" s="961">
        <f t="shared" si="11"/>
        <v>29.547999999999998</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0.55000000000000004</v>
      </c>
      <c r="DO30" s="127">
        <f t="shared" si="27"/>
        <v>0</v>
      </c>
      <c r="DP30" s="127">
        <f t="shared" si="13"/>
        <v>0</v>
      </c>
      <c r="DQ30" s="127">
        <f t="shared" si="13"/>
        <v>0.45</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46216</v>
      </c>
      <c r="AY31" s="18" t="str">
        <f>IF(IFERROR(比較地域マスタ!$Z16,"")=0,"",IFERROR(比較地域マスタ!$Z16,""))</f>
        <v>日置市</v>
      </c>
      <c r="BB31" s="110" t="str">
        <f t="shared" si="0"/>
        <v>46216</v>
      </c>
      <c r="BC31" s="1031" t="str">
        <f t="shared" si="0"/>
        <v>日置市</v>
      </c>
      <c r="BD31" s="34">
        <f t="shared" si="14"/>
        <v>218.39951133043567</v>
      </c>
      <c r="BE31" s="34">
        <f t="shared" si="15"/>
        <v>35.965986781518254</v>
      </c>
      <c r="BF31" s="34">
        <f>VLOOKUP($AX31&amp;"_"&amp;$BC$14,データシート1!$A:$BT,MATCH($BC$12&amp;"_"&amp;BF$20,データシート1!$A$1:$BT$1,0),0)</f>
        <v>19.365226025176284</v>
      </c>
      <c r="BG31" s="34">
        <f>VLOOKUP($AX31&amp;"_"&amp;$BC$14,データシート1!$A:$BT,MATCH($BC$12&amp;"_"&amp;BG$20,データシート1!$A$1:$BT$1,0),0)</f>
        <v>3.6125881106709072</v>
      </c>
      <c r="BH31" s="34">
        <f>VLOOKUP($AX31&amp;"_"&amp;$BC$14,データシート1!$A:$BT,MATCH($BC$12&amp;"_"&amp;BH$20,データシート1!$A$1:$BT$1,0),0)</f>
        <v>12.98817264567106</v>
      </c>
      <c r="BI31" s="34">
        <f>VLOOKUP($AX31&amp;"_"&amp;$BC$14,データシート1!$A:$BT,MATCH($BC$12&amp;"_"&amp;BI$20,データシート1!$A$1:$BT$1,0),0)</f>
        <v>45.874632347664203</v>
      </c>
      <c r="BJ31" s="34">
        <f>VLOOKUP($AX31&amp;"_"&amp;$BC$14,データシート1!$A:$BT,MATCH($BC$12&amp;"_"&amp;BJ$20,データシート1!$A$1:$BT$1,0),0)</f>
        <v>41.71411518588598</v>
      </c>
      <c r="BK31" s="34">
        <f t="shared" si="1"/>
        <v>89.600052695595153</v>
      </c>
      <c r="BL31" s="34">
        <f t="shared" si="2"/>
        <v>86.82946767537203</v>
      </c>
      <c r="BM31" s="34">
        <f>VLOOKUP($AX31&amp;"_"&amp;$BC$14,データシート1!$A:$BT,MATCH($BC$12&amp;"_"&amp;BM$20,データシート1!$A$1:$BT$1,0),0)</f>
        <v>41.297337249319781</v>
      </c>
      <c r="BN31" s="34">
        <f>VLOOKUP($AX31&amp;"_"&amp;$BC$14,データシート1!$A:$BT,MATCH($BC$12&amp;"_"&amp;BN$20,データシート1!$A$1:$BT$1,0),0)</f>
        <v>45.532130426052248</v>
      </c>
      <c r="BO31" s="34">
        <f>VLOOKUP($AX31&amp;"_"&amp;$BC$14,データシート1!$A:$BT,MATCH($BC$12&amp;"_"&amp;BO$20,データシート1!$A$1:$BT$1,0),0)</f>
        <v>2.7705850202231299</v>
      </c>
      <c r="BP31" s="34">
        <f>VLOOKUP($AX31&amp;"_"&amp;$BC$14,データシート1!$A:$BT,MATCH($BC$12&amp;"_"&amp;BP$20,データシート1!$A$1:$BT$1,0),0)</f>
        <v>0</v>
      </c>
      <c r="BQ31" s="34">
        <f>VLOOKUP($AX31&amp;"_"&amp;$BC$14,データシート1!$A:$BT,MATCH($BC$12&amp;"_"&amp;BQ$20,データシート1!$A$1:$BT$1,0),0)</f>
        <v>5.244724319772069</v>
      </c>
      <c r="BR31" s="35">
        <f t="shared" si="3"/>
        <v>218.39951133043567</v>
      </c>
      <c r="BT31" s="121" t="str">
        <f t="shared" si="4"/>
        <v>日置市</v>
      </c>
      <c r="BU31" s="33">
        <f t="shared" si="25"/>
        <v>218.39951133043567</v>
      </c>
      <c r="BV31" s="59">
        <f t="shared" si="16"/>
        <v>0.16467979512601644</v>
      </c>
      <c r="BW31" s="59">
        <f t="shared" si="5"/>
        <v>8.8668815727691558E-2</v>
      </c>
      <c r="BX31" s="59">
        <f t="shared" si="5"/>
        <v>1.6541191363771447E-2</v>
      </c>
      <c r="BY31" s="59">
        <f t="shared" si="5"/>
        <v>5.9469788034553432E-2</v>
      </c>
      <c r="BZ31" s="59">
        <f t="shared" si="5"/>
        <v>0.21004915289511097</v>
      </c>
      <c r="CA31" s="59">
        <f t="shared" si="5"/>
        <v>0.19099912326622864</v>
      </c>
      <c r="CB31" s="59">
        <f t="shared" si="5"/>
        <v>0.41025756948710118</v>
      </c>
      <c r="CC31" s="59">
        <f t="shared" si="5"/>
        <v>0.39757171225534543</v>
      </c>
      <c r="CD31" s="59">
        <f t="shared" si="5"/>
        <v>0.18909079511097182</v>
      </c>
      <c r="CE31" s="59">
        <f t="shared" si="5"/>
        <v>0.20848091714437361</v>
      </c>
      <c r="CF31" s="59">
        <f t="shared" si="5"/>
        <v>1.2685857231755754E-2</v>
      </c>
      <c r="CG31" s="59">
        <f t="shared" si="5"/>
        <v>0</v>
      </c>
      <c r="CH31" s="59">
        <f t="shared" si="5"/>
        <v>2.4014359225542715E-2</v>
      </c>
      <c r="CI31" s="122">
        <f t="shared" si="6"/>
        <v>1</v>
      </c>
      <c r="CK31" s="123" t="str">
        <f t="shared" si="7"/>
        <v>日置市</v>
      </c>
      <c r="CL31" s="124">
        <f t="shared" si="17"/>
        <v>35.965986781518254</v>
      </c>
      <c r="CM31" s="65">
        <f t="shared" si="18"/>
        <v>0.52874956873899026</v>
      </c>
      <c r="CN31" s="66">
        <f t="shared" si="19"/>
        <v>19.365226025176284</v>
      </c>
      <c r="CO31" s="65">
        <f t="shared" si="20"/>
        <v>0.98201797259047929</v>
      </c>
      <c r="CP31" s="66">
        <f t="shared" si="8"/>
        <v>3.6125881106709072</v>
      </c>
      <c r="CQ31" s="65">
        <f t="shared" si="21"/>
        <v>0</v>
      </c>
      <c r="CR31" s="66">
        <f t="shared" si="9"/>
        <v>12.98817264567106</v>
      </c>
      <c r="CS31" s="65">
        <f t="shared" si="22"/>
        <v>0</v>
      </c>
      <c r="CT31" s="66">
        <f t="shared" si="10"/>
        <v>45.874632347664203</v>
      </c>
      <c r="CU31" s="67">
        <f t="shared" si="23"/>
        <v>4.8305564243128638E-2</v>
      </c>
      <c r="CV31" s="16"/>
      <c r="CW31" s="959">
        <f t="shared" si="24"/>
        <v>19.016999999999999</v>
      </c>
      <c r="CX31" s="962">
        <f>VLOOKUP($AX31&amp;"_"&amp;$CW$14,データシート1!$A:$BT,MATCH($CW$12&amp;"_"&amp;CX$20,データシート1!$A$1:$BT$1,0),0)</f>
        <v>19.016999999999999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2.2160000000000002</v>
      </c>
      <c r="DB31" s="962">
        <f>VLOOKUP($AX31&amp;"_"&amp;$CW$14,データシート1!$A:$BT,MATCH($CW$12&amp;"_"&amp;DB$20,データシート1!$A$1:$BT$1,0),0)</f>
        <v>0</v>
      </c>
      <c r="DC31" s="962">
        <f>VLOOKUP($AX31&amp;"_"&amp;$CW$14,データシート1!$A:$BT,MATCH($CW$12&amp;"_"&amp;DC$20,データシート1!$A$1:$BT$1,0),0)</f>
        <v>0</v>
      </c>
      <c r="DD31" s="961">
        <f t="shared" si="11"/>
        <v>21.233000000000001</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0.9</v>
      </c>
      <c r="DO31" s="127">
        <f t="shared" si="27"/>
        <v>0</v>
      </c>
      <c r="DP31" s="127">
        <f t="shared" si="13"/>
        <v>0</v>
      </c>
      <c r="DQ31" s="127">
        <f t="shared" si="13"/>
        <v>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40343</v>
      </c>
      <c r="AY32" s="18" t="str">
        <f>IF(IFERROR(比較地域マスタ!$Z17,"")=0,"",IFERROR(比較地域マスタ!$Z17,""))</f>
        <v>志免町</v>
      </c>
      <c r="AZ32" s="16"/>
      <c r="BA32" s="16"/>
      <c r="BB32" s="110" t="str">
        <f t="shared" si="0"/>
        <v>40343</v>
      </c>
      <c r="BC32" s="1031" t="str">
        <f t="shared" si="0"/>
        <v>志免町</v>
      </c>
      <c r="BD32" s="34">
        <f t="shared" si="14"/>
        <v>201.66992169925678</v>
      </c>
      <c r="BE32" s="34">
        <f t="shared" si="15"/>
        <v>55.576093568947741</v>
      </c>
      <c r="BF32" s="34">
        <f>VLOOKUP($AX32&amp;"_"&amp;$BC$14,データシート1!$A:$BT,MATCH($BC$12&amp;"_"&amp;BF$20,データシート1!$A$1:$BT$1,0),0)</f>
        <v>53.376583414947305</v>
      </c>
      <c r="BG32" s="34">
        <f>VLOOKUP($AX32&amp;"_"&amp;$BC$14,データシート1!$A:$BT,MATCH($BC$12&amp;"_"&amp;BG$20,データシート1!$A$1:$BT$1,0),0)</f>
        <v>2.1222266335650986</v>
      </c>
      <c r="BH32" s="34">
        <f>VLOOKUP($AX32&amp;"_"&amp;$BC$14,データシート1!$A:$BT,MATCH($BC$12&amp;"_"&amp;BH$20,データシート1!$A$1:$BT$1,0),0)</f>
        <v>7.7283520435336817E-2</v>
      </c>
      <c r="BI32" s="34">
        <f>VLOOKUP($AX32&amp;"_"&amp;$BC$14,データシート1!$A:$BT,MATCH($BC$12&amp;"_"&amp;BI$20,データシート1!$A$1:$BT$1,0),0)</f>
        <v>45.0261265067629</v>
      </c>
      <c r="BJ32" s="34">
        <f>VLOOKUP($AX32&amp;"_"&amp;$BC$14,データシート1!$A:$BT,MATCH($BC$12&amp;"_"&amp;BJ$20,データシート1!$A$1:$BT$1,0),0)</f>
        <v>37.102961793565818</v>
      </c>
      <c r="BK32" s="34">
        <f t="shared" si="1"/>
        <v>63.96473982998031</v>
      </c>
      <c r="BL32" s="34">
        <f t="shared" si="2"/>
        <v>61.245535464266922</v>
      </c>
      <c r="BM32" s="34">
        <f>VLOOKUP($AX32&amp;"_"&amp;$BC$14,データシート1!$A:$BT,MATCH($BC$12&amp;"_"&amp;BM$20,データシート1!$A$1:$BT$1,0),0)</f>
        <v>34.271964985316693</v>
      </c>
      <c r="BN32" s="34">
        <f>VLOOKUP($AX32&amp;"_"&amp;$BC$14,データシート1!$A:$BT,MATCH($BC$12&amp;"_"&amp;BN$20,データシート1!$A$1:$BT$1,0),0)</f>
        <v>26.973570478950229</v>
      </c>
      <c r="BO32" s="34">
        <f>VLOOKUP($AX32&amp;"_"&amp;$BC$14,データシート1!$A:$BT,MATCH($BC$12&amp;"_"&amp;BO$20,データシート1!$A$1:$BT$1,0),0)</f>
        <v>2.7192043657133902</v>
      </c>
      <c r="BP32" s="34">
        <f>VLOOKUP($AX32&amp;"_"&amp;$BC$14,データシート1!$A:$BT,MATCH($BC$12&amp;"_"&amp;BP$20,データシート1!$A$1:$BT$1,0),0)</f>
        <v>0</v>
      </c>
      <c r="BQ32" s="34">
        <f>VLOOKUP($AX32&amp;"_"&amp;$BC$14,データシート1!$A:$BT,MATCH($BC$12&amp;"_"&amp;BQ$20,データシート1!$A$1:$BT$1,0),0)</f>
        <v>0</v>
      </c>
      <c r="BR32" s="35">
        <f t="shared" si="3"/>
        <v>201.66992169925678</v>
      </c>
      <c r="BS32" s="21"/>
      <c r="BT32" s="121" t="str">
        <f t="shared" si="4"/>
        <v>志免町</v>
      </c>
      <c r="BU32" s="33">
        <f t="shared" si="25"/>
        <v>201.66992169925678</v>
      </c>
      <c r="BV32" s="59">
        <f t="shared" si="16"/>
        <v>0.27557948701852725</v>
      </c>
      <c r="BW32" s="59">
        <f t="shared" si="5"/>
        <v>0.26467300113571679</v>
      </c>
      <c r="BX32" s="59">
        <f t="shared" si="5"/>
        <v>1.0523267999924649E-2</v>
      </c>
      <c r="BY32" s="59">
        <f t="shared" si="5"/>
        <v>3.8321788288581279E-4</v>
      </c>
      <c r="BZ32" s="59">
        <f t="shared" si="5"/>
        <v>0.22326644512664992</v>
      </c>
      <c r="CA32" s="59">
        <f t="shared" si="5"/>
        <v>0.18397865919190545</v>
      </c>
      <c r="CB32" s="59">
        <f t="shared" si="5"/>
        <v>0.31717540866291732</v>
      </c>
      <c r="CC32" s="59">
        <f t="shared" si="5"/>
        <v>0.30369196828270811</v>
      </c>
      <c r="CD32" s="59">
        <f t="shared" si="5"/>
        <v>0.16994088506874744</v>
      </c>
      <c r="CE32" s="59">
        <f t="shared" si="5"/>
        <v>0.13375108321396068</v>
      </c>
      <c r="CF32" s="59">
        <f t="shared" si="5"/>
        <v>1.3483440380209219E-2</v>
      </c>
      <c r="CG32" s="59">
        <f t="shared" si="5"/>
        <v>0</v>
      </c>
      <c r="CH32" s="59">
        <f t="shared" si="5"/>
        <v>0</v>
      </c>
      <c r="CI32" s="122">
        <f t="shared" si="6"/>
        <v>1</v>
      </c>
      <c r="CJ32" s="16"/>
      <c r="CK32" s="123" t="str">
        <f t="shared" si="7"/>
        <v>志免町</v>
      </c>
      <c r="CL32" s="124">
        <f t="shared" si="17"/>
        <v>55.576093568947741</v>
      </c>
      <c r="CM32" s="65">
        <f t="shared" si="18"/>
        <v>0</v>
      </c>
      <c r="CN32" s="66">
        <f t="shared" si="19"/>
        <v>53.376583414947305</v>
      </c>
      <c r="CO32" s="65">
        <f t="shared" si="20"/>
        <v>0</v>
      </c>
      <c r="CP32" s="66">
        <f t="shared" si="8"/>
        <v>2.1222266335650986</v>
      </c>
      <c r="CQ32" s="65">
        <f t="shared" si="21"/>
        <v>0</v>
      </c>
      <c r="CR32" s="66">
        <f t="shared" si="9"/>
        <v>7.7283520435336817E-2</v>
      </c>
      <c r="CS32" s="65">
        <f t="shared" si="22"/>
        <v>0</v>
      </c>
      <c r="CT32" s="66">
        <f t="shared" si="10"/>
        <v>45.0261265067629</v>
      </c>
      <c r="CU32" s="67">
        <f t="shared" si="23"/>
        <v>0.13358910629579809</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6.0150000000000006</v>
      </c>
      <c r="DB32" s="962">
        <f>VLOOKUP($AX32&amp;"_"&amp;$CW$14,データシート1!$A:$BT,MATCH($CW$12&amp;"_"&amp;DB$20,データシート1!$A$1:$BT$1,0),0)</f>
        <v>0</v>
      </c>
      <c r="DC32" s="962">
        <f>VLOOKUP($AX32&amp;"_"&amp;$CW$14,データシート1!$A:$BT,MATCH($CW$12&amp;"_"&amp;DC$20,データシート1!$A$1:$BT$1,0),0)</f>
        <v>0</v>
      </c>
      <c r="DD32" s="961">
        <f t="shared" si="11"/>
        <v>6.0150000000000006</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15218</v>
      </c>
      <c r="AY33" s="18" t="str">
        <f>IF(IFERROR(比較地域マスタ!$Z18,"")=0,"",IFERROR(比較地域マスタ!$Z18,""))</f>
        <v>五泉市</v>
      </c>
      <c r="BB33" s="110" t="str">
        <f t="shared" si="0"/>
        <v>15218</v>
      </c>
      <c r="BC33" s="1031" t="str">
        <f t="shared" si="0"/>
        <v>五泉市</v>
      </c>
      <c r="BD33" s="34">
        <f t="shared" si="14"/>
        <v>358.49150535435581</v>
      </c>
      <c r="BE33" s="34">
        <f t="shared" si="15"/>
        <v>159.12915776451669</v>
      </c>
      <c r="BF33" s="34">
        <f>VLOOKUP($AX33&amp;"_"&amp;$BC$14,データシート1!$A:$BT,MATCH($BC$12&amp;"_"&amp;BF$20,データシート1!$A$1:$BT$1,0),0)</f>
        <v>135.53997925803364</v>
      </c>
      <c r="BG33" s="34">
        <f>VLOOKUP($AX33&amp;"_"&amp;$BC$14,データシート1!$A:$BT,MATCH($BC$12&amp;"_"&amp;BG$20,データシート1!$A$1:$BT$1,0),0)</f>
        <v>5.7983129257291735</v>
      </c>
      <c r="BH33" s="34">
        <f>VLOOKUP($AX33&amp;"_"&amp;$BC$14,データシート1!$A:$BT,MATCH($BC$12&amp;"_"&amp;BH$20,データシート1!$A$1:$BT$1,0),0)</f>
        <v>17.790865580753881</v>
      </c>
      <c r="BI33" s="34">
        <f>VLOOKUP($AX33&amp;"_"&amp;$BC$14,データシート1!$A:$BT,MATCH($BC$12&amp;"_"&amp;BI$20,データシート1!$A$1:$BT$1,0),0)</f>
        <v>45.790821207799915</v>
      </c>
      <c r="BJ33" s="34">
        <f>VLOOKUP($AX33&amp;"_"&amp;$BC$14,データシート1!$A:$BT,MATCH($BC$12&amp;"_"&amp;BJ$20,データシート1!$A$1:$BT$1,0),0)</f>
        <v>65.461629882392685</v>
      </c>
      <c r="BK33" s="34">
        <f t="shared" si="1"/>
        <v>82.396553571990509</v>
      </c>
      <c r="BL33" s="34">
        <f t="shared" si="2"/>
        <v>79.588659190140419</v>
      </c>
      <c r="BM33" s="34">
        <f>VLOOKUP($AX33&amp;"_"&amp;$BC$14,データシート1!$A:$BT,MATCH($BC$12&amp;"_"&amp;BM$20,データシート1!$A$1:$BT$1,0),0)</f>
        <v>43.526319743605924</v>
      </c>
      <c r="BN33" s="34">
        <f>VLOOKUP($AX33&amp;"_"&amp;$BC$14,データシート1!$A:$BT,MATCH($BC$12&amp;"_"&amp;BN$20,データシート1!$A$1:$BT$1,0),0)</f>
        <v>36.062339446534487</v>
      </c>
      <c r="BO33" s="34">
        <f>VLOOKUP($AX33&amp;"_"&amp;$BC$14,データシート1!$A:$BT,MATCH($BC$12&amp;"_"&amp;BO$20,データシート1!$A$1:$BT$1,0),0)</f>
        <v>2.8078943818500899</v>
      </c>
      <c r="BP33" s="34">
        <f>VLOOKUP($AX33&amp;"_"&amp;$BC$14,データシート1!$A:$BT,MATCH($BC$12&amp;"_"&amp;BP$20,データシート1!$A$1:$BT$1,0),0)</f>
        <v>0</v>
      </c>
      <c r="BQ33" s="34">
        <f>VLOOKUP($AX33&amp;"_"&amp;$BC$14,データシート1!$A:$BT,MATCH($BC$12&amp;"_"&amp;BQ$20,データシート1!$A$1:$BT$1,0),0)</f>
        <v>5.7133429276560426</v>
      </c>
      <c r="BR33" s="35">
        <f t="shared" si="3"/>
        <v>358.49150535435581</v>
      </c>
      <c r="BT33" s="121" t="str">
        <f t="shared" si="4"/>
        <v>五泉市</v>
      </c>
      <c r="BU33" s="33">
        <f t="shared" si="25"/>
        <v>358.49150535435581</v>
      </c>
      <c r="BV33" s="59">
        <f t="shared" si="16"/>
        <v>0.44388543490653509</v>
      </c>
      <c r="BW33" s="59">
        <f t="shared" si="5"/>
        <v>0.37808421464284714</v>
      </c>
      <c r="BX33" s="59">
        <f t="shared" si="5"/>
        <v>1.6174198939519508E-2</v>
      </c>
      <c r="BY33" s="59">
        <f t="shared" si="5"/>
        <v>4.9627021324168498E-2</v>
      </c>
      <c r="BZ33" s="59">
        <f t="shared" si="5"/>
        <v>0.12773195605440457</v>
      </c>
      <c r="CA33" s="59">
        <f t="shared" si="5"/>
        <v>0.18260301542622676</v>
      </c>
      <c r="CB33" s="59">
        <f t="shared" si="5"/>
        <v>0.22984241562584451</v>
      </c>
      <c r="CC33" s="59">
        <f t="shared" si="5"/>
        <v>0.22200988866241037</v>
      </c>
      <c r="CD33" s="59">
        <f t="shared" si="5"/>
        <v>0.12141520536332302</v>
      </c>
      <c r="CE33" s="59">
        <f t="shared" si="5"/>
        <v>0.10059468329908731</v>
      </c>
      <c r="CF33" s="59">
        <f t="shared" si="5"/>
        <v>7.8325269634341495E-3</v>
      </c>
      <c r="CG33" s="59">
        <f t="shared" si="5"/>
        <v>0</v>
      </c>
      <c r="CH33" s="59">
        <f t="shared" si="5"/>
        <v>1.593717798698915E-2</v>
      </c>
      <c r="CI33" s="122">
        <f t="shared" si="6"/>
        <v>1</v>
      </c>
      <c r="CK33" s="123" t="str">
        <f t="shared" si="7"/>
        <v>五泉市</v>
      </c>
      <c r="CL33" s="124">
        <f t="shared" si="17"/>
        <v>159.12915776451669</v>
      </c>
      <c r="CM33" s="65">
        <f t="shared" si="18"/>
        <v>0.49299575955836</v>
      </c>
      <c r="CN33" s="66">
        <f t="shared" si="19"/>
        <v>135.53997925803364</v>
      </c>
      <c r="CO33" s="65">
        <f t="shared" si="20"/>
        <v>0.43644687216147515</v>
      </c>
      <c r="CP33" s="66">
        <f t="shared" si="8"/>
        <v>5.7983129257291735</v>
      </c>
      <c r="CQ33" s="65">
        <f t="shared" si="21"/>
        <v>0</v>
      </c>
      <c r="CR33" s="66">
        <f t="shared" si="9"/>
        <v>17.790865580753881</v>
      </c>
      <c r="CS33" s="65">
        <f t="shared" si="22"/>
        <v>1</v>
      </c>
      <c r="CT33" s="66">
        <f t="shared" si="10"/>
        <v>45.790821207799915</v>
      </c>
      <c r="CU33" s="67">
        <f t="shared" si="23"/>
        <v>0</v>
      </c>
      <c r="CV33" s="16"/>
      <c r="CW33" s="959">
        <f t="shared" si="24"/>
        <v>78.45</v>
      </c>
      <c r="CX33" s="962">
        <f>VLOOKUP($AX33&amp;"_"&amp;$CW$14,データシート1!$A:$BT,MATCH($CW$12&amp;"_"&amp;CX$20,データシート1!$A$1:$BT$1,0),0)</f>
        <v>59.155999999999999</v>
      </c>
      <c r="CY33" s="962">
        <f>VLOOKUP($AX33&amp;"_"&amp;$CW$14,データシート1!$A:$BT,MATCH($CW$12&amp;"_"&amp;CY$20,データシート1!$A$1:$BT$1,0),0)</f>
        <v>0</v>
      </c>
      <c r="CZ33" s="962">
        <f>VLOOKUP($AX33&amp;"_"&amp;$CW$14,データシート1!$A:$BT,MATCH($CW$12&amp;"_"&amp;CZ$20,データシート1!$A$1:$BT$1,0),0)</f>
        <v>19.294</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78.45</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1</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0.75</v>
      </c>
      <c r="DO33" s="127">
        <f t="shared" si="27"/>
        <v>0</v>
      </c>
      <c r="DP33" s="127">
        <f t="shared" si="13"/>
        <v>0.25</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47215</v>
      </c>
      <c r="AY34" s="18" t="str">
        <f>IF(IFERROR(比較地域マスタ!$Z19,"")=0,"",IFERROR(比較地域マスタ!$Z19,""))</f>
        <v>南城市</v>
      </c>
      <c r="BB34" s="110" t="str">
        <f t="shared" si="0"/>
        <v>47215</v>
      </c>
      <c r="BC34" s="1031" t="str">
        <f t="shared" si="0"/>
        <v>南城市</v>
      </c>
      <c r="BD34" s="34">
        <f t="shared" si="14"/>
        <v>258.00589564547022</v>
      </c>
      <c r="BE34" s="34">
        <f t="shared" si="15"/>
        <v>49.4645404862463</v>
      </c>
      <c r="BF34" s="34">
        <f>VLOOKUP($AX34&amp;"_"&amp;$BC$14,データシート1!$A:$BT,MATCH($BC$12&amp;"_"&amp;BF$20,データシート1!$A$1:$BT$1,0),0)</f>
        <v>35.488018580752076</v>
      </c>
      <c r="BG34" s="34">
        <f>VLOOKUP($AX34&amp;"_"&amp;$BC$14,データシート1!$A:$BT,MATCH($BC$12&amp;"_"&amp;BG$20,データシート1!$A$1:$BT$1,0),0)</f>
        <v>3.0660610002880864</v>
      </c>
      <c r="BH34" s="34">
        <f>VLOOKUP($AX34&amp;"_"&amp;$BC$14,データシート1!$A:$BT,MATCH($BC$12&amp;"_"&amp;BH$20,データシート1!$A$1:$BT$1,0),0)</f>
        <v>10.910460905206135</v>
      </c>
      <c r="BI34" s="34">
        <f>VLOOKUP($AX34&amp;"_"&amp;$BC$14,データシート1!$A:$BT,MATCH($BC$12&amp;"_"&amp;BI$20,データシート1!$A$1:$BT$1,0),0)</f>
        <v>55.978923517471841</v>
      </c>
      <c r="BJ34" s="34">
        <f>VLOOKUP($AX34&amp;"_"&amp;$BC$14,データシート1!$A:$BT,MATCH($BC$12&amp;"_"&amp;BJ$20,データシート1!$A$1:$BT$1,0),0)</f>
        <v>63.12900682531474</v>
      </c>
      <c r="BK34" s="34">
        <f t="shared" si="1"/>
        <v>84.514869061544914</v>
      </c>
      <c r="BL34" s="34">
        <f t="shared" si="2"/>
        <v>78.800145605502365</v>
      </c>
      <c r="BM34" s="34">
        <f>VLOOKUP($AX34&amp;"_"&amp;$BC$14,データシート1!$A:$BT,MATCH($BC$12&amp;"_"&amp;BM$20,データシート1!$A$1:$BT$1,0),0)</f>
        <v>39.266788562451801</v>
      </c>
      <c r="BN34" s="34">
        <f>VLOOKUP($AX34&amp;"_"&amp;$BC$14,データシート1!$A:$BT,MATCH($BC$12&amp;"_"&amp;BN$20,データシート1!$A$1:$BT$1,0),0)</f>
        <v>39.533357043050572</v>
      </c>
      <c r="BO34" s="34">
        <f>VLOOKUP($AX34&amp;"_"&amp;$BC$14,データシート1!$A:$BT,MATCH($BC$12&amp;"_"&amp;BO$20,データシート1!$A$1:$BT$1,0),0)</f>
        <v>2.6611091938529401</v>
      </c>
      <c r="BP34" s="34">
        <f>VLOOKUP($AX34&amp;"_"&amp;$BC$14,データシート1!$A:$BT,MATCH($BC$12&amp;"_"&amp;BP$20,データシート1!$A$1:$BT$1,0),0)</f>
        <v>3.0536142621896145</v>
      </c>
      <c r="BQ34" s="34">
        <f>VLOOKUP($AX34&amp;"_"&amp;$BC$14,データシート1!$A:$BT,MATCH($BC$12&amp;"_"&amp;BQ$20,データシート1!$A$1:$BT$1,0),0)</f>
        <v>4.918555754892445</v>
      </c>
      <c r="BR34" s="35">
        <f t="shared" si="3"/>
        <v>258.00589564547022</v>
      </c>
      <c r="BT34" s="121" t="str">
        <f t="shared" si="4"/>
        <v>南城市</v>
      </c>
      <c r="BU34" s="33">
        <f t="shared" si="25"/>
        <v>258.00589564547022</v>
      </c>
      <c r="BV34" s="59">
        <f t="shared" si="16"/>
        <v>0.19171864411275419</v>
      </c>
      <c r="BW34" s="59">
        <f t="shared" si="5"/>
        <v>0.13754731647495644</v>
      </c>
      <c r="BX34" s="59">
        <f t="shared" si="5"/>
        <v>1.1883685807324369E-2</v>
      </c>
      <c r="BY34" s="59">
        <f t="shared" si="5"/>
        <v>4.2287641830473371E-2</v>
      </c>
      <c r="BZ34" s="59">
        <f t="shared" si="5"/>
        <v>0.21696761377264542</v>
      </c>
      <c r="CA34" s="59">
        <f t="shared" si="5"/>
        <v>0.24468048168969464</v>
      </c>
      <c r="CB34" s="59">
        <f t="shared" si="5"/>
        <v>0.32756952646414744</v>
      </c>
      <c r="CC34" s="59">
        <f t="shared" si="5"/>
        <v>0.30541994169692477</v>
      </c>
      <c r="CD34" s="59">
        <f t="shared" si="5"/>
        <v>0.15219337707076619</v>
      </c>
      <c r="CE34" s="59">
        <f t="shared" si="5"/>
        <v>0.15322656462615858</v>
      </c>
      <c r="CF34" s="59">
        <f t="shared" si="5"/>
        <v>1.031414102842677E-2</v>
      </c>
      <c r="CG34" s="59">
        <f t="shared" si="5"/>
        <v>1.1835443738795921E-2</v>
      </c>
      <c r="CH34" s="59">
        <f t="shared" si="5"/>
        <v>1.9063733960758427E-2</v>
      </c>
      <c r="CI34" s="122">
        <f t="shared" si="6"/>
        <v>1</v>
      </c>
      <c r="CK34" s="123" t="str">
        <f t="shared" si="7"/>
        <v>南城市</v>
      </c>
      <c r="CL34" s="124">
        <f t="shared" si="17"/>
        <v>49.4645404862463</v>
      </c>
      <c r="CM34" s="65">
        <f t="shared" si="18"/>
        <v>0</v>
      </c>
      <c r="CN34" s="66">
        <f t="shared" si="19"/>
        <v>35.488018580752076</v>
      </c>
      <c r="CO34" s="65">
        <f t="shared" si="20"/>
        <v>0</v>
      </c>
      <c r="CP34" s="66">
        <f t="shared" si="8"/>
        <v>3.0660610002880864</v>
      </c>
      <c r="CQ34" s="65">
        <f t="shared" si="21"/>
        <v>0</v>
      </c>
      <c r="CR34" s="66">
        <f t="shared" si="9"/>
        <v>10.910460905206135</v>
      </c>
      <c r="CS34" s="65">
        <f t="shared" si="22"/>
        <v>0</v>
      </c>
      <c r="CT34" s="66">
        <f t="shared" si="10"/>
        <v>55.978923517471841</v>
      </c>
      <c r="CU34" s="67">
        <f t="shared" si="23"/>
        <v>0.10914822251079873</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6.11</v>
      </c>
      <c r="DB34" s="962">
        <f>VLOOKUP($AX34&amp;"_"&amp;$CW$14,データシート1!$A:$BT,MATCH($CW$12&amp;"_"&amp;DB$20,データシート1!$A$1:$BT$1,0),0)</f>
        <v>0</v>
      </c>
      <c r="DC34" s="962">
        <f>VLOOKUP($AX34&amp;"_"&amp;$CW$14,データシート1!$A:$BT,MATCH($CW$12&amp;"_"&amp;DC$20,データシート1!$A$1:$BT$1,0),0)</f>
        <v>0</v>
      </c>
      <c r="DD34" s="961">
        <f t="shared" si="11"/>
        <v>6.11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39204</v>
      </c>
      <c r="AY35" s="18" t="str">
        <f>IF(IFERROR(比較地域マスタ!$Z20,"")=0,"",IFERROR(比較地域マスタ!$Z20,""))</f>
        <v>南国市</v>
      </c>
      <c r="BB35" s="110" t="str">
        <f t="shared" si="0"/>
        <v>39204</v>
      </c>
      <c r="BC35" s="1031" t="str">
        <f t="shared" si="0"/>
        <v>南国市</v>
      </c>
      <c r="BD35" s="34">
        <f t="shared" si="14"/>
        <v>553.42279636907301</v>
      </c>
      <c r="BE35" s="34">
        <f t="shared" si="15"/>
        <v>307.98670288399313</v>
      </c>
      <c r="BF35" s="34">
        <f>VLOOKUP($AX35&amp;"_"&amp;$BC$14,データシート1!$A:$BT,MATCH($BC$12&amp;"_"&amp;BF$20,データシート1!$A$1:$BT$1,0),0)</f>
        <v>285.76668351803431</v>
      </c>
      <c r="BG35" s="34">
        <f>VLOOKUP($AX35&amp;"_"&amp;$BC$14,データシート1!$A:$BT,MATCH($BC$12&amp;"_"&amp;BG$20,データシート1!$A$1:$BT$1,0),0)</f>
        <v>4.7014830802765015</v>
      </c>
      <c r="BH35" s="34">
        <f>VLOOKUP($AX35&amp;"_"&amp;$BC$14,データシート1!$A:$BT,MATCH($BC$12&amp;"_"&amp;BH$20,データシート1!$A$1:$BT$1,0),0)</f>
        <v>17.518536285682345</v>
      </c>
      <c r="BI35" s="34">
        <f>VLOOKUP($AX35&amp;"_"&amp;$BC$14,データシート1!$A:$BT,MATCH($BC$12&amp;"_"&amp;BI$20,データシート1!$A$1:$BT$1,0),0)</f>
        <v>88.359961472475717</v>
      </c>
      <c r="BJ35" s="34">
        <f>VLOOKUP($AX35&amp;"_"&amp;$BC$14,データシート1!$A:$BT,MATCH($BC$12&amp;"_"&amp;BJ$20,データシート1!$A$1:$BT$1,0),0)</f>
        <v>54.716734338451488</v>
      </c>
      <c r="BK35" s="34">
        <f t="shared" si="1"/>
        <v>97.5009623698746</v>
      </c>
      <c r="BL35" s="34">
        <f t="shared" si="2"/>
        <v>94.777320583999014</v>
      </c>
      <c r="BM35" s="34">
        <f>VLOOKUP($AX35&amp;"_"&amp;$BC$14,データシート1!$A:$BT,MATCH($BC$12&amp;"_"&amp;BM$20,データシート1!$A$1:$BT$1,0),0)</f>
        <v>41.847787194555082</v>
      </c>
      <c r="BN35" s="34">
        <f>VLOOKUP($AX35&amp;"_"&amp;$BC$14,データシート1!$A:$BT,MATCH($BC$12&amp;"_"&amp;BN$20,データシート1!$A$1:$BT$1,0),0)</f>
        <v>52.929533389443932</v>
      </c>
      <c r="BO35" s="34">
        <f>VLOOKUP($AX35&amp;"_"&amp;$BC$14,データシート1!$A:$BT,MATCH($BC$12&amp;"_"&amp;BO$20,データシート1!$A$1:$BT$1,0),0)</f>
        <v>2.7236417858755901</v>
      </c>
      <c r="BP35" s="34">
        <f>VLOOKUP($AX35&amp;"_"&amp;$BC$14,データシート1!$A:$BT,MATCH($BC$12&amp;"_"&amp;BP$20,データシート1!$A$1:$BT$1,0),0)</f>
        <v>0</v>
      </c>
      <c r="BQ35" s="34">
        <f>VLOOKUP($AX35&amp;"_"&amp;$BC$14,データシート1!$A:$BT,MATCH($BC$12&amp;"_"&amp;BQ$20,データシート1!$A$1:$BT$1,0),0)</f>
        <v>4.8584353042780606</v>
      </c>
      <c r="BR35" s="35">
        <f t="shared" si="3"/>
        <v>553.42279636907301</v>
      </c>
      <c r="BT35" s="121" t="str">
        <f t="shared" si="4"/>
        <v>南国市</v>
      </c>
      <c r="BU35" s="33">
        <f t="shared" si="25"/>
        <v>553.42279636907301</v>
      </c>
      <c r="BV35" s="59">
        <f t="shared" si="16"/>
        <v>0.55651249804787473</v>
      </c>
      <c r="BW35" s="59">
        <f t="shared" si="5"/>
        <v>0.516362328030049</v>
      </c>
      <c r="BX35" s="59">
        <f t="shared" si="5"/>
        <v>8.4952826503032625E-3</v>
      </c>
      <c r="BY35" s="59">
        <f t="shared" si="5"/>
        <v>3.1654887367522498E-2</v>
      </c>
      <c r="BZ35" s="59">
        <f t="shared" si="5"/>
        <v>0.15966086336195881</v>
      </c>
      <c r="CA35" s="59">
        <f t="shared" si="5"/>
        <v>9.8869679199050126E-2</v>
      </c>
      <c r="CB35" s="59">
        <f t="shared" si="5"/>
        <v>0.17617807399616409</v>
      </c>
      <c r="CC35" s="59">
        <f t="shared" si="5"/>
        <v>0.17125662550552545</v>
      </c>
      <c r="CD35" s="59">
        <f t="shared" si="5"/>
        <v>7.5616305416242993E-2</v>
      </c>
      <c r="CE35" s="59">
        <f t="shared" si="5"/>
        <v>9.5640320089282471E-2</v>
      </c>
      <c r="CF35" s="59">
        <f t="shared" si="5"/>
        <v>4.921448490638641E-3</v>
      </c>
      <c r="CG35" s="59">
        <f t="shared" si="5"/>
        <v>0</v>
      </c>
      <c r="CH35" s="59">
        <f t="shared" si="5"/>
        <v>8.7788853949521996E-3</v>
      </c>
      <c r="CI35" s="122">
        <f t="shared" si="6"/>
        <v>1</v>
      </c>
      <c r="CK35" s="123" t="str">
        <f t="shared" si="7"/>
        <v>南国市</v>
      </c>
      <c r="CL35" s="124">
        <f t="shared" si="17"/>
        <v>307.98670288399313</v>
      </c>
      <c r="CM35" s="65">
        <f t="shared" si="18"/>
        <v>0.29598355755747069</v>
      </c>
      <c r="CN35" s="66">
        <f t="shared" si="19"/>
        <v>285.76668351803431</v>
      </c>
      <c r="CO35" s="65">
        <f t="shared" si="20"/>
        <v>0.31899799821922592</v>
      </c>
      <c r="CP35" s="66">
        <f t="shared" si="8"/>
        <v>4.7014830802765015</v>
      </c>
      <c r="CQ35" s="65">
        <f t="shared" si="21"/>
        <v>0</v>
      </c>
      <c r="CR35" s="66">
        <f t="shared" si="9"/>
        <v>17.518536285682345</v>
      </c>
      <c r="CS35" s="65">
        <f t="shared" si="22"/>
        <v>0</v>
      </c>
      <c r="CT35" s="66">
        <f t="shared" si="10"/>
        <v>88.359961472475717</v>
      </c>
      <c r="CU35" s="67">
        <f t="shared" si="23"/>
        <v>0.17614312795788412</v>
      </c>
      <c r="CV35" s="16"/>
      <c r="CW35" s="959">
        <f t="shared" si="24"/>
        <v>91.159000000000006</v>
      </c>
      <c r="CX35" s="962">
        <f>VLOOKUP($AX35&amp;"_"&amp;$CW$14,データシート1!$A:$BT,MATCH($CW$12&amp;"_"&amp;CX$20,データシート1!$A$1:$BT$1,0),0)</f>
        <v>91.159000000000006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15.564</v>
      </c>
      <c r="DB35" s="962">
        <f>VLOOKUP($AX35&amp;"_"&amp;$CW$14,データシート1!$A:$BT,MATCH($CW$12&amp;"_"&amp;DB$20,データシート1!$A$1:$BT$1,0),0)</f>
        <v>0</v>
      </c>
      <c r="DC35" s="962">
        <f>VLOOKUP($AX35&amp;"_"&amp;$CW$14,データシート1!$A:$BT,MATCH($CW$12&amp;"_"&amp;DC$20,データシート1!$A$1:$BT$1,0),0)</f>
        <v>0</v>
      </c>
      <c r="DD35" s="961">
        <f t="shared" si="11"/>
        <v>106.72300000000001</v>
      </c>
      <c r="DE35" s="16"/>
      <c r="DF35" s="125">
        <f>VLOOKUP($AX35&amp;"_"&amp;$DF$14,データシート1!$A:$BT,MATCH($DF$12&amp;"_"&amp;DF$20,データシート1!$A$1:$BT$1,0),0)</f>
        <v>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0.85</v>
      </c>
      <c r="DO35" s="127">
        <f t="shared" si="27"/>
        <v>0</v>
      </c>
      <c r="DP35" s="127">
        <f t="shared" si="13"/>
        <v>0</v>
      </c>
      <c r="DQ35" s="127">
        <f t="shared" si="13"/>
        <v>0.15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10210</v>
      </c>
      <c r="AY36" s="18" t="str">
        <f>IF(IFERROR(比較地域マスタ!$Z21,"")=0,"",IFERROR(比較地域マスタ!$Z21,""))</f>
        <v>富岡市</v>
      </c>
      <c r="BB36" s="110" t="str">
        <f t="shared" si="0"/>
        <v>10210</v>
      </c>
      <c r="BC36" s="1031" t="str">
        <f t="shared" si="0"/>
        <v>富岡市</v>
      </c>
      <c r="BD36" s="34">
        <f t="shared" si="14"/>
        <v>409.0189794511831</v>
      </c>
      <c r="BE36" s="34">
        <f t="shared" si="15"/>
        <v>189.78965492691864</v>
      </c>
      <c r="BF36" s="34">
        <f>VLOOKUP($AX36&amp;"_"&amp;$BC$14,データシート1!$A:$BT,MATCH($BC$12&amp;"_"&amp;BF$20,データシート1!$A$1:$BT$1,0),0)</f>
        <v>181.68927397315494</v>
      </c>
      <c r="BG36" s="34">
        <f>VLOOKUP($AX36&amp;"_"&amp;$BC$14,データシート1!$A:$BT,MATCH($BC$12&amp;"_"&amp;BG$20,データシート1!$A$1:$BT$1,0),0)</f>
        <v>3.2711805135579604</v>
      </c>
      <c r="BH36" s="34">
        <f>VLOOKUP($AX36&amp;"_"&amp;$BC$14,データシート1!$A:$BT,MATCH($BC$12&amp;"_"&amp;BH$20,データシート1!$A$1:$BT$1,0),0)</f>
        <v>4.8292004402057467</v>
      </c>
      <c r="BI36" s="34">
        <f>VLOOKUP($AX36&amp;"_"&amp;$BC$14,データシート1!$A:$BT,MATCH($BC$12&amp;"_"&amp;BI$20,データシート1!$A$1:$BT$1,0),0)</f>
        <v>56.072066779812431</v>
      </c>
      <c r="BJ36" s="34">
        <f>VLOOKUP($AX36&amp;"_"&amp;$BC$14,データシート1!$A:$BT,MATCH($BC$12&amp;"_"&amp;BJ$20,データシート1!$A$1:$BT$1,0),0)</f>
        <v>58.322528367543597</v>
      </c>
      <c r="BK36" s="34">
        <f t="shared" si="1"/>
        <v>96.675370516908416</v>
      </c>
      <c r="BL36" s="34">
        <f t="shared" si="2"/>
        <v>93.929950339973573</v>
      </c>
      <c r="BM36" s="34">
        <f>VLOOKUP($AX36&amp;"_"&amp;$BC$14,データシート1!$A:$BT,MATCH($BC$12&amp;"_"&amp;BM$20,データシート1!$A$1:$BT$1,0),0)</f>
        <v>47.096769141465494</v>
      </c>
      <c r="BN36" s="34">
        <f>VLOOKUP($AX36&amp;"_"&amp;$BC$14,データシート1!$A:$BT,MATCH($BC$12&amp;"_"&amp;BN$20,データシート1!$A$1:$BT$1,0),0)</f>
        <v>46.833181198508072</v>
      </c>
      <c r="BO36" s="34">
        <f>VLOOKUP($AX36&amp;"_"&amp;$BC$14,データシート1!$A:$BT,MATCH($BC$12&amp;"_"&amp;BO$20,データシート1!$A$1:$BT$1,0),0)</f>
        <v>2.7454201769348399</v>
      </c>
      <c r="BP36" s="34">
        <f>VLOOKUP($AX36&amp;"_"&amp;$BC$14,データシート1!$A:$BT,MATCH($BC$12&amp;"_"&amp;BP$20,データシート1!$A$1:$BT$1,0),0)</f>
        <v>0</v>
      </c>
      <c r="BQ36" s="34">
        <f>VLOOKUP($AX36&amp;"_"&amp;$BC$14,データシート1!$A:$BT,MATCH($BC$12&amp;"_"&amp;BQ$20,データシート1!$A$1:$BT$1,0),0)</f>
        <v>8.1593588599999993</v>
      </c>
      <c r="BR36" s="35">
        <f t="shared" si="3"/>
        <v>409.0189794511831</v>
      </c>
      <c r="BT36" s="121" t="str">
        <f t="shared" si="4"/>
        <v>富岡市</v>
      </c>
      <c r="BU36" s="33">
        <f t="shared" si="25"/>
        <v>409.0189794511831</v>
      </c>
      <c r="BV36" s="59">
        <f t="shared" si="16"/>
        <v>0.46401185387919208</v>
      </c>
      <c r="BW36" s="59">
        <f t="shared" si="5"/>
        <v>0.44420744048832034</v>
      </c>
      <c r="BX36" s="59">
        <f t="shared" si="5"/>
        <v>7.9976252396580533E-3</v>
      </c>
      <c r="BY36" s="59">
        <f t="shared" si="5"/>
        <v>1.1806788151213696E-2</v>
      </c>
      <c r="BZ36" s="59">
        <f t="shared" si="5"/>
        <v>0.1370891562417208</v>
      </c>
      <c r="CA36" s="59">
        <f t="shared" si="5"/>
        <v>0.14259125198982231</v>
      </c>
      <c r="CB36" s="59">
        <f t="shared" si="5"/>
        <v>0.23635913092988081</v>
      </c>
      <c r="CC36" s="59">
        <f t="shared" si="5"/>
        <v>0.22964692363666764</v>
      </c>
      <c r="CD36" s="59">
        <f t="shared" si="5"/>
        <v>0.11514568151497367</v>
      </c>
      <c r="CE36" s="59">
        <f t="shared" si="5"/>
        <v>0.11450124212169394</v>
      </c>
      <c r="CF36" s="59">
        <f t="shared" si="5"/>
        <v>6.712207293213172E-3</v>
      </c>
      <c r="CG36" s="59">
        <f t="shared" si="5"/>
        <v>0</v>
      </c>
      <c r="CH36" s="59">
        <f t="shared" si="5"/>
        <v>1.9948606959383969E-2</v>
      </c>
      <c r="CI36" s="122">
        <f t="shared" si="6"/>
        <v>1</v>
      </c>
      <c r="CK36" s="123" t="str">
        <f t="shared" si="7"/>
        <v>富岡市</v>
      </c>
      <c r="CL36" s="124">
        <f t="shared" si="17"/>
        <v>189.78965492691864</v>
      </c>
      <c r="CM36" s="65">
        <f t="shared" si="18"/>
        <v>0.19275023190324284</v>
      </c>
      <c r="CN36" s="66">
        <f t="shared" si="19"/>
        <v>181.68927397315494</v>
      </c>
      <c r="CO36" s="65">
        <f t="shared" si="20"/>
        <v>0.20134375134002178</v>
      </c>
      <c r="CP36" s="66">
        <f t="shared" si="8"/>
        <v>3.2711805135579604</v>
      </c>
      <c r="CQ36" s="65">
        <f t="shared" si="21"/>
        <v>0</v>
      </c>
      <c r="CR36" s="66">
        <f t="shared" si="9"/>
        <v>4.8292004402057467</v>
      </c>
      <c r="CS36" s="65">
        <f t="shared" si="22"/>
        <v>0</v>
      </c>
      <c r="CT36" s="66">
        <f t="shared" si="10"/>
        <v>56.072066779812431</v>
      </c>
      <c r="CU36" s="67">
        <f t="shared" si="23"/>
        <v>0.15958034925192982</v>
      </c>
      <c r="CV36" s="16"/>
      <c r="CW36" s="959">
        <f t="shared" si="24"/>
        <v>36.582000000000001</v>
      </c>
      <c r="CX36" s="962">
        <f>VLOOKUP($AX36&amp;"_"&amp;$CW$14,データシート1!$A:$BT,MATCH($CW$12&amp;"_"&amp;CX$20,データシート1!$A$1:$BT$1,0),0)</f>
        <v>36.582000000000001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8.9480000000000004</v>
      </c>
      <c r="DB36" s="962">
        <f>VLOOKUP($AX36&amp;"_"&amp;$CW$14,データシート1!$A:$BT,MATCH($CW$12&amp;"_"&amp;DB$20,データシート1!$A$1:$BT$1,0),0)</f>
        <v>0</v>
      </c>
      <c r="DC36" s="962">
        <f>VLOOKUP($AX36&amp;"_"&amp;$CW$14,データシート1!$A:$BT,MATCH($CW$12&amp;"_"&amp;DC$20,データシート1!$A$1:$BT$1,0),0)</f>
        <v>0</v>
      </c>
      <c r="DD36" s="961">
        <f t="shared" si="11"/>
        <v>45.53</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v>
      </c>
      <c r="DO36" s="127">
        <f t="shared" si="27"/>
        <v>0</v>
      </c>
      <c r="DP36" s="127">
        <f t="shared" si="13"/>
        <v>0</v>
      </c>
      <c r="DQ36" s="127">
        <f t="shared" si="13"/>
        <v>0.2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25212</v>
      </c>
      <c r="AY37" s="18" t="str">
        <f>IF(IFERROR(比較地域マスタ!$Z22,"")=0,"",IFERROR(比較地域マスタ!$Z22,""))</f>
        <v>高島市</v>
      </c>
      <c r="BB37" s="110" t="str">
        <f t="shared" si="0"/>
        <v>25212</v>
      </c>
      <c r="BC37" s="1031" t="str">
        <f t="shared" si="0"/>
        <v>高島市</v>
      </c>
      <c r="BD37" s="34">
        <f t="shared" si="14"/>
        <v>240.58183742824235</v>
      </c>
      <c r="BE37" s="34">
        <f t="shared" si="15"/>
        <v>48.643016348678636</v>
      </c>
      <c r="BF37" s="34">
        <f>VLOOKUP($AX37&amp;"_"&amp;$BC$14,データシート1!$A:$BT,MATCH($BC$12&amp;"_"&amp;BF$20,データシート1!$A$1:$BT$1,0),0)</f>
        <v>35.612985545350156</v>
      </c>
      <c r="BG37" s="34">
        <f>VLOOKUP($AX37&amp;"_"&amp;$BC$14,データシート1!$A:$BT,MATCH($BC$12&amp;"_"&amp;BG$20,データシート1!$A$1:$BT$1,0),0)</f>
        <v>3.5290587583700699</v>
      </c>
      <c r="BH37" s="34">
        <f>VLOOKUP($AX37&amp;"_"&amp;$BC$14,データシート1!$A:$BT,MATCH($BC$12&amp;"_"&amp;BH$20,データシート1!$A$1:$BT$1,0),0)</f>
        <v>9.5009720449584112</v>
      </c>
      <c r="BI37" s="34">
        <f>VLOOKUP($AX37&amp;"_"&amp;$BC$14,データシート1!$A:$BT,MATCH($BC$12&amp;"_"&amp;BI$20,データシート1!$A$1:$BT$1,0),0)</f>
        <v>42.917768867496967</v>
      </c>
      <c r="BJ37" s="34">
        <f>VLOOKUP($AX37&amp;"_"&amp;$BC$14,データシート1!$A:$BT,MATCH($BC$12&amp;"_"&amp;BJ$20,データシート1!$A$1:$BT$1,0),0)</f>
        <v>46.981515684738689</v>
      </c>
      <c r="BK37" s="34">
        <f t="shared" si="1"/>
        <v>95.626892667328065</v>
      </c>
      <c r="BL37" s="34">
        <f t="shared" si="2"/>
        <v>92.887019265595981</v>
      </c>
      <c r="BM37" s="34">
        <f>VLOOKUP($AX37&amp;"_"&amp;$BC$14,データシート1!$A:$BT,MATCH($BC$12&amp;"_"&amp;BM$20,データシート1!$A$1:$BT$1,0),0)</f>
        <v>40.454673135626237</v>
      </c>
      <c r="BN37" s="34">
        <f>VLOOKUP($AX37&amp;"_"&amp;$BC$14,データシート1!$A:$BT,MATCH($BC$12&amp;"_"&amp;BN$20,データシート1!$A$1:$BT$1,0),0)</f>
        <v>52.432346129969744</v>
      </c>
      <c r="BO37" s="34">
        <f>VLOOKUP($AX37&amp;"_"&amp;$BC$14,データシート1!$A:$BT,MATCH($BC$12&amp;"_"&amp;BO$20,データシート1!$A$1:$BT$1,0),0)</f>
        <v>2.7398734017320798</v>
      </c>
      <c r="BP37" s="34">
        <f>VLOOKUP($AX37&amp;"_"&amp;$BC$14,データシート1!$A:$BT,MATCH($BC$12&amp;"_"&amp;BP$20,データシート1!$A$1:$BT$1,0),0)</f>
        <v>0</v>
      </c>
      <c r="BQ37" s="34">
        <f>VLOOKUP($AX37&amp;"_"&amp;$BC$14,データシート1!$A:$BT,MATCH($BC$12&amp;"_"&amp;BQ$20,データシート1!$A$1:$BT$1,0),0)</f>
        <v>6.4126438600000011</v>
      </c>
      <c r="BR37" s="35">
        <f t="shared" si="3"/>
        <v>240.58183742824235</v>
      </c>
      <c r="BT37" s="121" t="str">
        <f t="shared" si="4"/>
        <v>高島市</v>
      </c>
      <c r="BU37" s="33">
        <f t="shared" si="25"/>
        <v>240.58183742824235</v>
      </c>
      <c r="BV37" s="59">
        <f t="shared" si="16"/>
        <v>0.2021890632670359</v>
      </c>
      <c r="BW37" s="59">
        <f t="shared" si="5"/>
        <v>0.1480285707601362</v>
      </c>
      <c r="BX37" s="59">
        <f t="shared" si="5"/>
        <v>1.4668849469664026E-2</v>
      </c>
      <c r="BY37" s="59">
        <f t="shared" si="5"/>
        <v>3.9491643037235673E-2</v>
      </c>
      <c r="BZ37" s="59">
        <f t="shared" si="5"/>
        <v>0.1783915582584156</v>
      </c>
      <c r="CA37" s="59">
        <f t="shared" si="5"/>
        <v>0.19528288663416551</v>
      </c>
      <c r="CB37" s="59">
        <f t="shared" si="5"/>
        <v>0.3974817620879233</v>
      </c>
      <c r="CC37" s="59">
        <f t="shared" si="5"/>
        <v>0.38609323238418247</v>
      </c>
      <c r="CD37" s="59">
        <f t="shared" si="5"/>
        <v>0.16815347978083564</v>
      </c>
      <c r="CE37" s="59">
        <f t="shared" si="5"/>
        <v>0.21793975260334683</v>
      </c>
      <c r="CF37" s="59">
        <f t="shared" si="5"/>
        <v>1.1388529703740807E-2</v>
      </c>
      <c r="CG37" s="59">
        <f t="shared" si="5"/>
        <v>0</v>
      </c>
      <c r="CH37" s="59">
        <f t="shared" si="5"/>
        <v>2.6654729752459728E-2</v>
      </c>
      <c r="CI37" s="122">
        <f t="shared" si="6"/>
        <v>1</v>
      </c>
      <c r="CK37" s="123" t="str">
        <f t="shared" si="7"/>
        <v>高島市</v>
      </c>
      <c r="CL37" s="124">
        <f t="shared" si="17"/>
        <v>48.643016348678636</v>
      </c>
      <c r="CM37" s="65">
        <f t="shared" si="18"/>
        <v>0.84123072686695288</v>
      </c>
      <c r="CN37" s="66">
        <f t="shared" si="19"/>
        <v>35.612985545350156</v>
      </c>
      <c r="CO37" s="65">
        <f t="shared" si="20"/>
        <v>1</v>
      </c>
      <c r="CP37" s="66">
        <f t="shared" si="8"/>
        <v>3.5290587583700699</v>
      </c>
      <c r="CQ37" s="65">
        <f t="shared" si="21"/>
        <v>0</v>
      </c>
      <c r="CR37" s="66">
        <f t="shared" si="9"/>
        <v>9.5009720449584112</v>
      </c>
      <c r="CS37" s="65">
        <f t="shared" si="22"/>
        <v>0</v>
      </c>
      <c r="CT37" s="66">
        <f t="shared" si="10"/>
        <v>42.917768867496967</v>
      </c>
      <c r="CU37" s="67">
        <f t="shared" si="23"/>
        <v>0</v>
      </c>
      <c r="CV37" s="16"/>
      <c r="CW37" s="959">
        <f t="shared" si="24"/>
        <v>40.92</v>
      </c>
      <c r="CX37" s="962">
        <f>VLOOKUP($AX37&amp;"_"&amp;$CW$14,データシート1!$A:$BT,MATCH($CW$12&amp;"_"&amp;CX$20,データシート1!$A$1:$BT$1,0),0)</f>
        <v>40.92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40.92</v>
      </c>
      <c r="DE37" s="16"/>
      <c r="DF37" s="125">
        <f>VLOOKUP($AX37&amp;"_"&amp;$DF$14,データシート1!$A:$BT,MATCH($DF$12&amp;"_"&amp;DF$20,データシート1!$A$1:$BT$1,0),0)</f>
        <v>8</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8</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19209</v>
      </c>
      <c r="AY38" s="18" t="str">
        <f>IF(IFERROR(比較地域マスタ!$Z23,"")=0,"",IFERROR(比較地域マスタ!$Z23,""))</f>
        <v>北杜市</v>
      </c>
      <c r="BB38" s="110" t="str">
        <f t="shared" si="0"/>
        <v>19209</v>
      </c>
      <c r="BC38" s="1031" t="str">
        <f t="shared" si="0"/>
        <v>北杜市</v>
      </c>
      <c r="BD38" s="34">
        <f t="shared" si="14"/>
        <v>373.11038108859321</v>
      </c>
      <c r="BE38" s="34">
        <f t="shared" si="15"/>
        <v>135.48632385293465</v>
      </c>
      <c r="BF38" s="34">
        <f>VLOOKUP($AX38&amp;"_"&amp;$BC$14,データシート1!$A:$BT,MATCH($BC$12&amp;"_"&amp;BF$20,データシート1!$A$1:$BT$1,0),0)</f>
        <v>104.71538894290489</v>
      </c>
      <c r="BG38" s="34">
        <f>VLOOKUP($AX38&amp;"_"&amp;$BC$14,データシート1!$A:$BT,MATCH($BC$12&amp;"_"&amp;BG$20,データシート1!$A$1:$BT$1,0),0)</f>
        <v>3.1761043328154699</v>
      </c>
      <c r="BH38" s="34">
        <f>VLOOKUP($AX38&amp;"_"&amp;$BC$14,データシート1!$A:$BT,MATCH($BC$12&amp;"_"&amp;BH$20,データシート1!$A$1:$BT$1,0),0)</f>
        <v>27.594830577214285</v>
      </c>
      <c r="BI38" s="34">
        <f>VLOOKUP($AX38&amp;"_"&amp;$BC$14,データシート1!$A:$BT,MATCH($BC$12&amp;"_"&amp;BI$20,データシート1!$A$1:$BT$1,0),0)</f>
        <v>59.365741096505936</v>
      </c>
      <c r="BJ38" s="34">
        <f>VLOOKUP($AX38&amp;"_"&amp;$BC$14,データシート1!$A:$BT,MATCH($BC$12&amp;"_"&amp;BJ$20,データシート1!$A$1:$BT$1,0),0)</f>
        <v>61.509709775372677</v>
      </c>
      <c r="BK38" s="34">
        <f t="shared" si="1"/>
        <v>112.75741341193996</v>
      </c>
      <c r="BL38" s="34">
        <f t="shared" si="2"/>
        <v>110.04953614506168</v>
      </c>
      <c r="BM38" s="34">
        <f>VLOOKUP($AX38&amp;"_"&amp;$BC$14,データシート1!$A:$BT,MATCH($BC$12&amp;"_"&amp;BM$20,データシート1!$A$1:$BT$1,0),0)</f>
        <v>45.029523791581823</v>
      </c>
      <c r="BN38" s="34">
        <f>VLOOKUP($AX38&amp;"_"&amp;$BC$14,データシート1!$A:$BT,MATCH($BC$12&amp;"_"&amp;BN$20,データシート1!$A$1:$BT$1,0),0)</f>
        <v>65.020012353479856</v>
      </c>
      <c r="BO38" s="34">
        <f>VLOOKUP($AX38&amp;"_"&amp;$BC$14,データシート1!$A:$BT,MATCH($BC$12&amp;"_"&amp;BO$20,データシート1!$A$1:$BT$1,0),0)</f>
        <v>2.70787726687829</v>
      </c>
      <c r="BP38" s="34">
        <f>VLOOKUP($AX38&amp;"_"&amp;$BC$14,データシート1!$A:$BT,MATCH($BC$12&amp;"_"&amp;BP$20,データシート1!$A$1:$BT$1,0),0)</f>
        <v>0</v>
      </c>
      <c r="BQ38" s="34">
        <f>VLOOKUP($AX38&amp;"_"&amp;$BC$14,データシート1!$A:$BT,MATCH($BC$12&amp;"_"&amp;BQ$20,データシート1!$A$1:$BT$1,0),0)</f>
        <v>3.9911929518399649</v>
      </c>
      <c r="BR38" s="35">
        <f t="shared" si="3"/>
        <v>373.11038108859321</v>
      </c>
      <c r="BT38" s="121" t="str">
        <f t="shared" si="4"/>
        <v>北杜市</v>
      </c>
      <c r="BU38" s="33">
        <f t="shared" si="25"/>
        <v>373.11038108859321</v>
      </c>
      <c r="BV38" s="59">
        <f t="shared" si="16"/>
        <v>0.36312665291605511</v>
      </c>
      <c r="BW38" s="59">
        <f t="shared" si="5"/>
        <v>0.28065525445147221</v>
      </c>
      <c r="BX38" s="59">
        <f t="shared" si="5"/>
        <v>8.5125059333616328E-3</v>
      </c>
      <c r="BY38" s="59">
        <f t="shared" si="5"/>
        <v>7.3958892531221287E-2</v>
      </c>
      <c r="BZ38" s="59">
        <f t="shared" si="5"/>
        <v>0.15911039763433929</v>
      </c>
      <c r="CA38" s="59">
        <f t="shared" si="5"/>
        <v>0.16485660247755879</v>
      </c>
      <c r="CB38" s="59">
        <f t="shared" si="5"/>
        <v>0.30220926333638054</v>
      </c>
      <c r="CC38" s="59">
        <f t="shared" si="5"/>
        <v>0.29495168647942538</v>
      </c>
      <c r="CD38" s="59">
        <f t="shared" si="5"/>
        <v>0.12068686928571357</v>
      </c>
      <c r="CE38" s="59">
        <f t="shared" si="5"/>
        <v>0.17426481719371184</v>
      </c>
      <c r="CF38" s="59">
        <f t="shared" si="5"/>
        <v>7.2575768569551483E-3</v>
      </c>
      <c r="CG38" s="59">
        <f t="shared" si="5"/>
        <v>0</v>
      </c>
      <c r="CH38" s="59">
        <f t="shared" si="5"/>
        <v>1.0697083635666186E-2</v>
      </c>
      <c r="CI38" s="122">
        <f t="shared" si="6"/>
        <v>1</v>
      </c>
      <c r="CK38" s="123" t="str">
        <f t="shared" si="7"/>
        <v>北杜市</v>
      </c>
      <c r="CL38" s="124">
        <f t="shared" si="17"/>
        <v>135.48632385293465</v>
      </c>
      <c r="CM38" s="65">
        <f t="shared" si="18"/>
        <v>1</v>
      </c>
      <c r="CN38" s="66">
        <f t="shared" si="19"/>
        <v>104.71538894290489</v>
      </c>
      <c r="CO38" s="65">
        <f t="shared" si="20"/>
        <v>1</v>
      </c>
      <c r="CP38" s="66">
        <f t="shared" si="8"/>
        <v>3.1761043328154699</v>
      </c>
      <c r="CQ38" s="65">
        <f t="shared" si="21"/>
        <v>0</v>
      </c>
      <c r="CR38" s="66">
        <f t="shared" si="9"/>
        <v>27.594830577214285</v>
      </c>
      <c r="CS38" s="65">
        <f t="shared" si="22"/>
        <v>0</v>
      </c>
      <c r="CT38" s="66">
        <f t="shared" si="10"/>
        <v>59.365741096505936</v>
      </c>
      <c r="CU38" s="67">
        <f t="shared" si="23"/>
        <v>9.3168212808271256E-2</v>
      </c>
      <c r="CV38" s="16"/>
      <c r="CW38" s="959">
        <f t="shared" si="24"/>
        <v>140.74100000000001</v>
      </c>
      <c r="CX38" s="962">
        <f>VLOOKUP($AX38&amp;"_"&amp;$CW$14,データシート1!$A:$BT,MATCH($CW$12&amp;"_"&amp;CX$20,データシート1!$A$1:$BT$1,0),0)</f>
        <v>140.74100000000001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5.5309999999999997</v>
      </c>
      <c r="DB38" s="962">
        <f>VLOOKUP($AX38&amp;"_"&amp;$CW$14,データシート1!$A:$BT,MATCH($CW$12&amp;"_"&amp;DB$20,データシート1!$A$1:$BT$1,0),0)</f>
        <v>0</v>
      </c>
      <c r="DC38" s="962">
        <f>VLOOKUP($AX38&amp;"_"&amp;$CW$14,データシート1!$A:$BT,MATCH($CW$12&amp;"_"&amp;DC$20,データシート1!$A$1:$BT$1,0),0)</f>
        <v>0</v>
      </c>
      <c r="DD38" s="961">
        <f t="shared" si="11"/>
        <v>146.27200000000002</v>
      </c>
      <c r="DE38" s="16"/>
      <c r="DF38" s="125">
        <f>VLOOKUP($AX38&amp;"_"&amp;$DF$14,データシート1!$A:$BT,MATCH($DF$12&amp;"_"&amp;DF$20,データシート1!$A$1:$BT$1,0),0)</f>
        <v>14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15</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40206</v>
      </c>
      <c r="AY39" s="18" t="str">
        <f>IF(IFERROR(比較地域マスタ!$Z24,"")=0,"",IFERROR(比較地域マスタ!$Z24,""))</f>
        <v>田川市</v>
      </c>
      <c r="BB39" s="110" t="str">
        <f t="shared" si="0"/>
        <v>40206</v>
      </c>
      <c r="BC39" s="1031" t="str">
        <f t="shared" si="0"/>
        <v>田川市</v>
      </c>
      <c r="BD39" s="34">
        <f t="shared" si="14"/>
        <v>313.73433262545944</v>
      </c>
      <c r="BE39" s="34">
        <f t="shared" si="15"/>
        <v>103.37697391628555</v>
      </c>
      <c r="BF39" s="34">
        <f>VLOOKUP($AX39&amp;"_"&amp;$BC$14,データシート1!$A:$BT,MATCH($BC$12&amp;"_"&amp;BF$20,データシート1!$A$1:$BT$1,0),0)</f>
        <v>97.97697478141842</v>
      </c>
      <c r="BG39" s="34">
        <f>VLOOKUP($AX39&amp;"_"&amp;$BC$14,データシート1!$A:$BT,MATCH($BC$12&amp;"_"&amp;BG$20,データシート1!$A$1:$BT$1,0),0)</f>
        <v>2.7981206135441257</v>
      </c>
      <c r="BH39" s="34">
        <f>VLOOKUP($AX39&amp;"_"&amp;$BC$14,データシート1!$A:$BT,MATCH($BC$12&amp;"_"&amp;BH$20,データシート1!$A$1:$BT$1,0),0)</f>
        <v>2.6018785213230062</v>
      </c>
      <c r="BI39" s="34">
        <f>VLOOKUP($AX39&amp;"_"&amp;$BC$14,データシート1!$A:$BT,MATCH($BC$12&amp;"_"&amp;BI$20,データシート1!$A$1:$BT$1,0),0)</f>
        <v>70.560679828361344</v>
      </c>
      <c r="BJ39" s="34">
        <f>VLOOKUP($AX39&amp;"_"&amp;$BC$14,データシート1!$A:$BT,MATCH($BC$12&amp;"_"&amp;BJ$20,データシート1!$A$1:$BT$1,0),0)</f>
        <v>43.627216129447604</v>
      </c>
      <c r="BK39" s="34">
        <f t="shared" si="1"/>
        <v>89.491270892530139</v>
      </c>
      <c r="BL39" s="34">
        <f t="shared" si="2"/>
        <v>86.793669756553797</v>
      </c>
      <c r="BM39" s="34">
        <f>VLOOKUP($AX39&amp;"_"&amp;$BC$14,データシート1!$A:$BT,MATCH($BC$12&amp;"_"&amp;BM$20,データシート1!$A$1:$BT$1,0),0)</f>
        <v>43.817174776396918</v>
      </c>
      <c r="BN39" s="34">
        <f>VLOOKUP($AX39&amp;"_"&amp;$BC$14,データシート1!$A:$BT,MATCH($BC$12&amp;"_"&amp;BN$20,データシート1!$A$1:$BT$1,0),0)</f>
        <v>42.976494980156879</v>
      </c>
      <c r="BO39" s="34">
        <f>VLOOKUP($AX39&amp;"_"&amp;$BC$14,データシート1!$A:$BT,MATCH($BC$12&amp;"_"&amp;BO$20,データシート1!$A$1:$BT$1,0),0)</f>
        <v>2.6976011359763401</v>
      </c>
      <c r="BP39" s="34">
        <f>VLOOKUP($AX39&amp;"_"&amp;$BC$14,データシート1!$A:$BT,MATCH($BC$12&amp;"_"&amp;BP$20,データシート1!$A$1:$BT$1,0),0)</f>
        <v>0</v>
      </c>
      <c r="BQ39" s="34">
        <f>VLOOKUP($AX39&amp;"_"&amp;$BC$14,データシート1!$A:$BT,MATCH($BC$12&amp;"_"&amp;BQ$20,データシート1!$A$1:$BT$1,0),0)</f>
        <v>6.6781918588348379</v>
      </c>
      <c r="BR39" s="35">
        <f t="shared" si="3"/>
        <v>313.73433262545944</v>
      </c>
      <c r="BT39" s="121" t="str">
        <f t="shared" si="4"/>
        <v>田川市</v>
      </c>
      <c r="BU39" s="33">
        <f t="shared" si="25"/>
        <v>313.73433262545944</v>
      </c>
      <c r="BV39" s="59">
        <f t="shared" si="16"/>
        <v>0.32950481718460334</v>
      </c>
      <c r="BW39" s="59">
        <f t="shared" si="5"/>
        <v>0.31229280506696966</v>
      </c>
      <c r="BX39" s="59">
        <f t="shared" si="5"/>
        <v>8.9187580783023912E-3</v>
      </c>
      <c r="BY39" s="59">
        <f t="shared" si="5"/>
        <v>8.2932540393313159E-3</v>
      </c>
      <c r="BZ39" s="59">
        <f t="shared" si="5"/>
        <v>0.2249058279273429</v>
      </c>
      <c r="CA39" s="59">
        <f t="shared" si="5"/>
        <v>0.13905783203373664</v>
      </c>
      <c r="CB39" s="59">
        <f t="shared" si="5"/>
        <v>0.28524538625922752</v>
      </c>
      <c r="CC39" s="59">
        <f t="shared" si="5"/>
        <v>0.27664702498521043</v>
      </c>
      <c r="CD39" s="59">
        <f t="shared" si="5"/>
        <v>0.13966330815539557</v>
      </c>
      <c r="CE39" s="59">
        <f t="shared" si="5"/>
        <v>0.13698371682981486</v>
      </c>
      <c r="CF39" s="59">
        <f t="shared" si="5"/>
        <v>8.5983612740170683E-3</v>
      </c>
      <c r="CG39" s="59">
        <f t="shared" si="5"/>
        <v>0</v>
      </c>
      <c r="CH39" s="59">
        <f t="shared" si="5"/>
        <v>2.1286136595089704E-2</v>
      </c>
      <c r="CI39" s="122">
        <f t="shared" si="6"/>
        <v>1</v>
      </c>
      <c r="CK39" s="123" t="str">
        <f t="shared" si="7"/>
        <v>田川市</v>
      </c>
      <c r="CL39" s="124">
        <f t="shared" si="17"/>
        <v>103.37697391628555</v>
      </c>
      <c r="CM39" s="65">
        <f t="shared" si="18"/>
        <v>1</v>
      </c>
      <c r="CN39" s="66">
        <f t="shared" si="19"/>
        <v>97.97697478141842</v>
      </c>
      <c r="CO39" s="65">
        <f t="shared" si="20"/>
        <v>1</v>
      </c>
      <c r="CP39" s="66">
        <f t="shared" si="8"/>
        <v>2.7981206135441257</v>
      </c>
      <c r="CQ39" s="65">
        <f t="shared" si="21"/>
        <v>1</v>
      </c>
      <c r="CR39" s="66">
        <f t="shared" si="9"/>
        <v>2.6018785213230062</v>
      </c>
      <c r="CS39" s="65">
        <f t="shared" si="22"/>
        <v>0</v>
      </c>
      <c r="CT39" s="66">
        <f t="shared" si="10"/>
        <v>70.560679828361344</v>
      </c>
      <c r="CU39" s="67">
        <f t="shared" si="23"/>
        <v>7.7139279457625429E-2</v>
      </c>
      <c r="CV39" s="16"/>
      <c r="CW39" s="959">
        <f t="shared" si="24"/>
        <v>1136.8539999999998</v>
      </c>
      <c r="CX39" s="962">
        <f>VLOOKUP($AX39&amp;"_"&amp;$CW$14,データシート1!$A:$BT,MATCH($CW$12&amp;"_"&amp;CX$20,データシート1!$A$1:$BT$1,0),0)</f>
        <v>1129.6959999999999</v>
      </c>
      <c r="CY39" s="962">
        <f>VLOOKUP($AX39&amp;"_"&amp;$CW$14,データシート1!$A:$BT,MATCH($CW$12&amp;"_"&amp;CY$20,データシート1!$A$1:$BT$1,0),0)</f>
        <v>7.1580000000000004</v>
      </c>
      <c r="CZ39" s="962">
        <f>VLOOKUP($AX39&amp;"_"&amp;$CW$14,データシート1!$A:$BT,MATCH($CW$12&amp;"_"&amp;CZ$20,データシート1!$A$1:$BT$1,0),0)</f>
        <v>0</v>
      </c>
      <c r="DA39" s="962">
        <f>VLOOKUP($AX39&amp;"_"&amp;$CW$14,データシート1!$A:$BT,MATCH($CW$12&amp;"_"&amp;DA$20,データシート1!$A$1:$BT$1,0),0)</f>
        <v>5.4429999999999996</v>
      </c>
      <c r="DB39" s="962">
        <f>VLOOKUP($AX39&amp;"_"&amp;$CW$14,データシート1!$A:$BT,MATCH($CW$12&amp;"_"&amp;DB$20,データシート1!$A$1:$BT$1,0),0)</f>
        <v>0</v>
      </c>
      <c r="DC39" s="962">
        <f>VLOOKUP($AX39&amp;"_"&amp;$CW$14,データシート1!$A:$BT,MATCH($CW$12&amp;"_"&amp;DC$20,データシート1!$A$1:$BT$1,0),0)</f>
        <v>0</v>
      </c>
      <c r="DD39" s="961">
        <f t="shared" si="11"/>
        <v>1142.2969999999998</v>
      </c>
      <c r="DE39" s="16"/>
      <c r="DF39" s="125">
        <f>VLOOKUP($AX39&amp;"_"&amp;$DF$14,データシート1!$A:$BT,MATCH($DF$12&amp;"_"&amp;DF$20,データシート1!$A$1:$BT$1,0),0)</f>
        <v>10</v>
      </c>
      <c r="DG39" s="64">
        <f>VLOOKUP($AX39&amp;"_"&amp;$DF$14,データシート1!$A:$BT,MATCH($DF$12&amp;"_"&amp;DG$20,データシート1!$A$1:$BT$1,0),0)</f>
        <v>1</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13</v>
      </c>
      <c r="DM39" s="16"/>
      <c r="DN39" s="126">
        <f t="shared" si="26"/>
        <v>0.99</v>
      </c>
      <c r="DO39" s="127">
        <f t="shared" si="27"/>
        <v>0.01</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24215</v>
      </c>
      <c r="AY40" s="18" t="str">
        <f>IF(IFERROR(比較地域マスタ!$Z25,"")=0,"",IFERROR(比較地域マスタ!$Z25,""))</f>
        <v>志摩市</v>
      </c>
      <c r="BB40" s="110" t="str">
        <f t="shared" si="0"/>
        <v>24215</v>
      </c>
      <c r="BC40" s="1031" t="str">
        <f t="shared" si="0"/>
        <v>志摩市</v>
      </c>
      <c r="BD40" s="34">
        <f t="shared" si="14"/>
        <v>264.17603844847201</v>
      </c>
      <c r="BE40" s="34">
        <f t="shared" si="15"/>
        <v>36.01195515929976</v>
      </c>
      <c r="BF40" s="34">
        <f>VLOOKUP($AX40&amp;"_"&amp;$BC$14,データシート1!$A:$BT,MATCH($BC$12&amp;"_"&amp;BF$20,データシート1!$A$1:$BT$1,0),0)</f>
        <v>18.793852580480312</v>
      </c>
      <c r="BG40" s="34">
        <f>VLOOKUP($AX40&amp;"_"&amp;$BC$14,データシート1!$A:$BT,MATCH($BC$12&amp;"_"&amp;BG$20,データシート1!$A$1:$BT$1,0),0)</f>
        <v>3.2211072726952397</v>
      </c>
      <c r="BH40" s="34">
        <f>VLOOKUP($AX40&amp;"_"&amp;$BC$14,データシート1!$A:$BT,MATCH($BC$12&amp;"_"&amp;BH$20,データシート1!$A$1:$BT$1,0),0)</f>
        <v>13.996995306124211</v>
      </c>
      <c r="BI40" s="34">
        <f>VLOOKUP($AX40&amp;"_"&amp;$BC$14,データシート1!$A:$BT,MATCH($BC$12&amp;"_"&amp;BI$20,データシート1!$A$1:$BT$1,0),0)</f>
        <v>62.026976308546502</v>
      </c>
      <c r="BJ40" s="34">
        <f>VLOOKUP($AX40&amp;"_"&amp;$BC$14,データシート1!$A:$BT,MATCH($BC$12&amp;"_"&amp;BJ$20,データシート1!$A$1:$BT$1,0),0)</f>
        <v>66.727752257368437</v>
      </c>
      <c r="BK40" s="34">
        <f t="shared" si="1"/>
        <v>92.680852347292614</v>
      </c>
      <c r="BL40" s="34">
        <f t="shared" si="2"/>
        <v>87.429985818836599</v>
      </c>
      <c r="BM40" s="34">
        <f>VLOOKUP($AX40&amp;"_"&amp;$BC$14,データシート1!$A:$BT,MATCH($BC$12&amp;"_"&amp;BM$20,データシート1!$A$1:$BT$1,0),0)</f>
        <v>42.432215531471563</v>
      </c>
      <c r="BN40" s="34">
        <f>VLOOKUP($AX40&amp;"_"&amp;$BC$14,データシート1!$A:$BT,MATCH($BC$12&amp;"_"&amp;BN$20,データシート1!$A$1:$BT$1,0),0)</f>
        <v>44.997770287365029</v>
      </c>
      <c r="BO40" s="34">
        <f>VLOOKUP($AX40&amp;"_"&amp;$BC$14,データシート1!$A:$BT,MATCH($BC$12&amp;"_"&amp;BO$20,データシート1!$A$1:$BT$1,0),0)</f>
        <v>2.7600753408915901</v>
      </c>
      <c r="BP40" s="34">
        <f>VLOOKUP($AX40&amp;"_"&amp;$BC$14,データシート1!$A:$BT,MATCH($BC$12&amp;"_"&amp;BP$20,データシート1!$A$1:$BT$1,0),0)</f>
        <v>2.4907911875644189</v>
      </c>
      <c r="BQ40" s="34">
        <f>VLOOKUP($AX40&amp;"_"&amp;$BC$14,データシート1!$A:$BT,MATCH($BC$12&amp;"_"&amp;BQ$20,データシート1!$A$1:$BT$1,0),0)</f>
        <v>6.7285023759646672</v>
      </c>
      <c r="BR40" s="35">
        <f t="shared" si="3"/>
        <v>264.17603844847201</v>
      </c>
      <c r="BT40" s="121" t="str">
        <f t="shared" si="4"/>
        <v>志摩市</v>
      </c>
      <c r="BU40" s="33">
        <f t="shared" si="25"/>
        <v>264.17603844847201</v>
      </c>
      <c r="BV40" s="59">
        <f t="shared" si="16"/>
        <v>0.13631802252316669</v>
      </c>
      <c r="BW40" s="59">
        <f t="shared" si="5"/>
        <v>7.1141397572838855E-2</v>
      </c>
      <c r="BX40" s="59">
        <f t="shared" si="5"/>
        <v>1.2193033446988881E-2</v>
      </c>
      <c r="BY40" s="59">
        <f t="shared" si="5"/>
        <v>5.2983591503338971E-2</v>
      </c>
      <c r="BZ40" s="59">
        <f t="shared" si="5"/>
        <v>0.234794104237599</v>
      </c>
      <c r="CA40" s="59">
        <f t="shared" si="5"/>
        <v>0.25258820841309498</v>
      </c>
      <c r="CB40" s="59">
        <f t="shared" si="5"/>
        <v>0.35082989695664685</v>
      </c>
      <c r="CC40" s="59">
        <f t="shared" si="5"/>
        <v>0.33095350483836544</v>
      </c>
      <c r="CD40" s="59">
        <f t="shared" si="5"/>
        <v>0.1606209850850952</v>
      </c>
      <c r="CE40" s="59">
        <f t="shared" si="5"/>
        <v>0.17033251975327021</v>
      </c>
      <c r="CF40" s="59">
        <f t="shared" si="5"/>
        <v>1.0447864072388032E-2</v>
      </c>
      <c r="CG40" s="59">
        <f t="shared" si="5"/>
        <v>9.4285280458933519E-3</v>
      </c>
      <c r="CH40" s="59">
        <f t="shared" si="5"/>
        <v>2.5469767869492347E-2</v>
      </c>
      <c r="CI40" s="122">
        <f t="shared" si="6"/>
        <v>1</v>
      </c>
      <c r="CK40" s="123" t="str">
        <f t="shared" si="7"/>
        <v>志摩市</v>
      </c>
      <c r="CL40" s="124">
        <f t="shared" si="17"/>
        <v>36.01195515929976</v>
      </c>
      <c r="CM40" s="65">
        <f t="shared" si="18"/>
        <v>8.1500712388898527E-2</v>
      </c>
      <c r="CN40" s="66">
        <f t="shared" si="19"/>
        <v>18.793852580480312</v>
      </c>
      <c r="CO40" s="65">
        <f t="shared" si="20"/>
        <v>0.15616808674174407</v>
      </c>
      <c r="CP40" s="66">
        <f t="shared" si="8"/>
        <v>3.2211072726952397</v>
      </c>
      <c r="CQ40" s="65">
        <f t="shared" si="21"/>
        <v>0</v>
      </c>
      <c r="CR40" s="66">
        <f t="shared" si="9"/>
        <v>13.996995306124211</v>
      </c>
      <c r="CS40" s="65">
        <f t="shared" si="22"/>
        <v>0</v>
      </c>
      <c r="CT40" s="66">
        <f t="shared" si="10"/>
        <v>62.026976308546502</v>
      </c>
      <c r="CU40" s="67">
        <f t="shared" si="23"/>
        <v>0.21300409573857559</v>
      </c>
      <c r="CV40" s="16"/>
      <c r="CW40" s="959">
        <f t="shared" si="24"/>
        <v>2.9350000000000001</v>
      </c>
      <c r="CX40" s="962">
        <f>VLOOKUP($AX40&amp;"_"&amp;$CW$14,データシート1!$A:$BT,MATCH($CW$12&amp;"_"&amp;CX$20,データシート1!$A$1:$BT$1,0),0)</f>
        <v>2.9350000000000001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13.212</v>
      </c>
      <c r="DB40" s="962">
        <f>VLOOKUP($AX40&amp;"_"&amp;$CW$14,データシート1!$A:$BT,MATCH($CW$12&amp;"_"&amp;DB$20,データシート1!$A$1:$BT$1,0),0)</f>
        <v>0</v>
      </c>
      <c r="DC40" s="962">
        <f>VLOOKUP($AX40&amp;"_"&amp;$CW$14,データシート1!$A:$BT,MATCH($CW$12&amp;"_"&amp;DC$20,データシート1!$A$1:$BT$1,0),0)</f>
        <v>0</v>
      </c>
      <c r="DD40" s="961">
        <f t="shared" si="11"/>
        <v>16.146999999999998</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4</v>
      </c>
      <c r="DM40" s="16"/>
      <c r="DN40" s="126">
        <f t="shared" si="26"/>
        <v>0.18</v>
      </c>
      <c r="DO40" s="127">
        <f t="shared" si="27"/>
        <v>0</v>
      </c>
      <c r="DP40" s="127">
        <f t="shared" si="29"/>
        <v>0</v>
      </c>
      <c r="DQ40" s="127">
        <f t="shared" si="30"/>
        <v>0.82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37206</v>
      </c>
      <c r="AY41" s="18" t="str">
        <f>IF(IFERROR(比較地域マスタ!$Z26,"")=0,"",IFERROR(比較地域マスタ!$Z26,""))</f>
        <v>さぬき市</v>
      </c>
      <c r="BB41" s="110" t="str">
        <f t="shared" si="0"/>
        <v>37206</v>
      </c>
      <c r="BC41" s="1031" t="str">
        <f t="shared" si="0"/>
        <v>さぬき市</v>
      </c>
      <c r="BD41" s="34">
        <f t="shared" si="14"/>
        <v>399.5167580661585</v>
      </c>
      <c r="BE41" s="34">
        <f t="shared" si="15"/>
        <v>185.05479798991215</v>
      </c>
      <c r="BF41" s="34">
        <f>VLOOKUP($AX41&amp;"_"&amp;$BC$14,データシート1!$A:$BT,MATCH($BC$12&amp;"_"&amp;BF$20,データシート1!$A$1:$BT$1,0),0)</f>
        <v>162.47969572526836</v>
      </c>
      <c r="BG41" s="34">
        <f>VLOOKUP($AX41&amp;"_"&amp;$BC$14,データシート1!$A:$BT,MATCH($BC$12&amp;"_"&amp;BG$20,データシート1!$A$1:$BT$1,0),0)</f>
        <v>2.3104146462183781</v>
      </c>
      <c r="BH41" s="34">
        <f>VLOOKUP($AX41&amp;"_"&amp;$BC$14,データシート1!$A:$BT,MATCH($BC$12&amp;"_"&amp;BH$20,データシート1!$A$1:$BT$1,0),0)</f>
        <v>20.264687618425409</v>
      </c>
      <c r="BI41" s="34">
        <f>VLOOKUP($AX41&amp;"_"&amp;$BC$14,データシート1!$A:$BT,MATCH($BC$12&amp;"_"&amp;BI$20,データシート1!$A$1:$BT$1,0),0)</f>
        <v>50.947058203870483</v>
      </c>
      <c r="BJ41" s="34">
        <f>VLOOKUP($AX41&amp;"_"&amp;$BC$14,データシート1!$A:$BT,MATCH($BC$12&amp;"_"&amp;BJ$20,データシート1!$A$1:$BT$1,0),0)</f>
        <v>70.618817080563801</v>
      </c>
      <c r="BK41" s="34">
        <f t="shared" si="1"/>
        <v>85.891966224497679</v>
      </c>
      <c r="BL41" s="34">
        <f t="shared" si="2"/>
        <v>82.874053869010865</v>
      </c>
      <c r="BM41" s="34">
        <f>VLOOKUP($AX41&amp;"_"&amp;$BC$14,データシート1!$A:$BT,MATCH($BC$12&amp;"_"&amp;BM$20,データシート1!$A$1:$BT$1,0),0)</f>
        <v>42.048939273307731</v>
      </c>
      <c r="BN41" s="34">
        <f>VLOOKUP($AX41&amp;"_"&amp;$BC$14,データシート1!$A:$BT,MATCH($BC$12&amp;"_"&amp;BN$20,データシート1!$A$1:$BT$1,0),0)</f>
        <v>40.825114595703134</v>
      </c>
      <c r="BO41" s="34">
        <f>VLOOKUP($AX41&amp;"_"&amp;$BC$14,データシート1!$A:$BT,MATCH($BC$12&amp;"_"&amp;BO$20,データシート1!$A$1:$BT$1,0),0)</f>
        <v>2.7185621075320201</v>
      </c>
      <c r="BP41" s="34">
        <f>VLOOKUP($AX41&amp;"_"&amp;$BC$14,データシート1!$A:$BT,MATCH($BC$12&amp;"_"&amp;BP$20,データシート1!$A$1:$BT$1,0),0)</f>
        <v>0.29935024795479437</v>
      </c>
      <c r="BQ41" s="34">
        <f>VLOOKUP($AX41&amp;"_"&amp;$BC$14,データシート1!$A:$BT,MATCH($BC$12&amp;"_"&amp;BQ$20,データシート1!$A$1:$BT$1,0),0)</f>
        <v>7.0041185673143511</v>
      </c>
      <c r="BR41" s="35">
        <f t="shared" si="3"/>
        <v>399.5167580661585</v>
      </c>
      <c r="BT41" s="121" t="str">
        <f t="shared" si="4"/>
        <v>さぬき市</v>
      </c>
      <c r="BU41" s="33">
        <f t="shared" si="25"/>
        <v>399.5167580661585</v>
      </c>
      <c r="BV41" s="59">
        <f t="shared" si="16"/>
        <v>0.46319658500850108</v>
      </c>
      <c r="BW41" s="59">
        <f t="shared" si="5"/>
        <v>0.40669056414990812</v>
      </c>
      <c r="BX41" s="59">
        <f t="shared" si="5"/>
        <v>5.7830231137282655E-3</v>
      </c>
      <c r="BY41" s="59">
        <f t="shared" si="5"/>
        <v>5.072299774486469E-2</v>
      </c>
      <c r="BZ41" s="59">
        <f t="shared" si="5"/>
        <v>0.12752170509812216</v>
      </c>
      <c r="CA41" s="59">
        <f t="shared" si="5"/>
        <v>0.17676058802236672</v>
      </c>
      <c r="CB41" s="59">
        <f t="shared" si="5"/>
        <v>0.21498964559147299</v>
      </c>
      <c r="CC41" s="59">
        <f t="shared" si="5"/>
        <v>0.20743573879143068</v>
      </c>
      <c r="CD41" s="59">
        <f t="shared" si="5"/>
        <v>0.10524950061380049</v>
      </c>
      <c r="CE41" s="59">
        <f t="shared" si="5"/>
        <v>0.1021862381776302</v>
      </c>
      <c r="CF41" s="59">
        <f t="shared" si="5"/>
        <v>6.8046259703625151E-3</v>
      </c>
      <c r="CG41" s="59">
        <f t="shared" si="5"/>
        <v>7.4928082967979802E-4</v>
      </c>
      <c r="CH41" s="59">
        <f t="shared" si="5"/>
        <v>1.7531476279536926E-2</v>
      </c>
      <c r="CI41" s="122">
        <f t="shared" si="6"/>
        <v>1</v>
      </c>
      <c r="CK41" s="123" t="str">
        <f t="shared" si="7"/>
        <v>さぬき市</v>
      </c>
      <c r="CL41" s="124">
        <f t="shared" si="17"/>
        <v>185.05479798991215</v>
      </c>
      <c r="CM41" s="65">
        <f t="shared" si="18"/>
        <v>0.19669308980567049</v>
      </c>
      <c r="CN41" s="66">
        <f t="shared" si="19"/>
        <v>162.47969572526836</v>
      </c>
      <c r="CO41" s="65">
        <f t="shared" si="20"/>
        <v>0.22402183754421776</v>
      </c>
      <c r="CP41" s="66">
        <f t="shared" si="8"/>
        <v>2.3104146462183781</v>
      </c>
      <c r="CQ41" s="65">
        <f t="shared" si="21"/>
        <v>0</v>
      </c>
      <c r="CR41" s="66">
        <f t="shared" si="9"/>
        <v>20.264687618425409</v>
      </c>
      <c r="CS41" s="65">
        <f t="shared" si="22"/>
        <v>0</v>
      </c>
      <c r="CT41" s="66">
        <f t="shared" si="10"/>
        <v>50.947058203870483</v>
      </c>
      <c r="CU41" s="67">
        <f t="shared" si="23"/>
        <v>0.42412654943751832</v>
      </c>
      <c r="CV41" s="16"/>
      <c r="CW41" s="959">
        <f t="shared" si="24"/>
        <v>36.399000000000001</v>
      </c>
      <c r="CX41" s="962">
        <f>VLOOKUP($AX41&amp;"_"&amp;$CW$14,データシート1!$A:$BT,MATCH($CW$12&amp;"_"&amp;CX$20,データシート1!$A$1:$BT$1,0),0)</f>
        <v>36.399000000000001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21.607999999999997</v>
      </c>
      <c r="DB41" s="962">
        <f>VLOOKUP($AX41&amp;"_"&amp;$CW$14,データシート1!$A:$BT,MATCH($CW$12&amp;"_"&amp;DB$20,データシート1!$A$1:$BT$1,0),0)</f>
        <v>0</v>
      </c>
      <c r="DC41" s="962">
        <f>VLOOKUP($AX41&amp;"_"&amp;$CW$14,データシート1!$A:$BT,MATCH($CW$12&amp;"_"&amp;DC$20,データシート1!$A$1:$BT$1,0),0)</f>
        <v>0</v>
      </c>
      <c r="DD41" s="961">
        <f t="shared" si="11"/>
        <v>58.006999999999998</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8</v>
      </c>
      <c r="DM41" s="16"/>
      <c r="DN41" s="126">
        <f t="shared" si="26"/>
        <v>0.63</v>
      </c>
      <c r="DO41" s="127">
        <f t="shared" si="27"/>
        <v>0</v>
      </c>
      <c r="DP41" s="127">
        <f t="shared" si="29"/>
        <v>0</v>
      </c>
      <c r="DQ41" s="127">
        <f t="shared" si="30"/>
        <v>0.37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11301</v>
      </c>
      <c r="AY42" s="18" t="str">
        <f>IF(IFERROR(比較地域マスタ!$Z27,"")=0,"",IFERROR(比較地域マスタ!$Z27,""))</f>
        <v>伊奈町</v>
      </c>
      <c r="BB42" s="110" t="str">
        <f t="shared" si="0"/>
        <v>11301</v>
      </c>
      <c r="BC42" s="1031" t="str">
        <f t="shared" si="0"/>
        <v>伊奈町</v>
      </c>
      <c r="BD42" s="34">
        <f t="shared" si="14"/>
        <v>199.85565540231093</v>
      </c>
      <c r="BE42" s="34">
        <f t="shared" si="15"/>
        <v>51.727518963508714</v>
      </c>
      <c r="BF42" s="34">
        <f>VLOOKUP($AX42&amp;"_"&amp;$BC$14,データシート1!$A:$BT,MATCH($BC$12&amp;"_"&amp;BF$20,データシート1!$A$1:$BT$1,0),0)</f>
        <v>49.170233450408112</v>
      </c>
      <c r="BG42" s="34">
        <f>VLOOKUP($AX42&amp;"_"&amp;$BC$14,データシート1!$A:$BT,MATCH($BC$12&amp;"_"&amp;BG$20,データシート1!$A$1:$BT$1,0),0)</f>
        <v>2.3842991636063511</v>
      </c>
      <c r="BH42" s="34">
        <f>VLOOKUP($AX42&amp;"_"&amp;$BC$14,データシート1!$A:$BT,MATCH($BC$12&amp;"_"&amp;BH$20,データシート1!$A$1:$BT$1,0),0)</f>
        <v>0.17298634949425046</v>
      </c>
      <c r="BI42" s="34">
        <f>VLOOKUP($AX42&amp;"_"&amp;$BC$14,データシート1!$A:$BT,MATCH($BC$12&amp;"_"&amp;BI$20,データシート1!$A$1:$BT$1,0),0)</f>
        <v>39.749185048591471</v>
      </c>
      <c r="BJ42" s="34">
        <f>VLOOKUP($AX42&amp;"_"&amp;$BC$14,データシート1!$A:$BT,MATCH($BC$12&amp;"_"&amp;BJ$20,データシート1!$A$1:$BT$1,0),0)</f>
        <v>47.560241113069637</v>
      </c>
      <c r="BK42" s="34">
        <f t="shared" si="1"/>
        <v>58.528663487048703</v>
      </c>
      <c r="BL42" s="34">
        <f t="shared" si="2"/>
        <v>55.899492040942164</v>
      </c>
      <c r="BM42" s="34">
        <f>VLOOKUP($AX42&amp;"_"&amp;$BC$14,データシート1!$A:$BT,MATCH($BC$12&amp;"_"&amp;BM$20,データシート1!$A$1:$BT$1,0),0)</f>
        <v>32.736141681326849</v>
      </c>
      <c r="BN42" s="34">
        <f>VLOOKUP($AX42&amp;"_"&amp;$BC$14,データシート1!$A:$BT,MATCH($BC$12&amp;"_"&amp;BN$20,データシート1!$A$1:$BT$1,0),0)</f>
        <v>23.163350359615311</v>
      </c>
      <c r="BO42" s="34">
        <f>VLOOKUP($AX42&amp;"_"&amp;$BC$14,データシート1!$A:$BT,MATCH($BC$12&amp;"_"&amp;BO$20,データシート1!$A$1:$BT$1,0),0)</f>
        <v>2.6291714461065401</v>
      </c>
      <c r="BP42" s="34">
        <f>VLOOKUP($AX42&amp;"_"&amp;$BC$14,データシート1!$A:$BT,MATCH($BC$12&amp;"_"&amp;BP$20,データシート1!$A$1:$BT$1,0),0)</f>
        <v>0</v>
      </c>
      <c r="BQ42" s="34">
        <f>VLOOKUP($AX42&amp;"_"&amp;$BC$14,データシート1!$A:$BT,MATCH($BC$12&amp;"_"&amp;BQ$20,データシート1!$A$1:$BT$1,0),0)</f>
        <v>2.2900467900924002</v>
      </c>
      <c r="BR42" s="35">
        <f t="shared" si="3"/>
        <v>199.85565540231093</v>
      </c>
      <c r="BT42" s="121" t="str">
        <f t="shared" si="4"/>
        <v>伊奈町</v>
      </c>
      <c r="BU42" s="33">
        <f t="shared" si="25"/>
        <v>199.85565540231093</v>
      </c>
      <c r="BV42" s="59">
        <f t="shared" si="16"/>
        <v>0.25882439433290405</v>
      </c>
      <c r="BW42" s="59">
        <f t="shared" si="5"/>
        <v>0.24602873184363017</v>
      </c>
      <c r="BX42" s="59">
        <f t="shared" si="5"/>
        <v>1.1930106049822503E-2</v>
      </c>
      <c r="BY42" s="59">
        <f t="shared" si="5"/>
        <v>8.6555643945140123E-4</v>
      </c>
      <c r="BZ42" s="59">
        <f t="shared" si="5"/>
        <v>0.1988894683444212</v>
      </c>
      <c r="CA42" s="59">
        <f t="shared" ref="CA42:CH68" si="32">BJ42/$BR42</f>
        <v>0.23797295611840713</v>
      </c>
      <c r="CB42" s="59">
        <f t="shared" si="32"/>
        <v>0.29285467738818832</v>
      </c>
      <c r="CC42" s="59">
        <f t="shared" si="32"/>
        <v>0.27969932563787636</v>
      </c>
      <c r="CD42" s="59">
        <f t="shared" si="32"/>
        <v>0.16379892585690783</v>
      </c>
      <c r="CE42" s="59">
        <f t="shared" si="32"/>
        <v>0.11590039978096849</v>
      </c>
      <c r="CF42" s="59">
        <f t="shared" si="32"/>
        <v>1.3155351750311985E-2</v>
      </c>
      <c r="CG42" s="59">
        <f t="shared" si="32"/>
        <v>0</v>
      </c>
      <c r="CH42" s="59">
        <f t="shared" si="32"/>
        <v>1.1458503816079255E-2</v>
      </c>
      <c r="CI42" s="122">
        <f t="shared" si="6"/>
        <v>1</v>
      </c>
      <c r="CK42" s="123" t="str">
        <f t="shared" si="7"/>
        <v>伊奈町</v>
      </c>
      <c r="CL42" s="124">
        <f t="shared" si="17"/>
        <v>51.727518963508714</v>
      </c>
      <c r="CM42" s="65">
        <f t="shared" si="18"/>
        <v>0.41548484115701695</v>
      </c>
      <c r="CN42" s="66">
        <f t="shared" si="19"/>
        <v>49.170233450408112</v>
      </c>
      <c r="CO42" s="65">
        <f t="shared" si="20"/>
        <v>0.43709371487276549</v>
      </c>
      <c r="CP42" s="66">
        <f t="shared" si="8"/>
        <v>2.3842991636063511</v>
      </c>
      <c r="CQ42" s="65">
        <f t="shared" si="21"/>
        <v>0</v>
      </c>
      <c r="CR42" s="66">
        <f t="shared" si="9"/>
        <v>0.17298634949425046</v>
      </c>
      <c r="CS42" s="65">
        <f t="shared" si="22"/>
        <v>0</v>
      </c>
      <c r="CT42" s="66">
        <f t="shared" si="10"/>
        <v>39.749185048591471</v>
      </c>
      <c r="CU42" s="67">
        <f t="shared" si="23"/>
        <v>0</v>
      </c>
      <c r="CV42" s="16"/>
      <c r="CW42" s="959">
        <f t="shared" si="24"/>
        <v>21.492000000000001</v>
      </c>
      <c r="CX42" s="962">
        <f>VLOOKUP($AX42&amp;"_"&amp;$CW$14,データシート1!$A:$BT,MATCH($CW$12&amp;"_"&amp;CX$20,データシート1!$A$1:$BT$1,0),0)</f>
        <v>21.492000000000001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21.492000000000001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28212</v>
      </c>
      <c r="AY43" s="18" t="str">
        <f>IF(IFERROR(比較地域マスタ!$Z28,"")=0,"",IFERROR(比較地域マスタ!$Z28,""))</f>
        <v>赤穂市</v>
      </c>
      <c r="AZ43" s="23"/>
      <c r="BB43" s="110" t="str">
        <f t="shared" si="0"/>
        <v>28212</v>
      </c>
      <c r="BC43" s="1031" t="str">
        <f t="shared" si="0"/>
        <v>赤穂市</v>
      </c>
      <c r="BD43" s="34">
        <f t="shared" si="14"/>
        <v>648.4704913767099</v>
      </c>
      <c r="BE43" s="34">
        <f t="shared" si="15"/>
        <v>471.05361449309436</v>
      </c>
      <c r="BF43" s="34">
        <f>VLOOKUP($AX43&amp;"_"&amp;$BC$14,データシート1!$A:$BT,MATCH($BC$12&amp;"_"&amp;BF$20,データシート1!$A$1:$BT$1,0),0)</f>
        <v>459.14840197299952</v>
      </c>
      <c r="BG43" s="34">
        <f>VLOOKUP($AX43&amp;"_"&amp;$BC$14,データシート1!$A:$BT,MATCH($BC$12&amp;"_"&amp;BG$20,データシート1!$A$1:$BT$1,0),0)</f>
        <v>1.8947639261529963</v>
      </c>
      <c r="BH43" s="34">
        <f>VLOOKUP($AX43&amp;"_"&amp;$BC$14,データシート1!$A:$BT,MATCH($BC$12&amp;"_"&amp;BH$20,データシート1!$A$1:$BT$1,0),0)</f>
        <v>10.010448593941831</v>
      </c>
      <c r="BI43" s="34">
        <f>VLOOKUP($AX43&amp;"_"&amp;$BC$14,データシート1!$A:$BT,MATCH($BC$12&amp;"_"&amp;BI$20,データシート1!$A$1:$BT$1,0),0)</f>
        <v>39.795943923646909</v>
      </c>
      <c r="BJ43" s="34">
        <f>VLOOKUP($AX43&amp;"_"&amp;$BC$14,データシート1!$A:$BT,MATCH($BC$12&amp;"_"&amp;BJ$20,データシート1!$A$1:$BT$1,0),0)</f>
        <v>36.881046318452846</v>
      </c>
      <c r="BK43" s="34">
        <f t="shared" si="1"/>
        <v>93.570150843115869</v>
      </c>
      <c r="BL43" s="34">
        <f t="shared" si="2"/>
        <v>61.390595575895176</v>
      </c>
      <c r="BM43" s="34">
        <f>VLOOKUP($AX43&amp;"_"&amp;$BC$14,データシート1!$A:$BT,MATCH($BC$12&amp;"_"&amp;BM$20,データシート1!$A$1:$BT$1,0),0)</f>
        <v>37.005186812151713</v>
      </c>
      <c r="BN43" s="34">
        <f>VLOOKUP($AX43&amp;"_"&amp;$BC$14,データシート1!$A:$BT,MATCH($BC$12&amp;"_"&amp;BN$20,データシート1!$A$1:$BT$1,0),0)</f>
        <v>24.385408763743463</v>
      </c>
      <c r="BO43" s="34">
        <f>VLOOKUP($AX43&amp;"_"&amp;$BC$14,データシート1!$A:$BT,MATCH($BC$12&amp;"_"&amp;BO$20,データシート1!$A$1:$BT$1,0),0)</f>
        <v>2.6880840374705501</v>
      </c>
      <c r="BP43" s="34">
        <f>VLOOKUP($AX43&amp;"_"&amp;$BC$14,データシート1!$A:$BT,MATCH($BC$12&amp;"_"&amp;BP$20,データシート1!$A$1:$BT$1,0),0)</f>
        <v>29.49147122975014</v>
      </c>
      <c r="BQ43" s="34">
        <f>VLOOKUP($AX43&amp;"_"&amp;$BC$14,データシート1!$A:$BT,MATCH($BC$12&amp;"_"&amp;BQ$20,データシート1!$A$1:$BT$1,0),0)</f>
        <v>7.1697357984000014</v>
      </c>
      <c r="BR43" s="35">
        <f t="shared" si="3"/>
        <v>648.4704913767099</v>
      </c>
      <c r="BT43" s="121" t="str">
        <f t="shared" si="4"/>
        <v>赤穂市</v>
      </c>
      <c r="BU43" s="33">
        <f t="shared" si="25"/>
        <v>648.4704913767099</v>
      </c>
      <c r="BV43" s="59">
        <f t="shared" si="16"/>
        <v>0.72640717003643818</v>
      </c>
      <c r="BW43" s="59">
        <f t="shared" si="16"/>
        <v>0.7080482582919424</v>
      </c>
      <c r="BX43" s="59">
        <f t="shared" si="16"/>
        <v>2.9218969118091896E-3</v>
      </c>
      <c r="BY43" s="59">
        <f t="shared" si="16"/>
        <v>1.5437014832686589E-2</v>
      </c>
      <c r="BZ43" s="59">
        <f t="shared" si="16"/>
        <v>6.136893575397654E-2</v>
      </c>
      <c r="CA43" s="59">
        <f t="shared" si="32"/>
        <v>5.6873900676889681E-2</v>
      </c>
      <c r="CB43" s="59">
        <f t="shared" si="32"/>
        <v>0.14429361410796876</v>
      </c>
      <c r="CC43" s="59">
        <f t="shared" si="32"/>
        <v>9.4669836780949396E-2</v>
      </c>
      <c r="CD43" s="59">
        <f t="shared" si="32"/>
        <v>5.7065336517609769E-2</v>
      </c>
      <c r="CE43" s="59">
        <f t="shared" si="32"/>
        <v>3.7604500263339627E-2</v>
      </c>
      <c r="CF43" s="59">
        <f t="shared" si="32"/>
        <v>4.145268093485208E-3</v>
      </c>
      <c r="CG43" s="59">
        <f t="shared" si="32"/>
        <v>4.5478509233534165E-2</v>
      </c>
      <c r="CH43" s="59">
        <f t="shared" si="32"/>
        <v>1.1056379424726905E-2</v>
      </c>
      <c r="CI43" s="122">
        <f t="shared" si="6"/>
        <v>1</v>
      </c>
      <c r="CJ43" s="23"/>
      <c r="CK43" s="123" t="str">
        <f t="shared" si="7"/>
        <v>赤穂市</v>
      </c>
      <c r="CL43" s="124">
        <f t="shared" si="17"/>
        <v>471.05361449309436</v>
      </c>
      <c r="CM43" s="65">
        <f t="shared" si="18"/>
        <v>1</v>
      </c>
      <c r="CN43" s="66">
        <f t="shared" si="19"/>
        <v>459.14840197299952</v>
      </c>
      <c r="CO43" s="65">
        <f t="shared" si="20"/>
        <v>1</v>
      </c>
      <c r="CP43" s="66">
        <f t="shared" si="8"/>
        <v>1.8947639261529963</v>
      </c>
      <c r="CQ43" s="65">
        <f t="shared" si="21"/>
        <v>0</v>
      </c>
      <c r="CR43" s="66">
        <f t="shared" si="9"/>
        <v>10.010448593941831</v>
      </c>
      <c r="CS43" s="65">
        <f t="shared" si="22"/>
        <v>0.54972561402795983</v>
      </c>
      <c r="CT43" s="66">
        <f t="shared" si="10"/>
        <v>39.795943923646909</v>
      </c>
      <c r="CU43" s="67">
        <f t="shared" si="23"/>
        <v>0.10727223880379787</v>
      </c>
      <c r="CV43" s="16"/>
      <c r="CW43" s="959">
        <f t="shared" si="24"/>
        <v>2811.0830000000001</v>
      </c>
      <c r="CX43" s="962">
        <f>VLOOKUP($AX43&amp;"_"&amp;$CW$14,データシート1!$A:$BT,MATCH($CW$12&amp;"_"&amp;CX$20,データシート1!$A$1:$BT$1,0),0)</f>
        <v>2805.58</v>
      </c>
      <c r="CY43" s="962">
        <f>VLOOKUP($AX43&amp;"_"&amp;$CW$14,データシート1!$A:$BT,MATCH($CW$12&amp;"_"&amp;CY$20,データシート1!$A$1:$BT$1,0),0)</f>
        <v>0</v>
      </c>
      <c r="CZ43" s="962">
        <f>VLOOKUP($AX43&amp;"_"&amp;$CW$14,データシート1!$A:$BT,MATCH($CW$12&amp;"_"&amp;CZ$20,データシート1!$A$1:$BT$1,0),0)</f>
        <v>5.5030000000000001</v>
      </c>
      <c r="DA43" s="962">
        <f>VLOOKUP($AX43&amp;"_"&amp;$CW$14,データシート1!$A:$BT,MATCH($CW$12&amp;"_"&amp;DA$20,データシート1!$A$1:$BT$1,0),0)</f>
        <v>4.2690000000000001</v>
      </c>
      <c r="DB43" s="962">
        <f>VLOOKUP($AX43&amp;"_"&amp;$CW$14,データシート1!$A:$BT,MATCH($CW$12&amp;"_"&amp;DB$20,データシート1!$A$1:$BT$1,0),0)</f>
        <v>151.202</v>
      </c>
      <c r="DC43" s="962">
        <f>VLOOKUP($AX43&amp;"_"&amp;$CW$14,データシート1!$A:$BT,MATCH($CW$12&amp;"_"&amp;DC$20,データシート1!$A$1:$BT$1,0),0)</f>
        <v>0</v>
      </c>
      <c r="DD43" s="961">
        <f t="shared" si="11"/>
        <v>2966.5540000000001</v>
      </c>
      <c r="DE43" s="16"/>
      <c r="DF43" s="125">
        <f>VLOOKUP($AX43&amp;"_"&amp;$DF$14,データシート1!$A:$BT,MATCH($DF$12&amp;"_"&amp;DF$20,データシート1!$A$1:$BT$1,0),0)</f>
        <v>18</v>
      </c>
      <c r="DG43" s="64">
        <f>VLOOKUP($AX43&amp;"_"&amp;$DF$14,データシート1!$A:$BT,MATCH($DF$12&amp;"_"&amp;DG$20,データシート1!$A$1:$BT$1,0),0)</f>
        <v>0</v>
      </c>
      <c r="DH43" s="64">
        <f>VLOOKUP($AX43&amp;"_"&amp;$DF$14,データシート1!$A:$BT,MATCH($DF$12&amp;"_"&amp;DH$20,データシート1!$A$1:$BT$1,0),0)</f>
        <v>1</v>
      </c>
      <c r="DI43" s="64">
        <f>VLOOKUP($AX43&amp;"_"&amp;$DF$14,データシート1!$A:$BT,MATCH($DF$12&amp;"_"&amp;DI$20,データシート1!$A$1:$BT$1,0),0)</f>
        <v>1</v>
      </c>
      <c r="DJ43" s="64">
        <f>VLOOKUP($AX43&amp;"_"&amp;$DF$14,データシート1!$A:$BT,MATCH($DF$12&amp;"_"&amp;DJ$20,データシート1!$A$1:$BT$1,0),0)</f>
        <v>2</v>
      </c>
      <c r="DK43" s="64">
        <f>VLOOKUP($AX43&amp;"_"&amp;$DF$14,データシート1!$A:$BT,MATCH($DF$12&amp;"_"&amp;DK$20,データシート1!$A$1:$BT$1,0),0)</f>
        <v>0</v>
      </c>
      <c r="DL43" s="68">
        <f t="shared" si="12"/>
        <v>22</v>
      </c>
      <c r="DM43" s="16"/>
      <c r="DN43" s="126">
        <f t="shared" si="26"/>
        <v>0.95</v>
      </c>
      <c r="DO43" s="127">
        <f t="shared" si="27"/>
        <v>0</v>
      </c>
      <c r="DP43" s="127">
        <f t="shared" si="29"/>
        <v>0</v>
      </c>
      <c r="DQ43" s="127">
        <f t="shared" si="30"/>
        <v>0</v>
      </c>
      <c r="DR43" s="127">
        <f t="shared" si="31"/>
        <v>0.05</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33205</v>
      </c>
      <c r="AY44" s="18" t="str">
        <f>IF(IFERROR(比較地域マスタ!$Z29,"")=0,"",IFERROR(比較地域マスタ!$Z29,""))</f>
        <v>笠岡市</v>
      </c>
      <c r="BB44" s="110" t="str">
        <f t="shared" si="0"/>
        <v>33205</v>
      </c>
      <c r="BC44" s="1031" t="str">
        <f t="shared" si="0"/>
        <v>笠岡市</v>
      </c>
      <c r="BD44" s="34">
        <f t="shared" si="14"/>
        <v>884.60977527510852</v>
      </c>
      <c r="BE44" s="34">
        <f t="shared" si="15"/>
        <v>659.05214561119692</v>
      </c>
      <c r="BF44" s="34">
        <f>VLOOKUP($AX44&amp;"_"&amp;$BC$14,データシート1!$A:$BT,MATCH($BC$12&amp;"_"&amp;BF$20,データシート1!$A$1:$BT$1,0),0)</f>
        <v>634.43537911035867</v>
      </c>
      <c r="BG44" s="34">
        <f>VLOOKUP($AX44&amp;"_"&amp;$BC$14,データシート1!$A:$BT,MATCH($BC$12&amp;"_"&amp;BG$20,データシート1!$A$1:$BT$1,0),0)</f>
        <v>2.7437453560593852</v>
      </c>
      <c r="BH44" s="34">
        <f>VLOOKUP($AX44&amp;"_"&amp;$BC$14,データシート1!$A:$BT,MATCH($BC$12&amp;"_"&amp;BH$20,データシート1!$A$1:$BT$1,0),0)</f>
        <v>21.873021144778765</v>
      </c>
      <c r="BI44" s="34">
        <f>VLOOKUP($AX44&amp;"_"&amp;$BC$14,データシート1!$A:$BT,MATCH($BC$12&amp;"_"&amp;BI$20,データシート1!$A$1:$BT$1,0),0)</f>
        <v>58.167197792571116</v>
      </c>
      <c r="BJ44" s="34">
        <f>VLOOKUP($AX44&amp;"_"&amp;$BC$14,データシート1!$A:$BT,MATCH($BC$12&amp;"_"&amp;BJ$20,データシート1!$A$1:$BT$1,0),0)</f>
        <v>69.695465780251482</v>
      </c>
      <c r="BK44" s="34">
        <f t="shared" si="1"/>
        <v>92.964820407491857</v>
      </c>
      <c r="BL44" s="34">
        <f t="shared" si="2"/>
        <v>79.081871734934595</v>
      </c>
      <c r="BM44" s="34">
        <f>VLOOKUP($AX44&amp;"_"&amp;$BC$14,データシート1!$A:$BT,MATCH($BC$12&amp;"_"&amp;BM$20,データシート1!$A$1:$BT$1,0),0)</f>
        <v>40.566122260340549</v>
      </c>
      <c r="BN44" s="34">
        <f>VLOOKUP($AX44&amp;"_"&amp;$BC$14,データシート1!$A:$BT,MATCH($BC$12&amp;"_"&amp;BN$20,データシート1!$A$1:$BT$1,0),0)</f>
        <v>38.515749474594053</v>
      </c>
      <c r="BO44" s="34">
        <f>VLOOKUP($AX44&amp;"_"&amp;$BC$14,データシート1!$A:$BT,MATCH($BC$12&amp;"_"&amp;BO$20,データシート1!$A$1:$BT$1,0),0)</f>
        <v>2.7015714592793598</v>
      </c>
      <c r="BP44" s="34">
        <f>VLOOKUP($AX44&amp;"_"&amp;$BC$14,データシート1!$A:$BT,MATCH($BC$12&amp;"_"&amp;BP$20,データシート1!$A$1:$BT$1,0),0)</f>
        <v>11.181377213277903</v>
      </c>
      <c r="BQ44" s="34">
        <f>VLOOKUP($AX44&amp;"_"&amp;$BC$14,データシート1!$A:$BT,MATCH($BC$12&amp;"_"&amp;BQ$20,データシート1!$A$1:$BT$1,0),0)</f>
        <v>4.7301456835971143</v>
      </c>
      <c r="BR44" s="35">
        <f t="shared" si="3"/>
        <v>884.60977527510852</v>
      </c>
      <c r="BT44" s="121" t="str">
        <f t="shared" si="4"/>
        <v>笠岡市</v>
      </c>
      <c r="BU44" s="33">
        <f t="shared" si="25"/>
        <v>884.60977527510852</v>
      </c>
      <c r="BV44" s="59">
        <f t="shared" si="16"/>
        <v>0.74502019311988221</v>
      </c>
      <c r="BW44" s="59">
        <f t="shared" si="16"/>
        <v>0.7171923675759212</v>
      </c>
      <c r="BX44" s="59">
        <f t="shared" si="16"/>
        <v>3.1016448526200112E-3</v>
      </c>
      <c r="BY44" s="59">
        <f t="shared" si="16"/>
        <v>2.472618069134086E-2</v>
      </c>
      <c r="BZ44" s="59">
        <f t="shared" si="16"/>
        <v>6.5754640541340906E-2</v>
      </c>
      <c r="CA44" s="59">
        <f t="shared" si="32"/>
        <v>7.8786678293913948E-2</v>
      </c>
      <c r="CB44" s="59">
        <f t="shared" si="32"/>
        <v>0.10509133293104334</v>
      </c>
      <c r="CC44" s="59">
        <f t="shared" si="32"/>
        <v>8.9397465351703342E-2</v>
      </c>
      <c r="CD44" s="59">
        <f t="shared" si="32"/>
        <v>4.5857646381676845E-2</v>
      </c>
      <c r="CE44" s="59">
        <f t="shared" si="32"/>
        <v>4.3539818970026505E-2</v>
      </c>
      <c r="CF44" s="59">
        <f t="shared" si="32"/>
        <v>3.0539697104739619E-3</v>
      </c>
      <c r="CG44" s="59">
        <f t="shared" si="32"/>
        <v>1.2639897868866032E-2</v>
      </c>
      <c r="CH44" s="59">
        <f t="shared" si="32"/>
        <v>5.3471551138196119E-3</v>
      </c>
      <c r="CI44" s="122">
        <f t="shared" si="6"/>
        <v>1</v>
      </c>
      <c r="CK44" s="123" t="str">
        <f t="shared" si="7"/>
        <v>笠岡市</v>
      </c>
      <c r="CL44" s="124">
        <f t="shared" si="17"/>
        <v>659.05214561119692</v>
      </c>
      <c r="CM44" s="65">
        <f t="shared" si="18"/>
        <v>0.37925830552937279</v>
      </c>
      <c r="CN44" s="66">
        <f t="shared" si="19"/>
        <v>634.43537911035867</v>
      </c>
      <c r="CO44" s="65">
        <f t="shared" si="20"/>
        <v>0.39397393056877672</v>
      </c>
      <c r="CP44" s="66">
        <f t="shared" si="8"/>
        <v>2.7437453560593852</v>
      </c>
      <c r="CQ44" s="65">
        <f t="shared" si="21"/>
        <v>0</v>
      </c>
      <c r="CR44" s="66">
        <f t="shared" si="9"/>
        <v>21.873021144778765</v>
      </c>
      <c r="CS44" s="65">
        <f t="shared" si="22"/>
        <v>0</v>
      </c>
      <c r="CT44" s="66">
        <f t="shared" si="10"/>
        <v>58.167197792571116</v>
      </c>
      <c r="CU44" s="67">
        <f t="shared" si="23"/>
        <v>0</v>
      </c>
      <c r="CV44" s="16"/>
      <c r="CW44" s="959">
        <f t="shared" si="24"/>
        <v>249.95099999999999</v>
      </c>
      <c r="CX44" s="962">
        <f>VLOOKUP($AX44&amp;"_"&amp;$CW$14,データシート1!$A:$BT,MATCH($CW$12&amp;"_"&amp;CX$20,データシート1!$A$1:$BT$1,0),0)</f>
        <v>249.95099999999999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249.95099999999999</v>
      </c>
      <c r="DE44" s="16"/>
      <c r="DF44" s="125">
        <f>VLOOKUP($AX44&amp;"_"&amp;$DF$14,データシート1!$A:$BT,MATCH($DF$12&amp;"_"&amp;DF$20,データシート1!$A$1:$BT$1,0),0)</f>
        <v>14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24214</v>
      </c>
      <c r="AY45" s="18" t="str">
        <f>IF(IFERROR(比較地域マスタ!$Z30,"")=0,"",IFERROR(比較地域マスタ!$Z30,""))</f>
        <v>いなべ市</v>
      </c>
      <c r="BB45" s="110" t="str">
        <f t="shared" si="0"/>
        <v>24214</v>
      </c>
      <c r="BC45" s="1031" t="str">
        <f t="shared" si="0"/>
        <v>いなべ市</v>
      </c>
      <c r="BD45" s="34">
        <f t="shared" si="14"/>
        <v>1981.5169492158761</v>
      </c>
      <c r="BE45" s="34">
        <f t="shared" si="15"/>
        <v>1775.0120956554197</v>
      </c>
      <c r="BF45" s="34">
        <f>VLOOKUP($AX45&amp;"_"&amp;$BC$14,データシート1!$A:$BT,MATCH($BC$12&amp;"_"&amp;BF$20,データシート1!$A$1:$BT$1,0),0)</f>
        <v>1747.358972501014</v>
      </c>
      <c r="BG45" s="34">
        <f>VLOOKUP($AX45&amp;"_"&amp;$BC$14,データシート1!$A:$BT,MATCH($BC$12&amp;"_"&amp;BG$20,データシート1!$A$1:$BT$1,0),0)</f>
        <v>2.724756874334497</v>
      </c>
      <c r="BH45" s="34">
        <f>VLOOKUP($AX45&amp;"_"&amp;$BC$14,データシート1!$A:$BT,MATCH($BC$12&amp;"_"&amp;BH$20,データシート1!$A$1:$BT$1,0),0)</f>
        <v>24.928366280071362</v>
      </c>
      <c r="BI45" s="34">
        <f>VLOOKUP($AX45&amp;"_"&amp;$BC$14,データシート1!$A:$BT,MATCH($BC$12&amp;"_"&amp;BI$20,データシート1!$A$1:$BT$1,0),0)</f>
        <v>47.933410893171363</v>
      </c>
      <c r="BJ45" s="34">
        <f>VLOOKUP($AX45&amp;"_"&amp;$BC$14,データシート1!$A:$BT,MATCH($BC$12&amp;"_"&amp;BJ$20,データシート1!$A$1:$BT$1,0),0)</f>
        <v>55.170939020705745</v>
      </c>
      <c r="BK45" s="34">
        <f t="shared" si="1"/>
        <v>97.722339295139378</v>
      </c>
      <c r="BL45" s="34">
        <f t="shared" si="2"/>
        <v>95.099648817953948</v>
      </c>
      <c r="BM45" s="34">
        <f>VLOOKUP($AX45&amp;"_"&amp;$BC$14,データシート1!$A:$BT,MATCH($BC$12&amp;"_"&amp;BM$20,データシート1!$A$1:$BT$1,0),0)</f>
        <v>44.553826308045146</v>
      </c>
      <c r="BN45" s="34">
        <f>VLOOKUP($AX45&amp;"_"&amp;$BC$14,データシート1!$A:$BT,MATCH($BC$12&amp;"_"&amp;BN$20,データシート1!$A$1:$BT$1,0),0)</f>
        <v>50.545822509908795</v>
      </c>
      <c r="BO45" s="34">
        <f>VLOOKUP($AX45&amp;"_"&amp;$BC$14,データシート1!$A:$BT,MATCH($BC$12&amp;"_"&amp;BO$20,データシート1!$A$1:$BT$1,0),0)</f>
        <v>2.6226904771854298</v>
      </c>
      <c r="BP45" s="34">
        <f>VLOOKUP($AX45&amp;"_"&amp;$BC$14,データシート1!$A:$BT,MATCH($BC$12&amp;"_"&amp;BP$20,データシート1!$A$1:$BT$1,0),0)</f>
        <v>0</v>
      </c>
      <c r="BQ45" s="34">
        <f>VLOOKUP($AX45&amp;"_"&amp;$BC$14,データシート1!$A:$BT,MATCH($BC$12&amp;"_"&amp;BQ$20,データシート1!$A$1:$BT$1,0),0)</f>
        <v>5.6781643514400004</v>
      </c>
      <c r="BR45" s="35">
        <f t="shared" si="3"/>
        <v>1981.5169492158761</v>
      </c>
      <c r="BT45" s="121" t="str">
        <f t="shared" si="4"/>
        <v>いなべ市</v>
      </c>
      <c r="BU45" s="33">
        <f t="shared" si="25"/>
        <v>1981.5169492158761</v>
      </c>
      <c r="BV45" s="59">
        <f t="shared" si="16"/>
        <v>0.89578446268543177</v>
      </c>
      <c r="BW45" s="59">
        <f t="shared" si="16"/>
        <v>0.88182893070507273</v>
      </c>
      <c r="BX45" s="59">
        <f t="shared" si="16"/>
        <v>1.3750863324246279E-3</v>
      </c>
      <c r="BY45" s="59">
        <f t="shared" si="16"/>
        <v>1.2580445647934523E-2</v>
      </c>
      <c r="BZ45" s="59">
        <f t="shared" si="16"/>
        <v>2.4190260351868061E-2</v>
      </c>
      <c r="CA45" s="59">
        <f t="shared" si="32"/>
        <v>2.7842779261887177E-2</v>
      </c>
      <c r="CB45" s="59">
        <f t="shared" si="32"/>
        <v>4.9316933339283303E-2</v>
      </c>
      <c r="CC45" s="59">
        <f t="shared" si="32"/>
        <v>4.7993356229219582E-2</v>
      </c>
      <c r="CD45" s="59">
        <f t="shared" si="32"/>
        <v>2.2484706136718102E-2</v>
      </c>
      <c r="CE45" s="59">
        <f t="shared" si="32"/>
        <v>2.5508650092501473E-2</v>
      </c>
      <c r="CF45" s="59">
        <f t="shared" si="32"/>
        <v>1.3235771100637208E-3</v>
      </c>
      <c r="CG45" s="59">
        <f t="shared" si="32"/>
        <v>0</v>
      </c>
      <c r="CH45" s="59">
        <f t="shared" si="32"/>
        <v>2.8655643615296644E-3</v>
      </c>
      <c r="CI45" s="122">
        <f t="shared" si="6"/>
        <v>1</v>
      </c>
      <c r="CK45" s="123" t="str">
        <f t="shared" si="7"/>
        <v>いなべ市</v>
      </c>
      <c r="CL45" s="124">
        <f t="shared" si="17"/>
        <v>1775.0120956554197</v>
      </c>
      <c r="CM45" s="65">
        <f t="shared" si="18"/>
        <v>1</v>
      </c>
      <c r="CN45" s="66">
        <f t="shared" si="19"/>
        <v>1747.358972501014</v>
      </c>
      <c r="CO45" s="65">
        <f t="shared" si="20"/>
        <v>1</v>
      </c>
      <c r="CP45" s="66">
        <f t="shared" si="8"/>
        <v>2.724756874334497</v>
      </c>
      <c r="CQ45" s="65">
        <f t="shared" si="21"/>
        <v>1</v>
      </c>
      <c r="CR45" s="66">
        <f t="shared" si="9"/>
        <v>24.928366280071362</v>
      </c>
      <c r="CS45" s="65">
        <f t="shared" si="22"/>
        <v>0</v>
      </c>
      <c r="CT45" s="66">
        <f t="shared" si="10"/>
        <v>47.933410893171363</v>
      </c>
      <c r="CU45" s="67">
        <f t="shared" si="23"/>
        <v>0</v>
      </c>
      <c r="CV45" s="16"/>
      <c r="CW45" s="959">
        <f t="shared" si="24"/>
        <v>1871.3429999999998</v>
      </c>
      <c r="CX45" s="962">
        <f>VLOOKUP($AX45&amp;"_"&amp;$CW$14,データシート1!$A:$BT,MATCH($CW$12&amp;"_"&amp;CX$20,データシート1!$A$1:$BT$1,0),0)</f>
        <v>1859.6089999999999</v>
      </c>
      <c r="CY45" s="962">
        <f>VLOOKUP($AX45&amp;"_"&amp;$CW$14,データシート1!$A:$BT,MATCH($CW$12&amp;"_"&amp;CY$20,データシート1!$A$1:$BT$1,0),0)</f>
        <v>11.734</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1871.3429999999998</v>
      </c>
      <c r="DE45" s="16"/>
      <c r="DF45" s="125">
        <f>VLOOKUP($AX45&amp;"_"&amp;$DF$14,データシート1!$A:$BT,MATCH($DF$12&amp;"_"&amp;DF$20,データシート1!$A$1:$BT$1,0),0)</f>
        <v>18</v>
      </c>
      <c r="DG45" s="64">
        <f>VLOOKUP($AX45&amp;"_"&amp;$DF$14,データシート1!$A:$BT,MATCH($DF$12&amp;"_"&amp;DG$20,データシート1!$A$1:$BT$1,0),0)</f>
        <v>1</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19</v>
      </c>
      <c r="DM45" s="16"/>
      <c r="DN45" s="126">
        <f t="shared" si="26"/>
        <v>0.99</v>
      </c>
      <c r="DO45" s="127">
        <f t="shared" si="27"/>
        <v>0.01</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28224</v>
      </c>
      <c r="AY46" s="18" t="str">
        <f>IF(IFERROR(比較地域マスタ!$Z31,"")=0,"",IFERROR(比較地域マスタ!$Z31,""))</f>
        <v>南あわじ市</v>
      </c>
      <c r="BB46" s="110" t="str">
        <f t="shared" si="0"/>
        <v>28224</v>
      </c>
      <c r="BC46" s="1031" t="str">
        <f t="shared" si="0"/>
        <v>南あわじ市</v>
      </c>
      <c r="BD46" s="34">
        <f t="shared" si="14"/>
        <v>315.31466411658926</v>
      </c>
      <c r="BE46" s="34">
        <f t="shared" si="15"/>
        <v>112.63770615127957</v>
      </c>
      <c r="BF46" s="34">
        <f>VLOOKUP($AX46&amp;"_"&amp;$BC$14,データシート1!$A:$BT,MATCH($BC$12&amp;"_"&amp;BF$20,データシート1!$A$1:$BT$1,0),0)</f>
        <v>98.289138190156265</v>
      </c>
      <c r="BG46" s="34">
        <f>VLOOKUP($AX46&amp;"_"&amp;$BC$14,データシート1!$A:$BT,MATCH($BC$12&amp;"_"&amp;BG$20,データシート1!$A$1:$BT$1,0),0)</f>
        <v>2.6110771177474219</v>
      </c>
      <c r="BH46" s="34">
        <f>VLOOKUP($AX46&amp;"_"&amp;$BC$14,データシート1!$A:$BT,MATCH($BC$12&amp;"_"&amp;BH$20,データシート1!$A$1:$BT$1,0),0)</f>
        <v>11.737490843375884</v>
      </c>
      <c r="BI46" s="34">
        <f>VLOOKUP($AX46&amp;"_"&amp;$BC$14,データシート1!$A:$BT,MATCH($BC$12&amp;"_"&amp;BI$20,データシート1!$A$1:$BT$1,0),0)</f>
        <v>42.438225956165383</v>
      </c>
      <c r="BJ46" s="34">
        <f>VLOOKUP($AX46&amp;"_"&amp;$BC$14,データシート1!$A:$BT,MATCH($BC$12&amp;"_"&amp;BJ$20,データシート1!$A$1:$BT$1,0),0)</f>
        <v>35.561233145143675</v>
      </c>
      <c r="BK46" s="34">
        <f t="shared" si="1"/>
        <v>116.9718818023244</v>
      </c>
      <c r="BL46" s="34">
        <f t="shared" si="2"/>
        <v>110.39230820922984</v>
      </c>
      <c r="BM46" s="34">
        <f>VLOOKUP($AX46&amp;"_"&amp;$BC$14,データシート1!$A:$BT,MATCH($BC$12&amp;"_"&amp;BM$20,データシート1!$A$1:$BT$1,0),0)</f>
        <v>40.033341078779472</v>
      </c>
      <c r="BN46" s="34">
        <f>VLOOKUP($AX46&amp;"_"&amp;$BC$14,データシート1!$A:$BT,MATCH($BC$12&amp;"_"&amp;BN$20,データシート1!$A$1:$BT$1,0),0)</f>
        <v>70.358967130450367</v>
      </c>
      <c r="BO46" s="34">
        <f>VLOOKUP($AX46&amp;"_"&amp;$BC$14,データシート1!$A:$BT,MATCH($BC$12&amp;"_"&amp;BO$20,データシート1!$A$1:$BT$1,0),0)</f>
        <v>2.6767569386354499</v>
      </c>
      <c r="BP46" s="34">
        <f>VLOOKUP($AX46&amp;"_"&amp;$BC$14,データシート1!$A:$BT,MATCH($BC$12&amp;"_"&amp;BP$20,データシート1!$A$1:$BT$1,0),0)</f>
        <v>3.9028166544591105</v>
      </c>
      <c r="BQ46" s="34">
        <f>VLOOKUP($AX46&amp;"_"&amp;$BC$14,データシート1!$A:$BT,MATCH($BC$12&amp;"_"&amp;BQ$20,データシート1!$A$1:$BT$1,0),0)</f>
        <v>7.7056170616762403</v>
      </c>
      <c r="BR46" s="35">
        <f t="shared" si="3"/>
        <v>315.31466411658926</v>
      </c>
      <c r="BT46" s="121" t="str">
        <f t="shared" si="4"/>
        <v>南あわじ市</v>
      </c>
      <c r="BU46" s="33">
        <f t="shared" si="25"/>
        <v>315.31466411658926</v>
      </c>
      <c r="BV46" s="59">
        <f t="shared" si="16"/>
        <v>0.35722317725645386</v>
      </c>
      <c r="BW46" s="59">
        <f t="shared" si="16"/>
        <v>0.31171762488601967</v>
      </c>
      <c r="BX46" s="59">
        <f t="shared" si="16"/>
        <v>8.2808616753135295E-3</v>
      </c>
      <c r="BY46" s="59">
        <f t="shared" si="16"/>
        <v>3.7224690695120619E-2</v>
      </c>
      <c r="BZ46" s="59">
        <f t="shared" si="16"/>
        <v>0.13459008027762903</v>
      </c>
      <c r="CA46" s="59">
        <f t="shared" si="32"/>
        <v>0.11278014374870533</v>
      </c>
      <c r="CB46" s="59">
        <f t="shared" si="32"/>
        <v>0.37096873413750725</v>
      </c>
      <c r="CC46" s="59">
        <f t="shared" si="32"/>
        <v>0.35010204336202932</v>
      </c>
      <c r="CD46" s="59">
        <f t="shared" si="32"/>
        <v>0.12696314391511121</v>
      </c>
      <c r="CE46" s="59">
        <f t="shared" si="32"/>
        <v>0.22313889944691812</v>
      </c>
      <c r="CF46" s="59">
        <f t="shared" si="32"/>
        <v>8.4891609660301265E-3</v>
      </c>
      <c r="CG46" s="59">
        <f t="shared" si="32"/>
        <v>1.2377529809447821E-2</v>
      </c>
      <c r="CH46" s="59">
        <f t="shared" si="32"/>
        <v>2.4437864579704569E-2</v>
      </c>
      <c r="CI46" s="122">
        <f t="shared" si="6"/>
        <v>1</v>
      </c>
      <c r="CK46" s="123" t="str">
        <f t="shared" si="7"/>
        <v>南あわじ市</v>
      </c>
      <c r="CL46" s="124">
        <f t="shared" si="17"/>
        <v>112.63770615127957</v>
      </c>
      <c r="CM46" s="65">
        <f t="shared" si="18"/>
        <v>0.15671483913470546</v>
      </c>
      <c r="CN46" s="66">
        <f t="shared" si="19"/>
        <v>98.289138190156265</v>
      </c>
      <c r="CO46" s="65">
        <f t="shared" si="20"/>
        <v>0.17959258087958149</v>
      </c>
      <c r="CP46" s="66">
        <f t="shared" si="8"/>
        <v>2.6110771177474219</v>
      </c>
      <c r="CQ46" s="65">
        <f t="shared" si="21"/>
        <v>0</v>
      </c>
      <c r="CR46" s="66">
        <f t="shared" si="9"/>
        <v>11.737490843375884</v>
      </c>
      <c r="CS46" s="65">
        <f t="shared" si="22"/>
        <v>0</v>
      </c>
      <c r="CT46" s="66">
        <f t="shared" si="10"/>
        <v>42.438225956165383</v>
      </c>
      <c r="CU46" s="67">
        <f t="shared" si="23"/>
        <v>0</v>
      </c>
      <c r="CV46" s="16"/>
      <c r="CW46" s="959">
        <f t="shared" si="24"/>
        <v>17.652000000000001</v>
      </c>
      <c r="CX46" s="962">
        <f>VLOOKUP($AX46&amp;"_"&amp;$CW$14,データシート1!$A:$BT,MATCH($CW$12&amp;"_"&amp;CX$20,データシート1!$A$1:$BT$1,0),0)</f>
        <v>17.652000000000001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17.652000000000001</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4</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01230</v>
      </c>
      <c r="AY47" s="18" t="str">
        <f>IF(IFERROR(比較地域マスタ!$Z32,"")=0,"",IFERROR(比較地域マスタ!$Z32,""))</f>
        <v>登別市</v>
      </c>
      <c r="BB47" s="110" t="str">
        <f t="shared" si="0"/>
        <v>01230</v>
      </c>
      <c r="BC47" s="1031" t="str">
        <f t="shared" si="0"/>
        <v>登別市</v>
      </c>
      <c r="BD47" s="34">
        <f t="shared" si="14"/>
        <v>281.13322468798623</v>
      </c>
      <c r="BE47" s="34">
        <f t="shared" si="15"/>
        <v>45.513531857048548</v>
      </c>
      <c r="BF47" s="34">
        <f>VLOOKUP($AX47&amp;"_"&amp;$BC$14,データシート1!$A:$BT,MATCH($BC$12&amp;"_"&amp;BF$20,データシート1!$A$1:$BT$1,0),0)</f>
        <v>38.70278979601796</v>
      </c>
      <c r="BG47" s="34">
        <f>VLOOKUP($AX47&amp;"_"&amp;$BC$14,データシート1!$A:$BT,MATCH($BC$12&amp;"_"&amp;BG$20,データシート1!$A$1:$BT$1,0),0)</f>
        <v>4.0616186970894148</v>
      </c>
      <c r="BH47" s="34">
        <f>VLOOKUP($AX47&amp;"_"&amp;$BC$14,データシート1!$A:$BT,MATCH($BC$12&amp;"_"&amp;BH$20,データシート1!$A$1:$BT$1,0),0)</f>
        <v>2.7491233639411741</v>
      </c>
      <c r="BI47" s="34">
        <f>VLOOKUP($AX47&amp;"_"&amp;$BC$14,データシート1!$A:$BT,MATCH($BC$12&amp;"_"&amp;BI$20,データシート1!$A$1:$BT$1,0),0)</f>
        <v>55.467588347660062</v>
      </c>
      <c r="BJ47" s="34">
        <f>VLOOKUP($AX47&amp;"_"&amp;$BC$14,データシート1!$A:$BT,MATCH($BC$12&amp;"_"&amp;BJ$20,データシート1!$A$1:$BT$1,0),0)</f>
        <v>107.09198084090079</v>
      </c>
      <c r="BK47" s="34">
        <f t="shared" si="1"/>
        <v>63.435073394376829</v>
      </c>
      <c r="BL47" s="34">
        <f t="shared" si="2"/>
        <v>60.741384194596115</v>
      </c>
      <c r="BM47" s="34">
        <f>VLOOKUP($AX47&amp;"_"&amp;$BC$14,データシート1!$A:$BT,MATCH($BC$12&amp;"_"&amp;BM$20,データシート1!$A$1:$BT$1,0),0)</f>
        <v>37.805717720160573</v>
      </c>
      <c r="BN47" s="34">
        <f>VLOOKUP($AX47&amp;"_"&amp;$BC$14,データシート1!$A:$BT,MATCH($BC$12&amp;"_"&amp;BN$20,データシート1!$A$1:$BT$1,0),0)</f>
        <v>22.935666474435543</v>
      </c>
      <c r="BO47" s="34">
        <f>VLOOKUP($AX47&amp;"_"&amp;$BC$14,データシート1!$A:$BT,MATCH($BC$12&amp;"_"&amp;BO$20,データシート1!$A$1:$BT$1,0),0)</f>
        <v>2.6936891997807102</v>
      </c>
      <c r="BP47" s="34">
        <f>VLOOKUP($AX47&amp;"_"&amp;$BC$14,データシート1!$A:$BT,MATCH($BC$12&amp;"_"&amp;BP$20,データシート1!$A$1:$BT$1,0),0)</f>
        <v>0</v>
      </c>
      <c r="BQ47" s="34">
        <f>VLOOKUP($AX47&amp;"_"&amp;$BC$14,データシート1!$A:$BT,MATCH($BC$12&amp;"_"&amp;BQ$20,データシート1!$A$1:$BT$1,0),0)</f>
        <v>9.6250502479999991</v>
      </c>
      <c r="BR47" s="35">
        <f t="shared" si="3"/>
        <v>281.13322468798623</v>
      </c>
      <c r="BT47" s="121" t="str">
        <f t="shared" si="4"/>
        <v>登別市</v>
      </c>
      <c r="BU47" s="33">
        <f t="shared" si="25"/>
        <v>281.13322468798623</v>
      </c>
      <c r="BV47" s="59">
        <f t="shared" si="16"/>
        <v>0.16189310924584396</v>
      </c>
      <c r="BW47" s="59">
        <f t="shared" si="16"/>
        <v>0.13766707879857312</v>
      </c>
      <c r="BX47" s="59">
        <f t="shared" si="16"/>
        <v>1.4447309461900757E-2</v>
      </c>
      <c r="BY47" s="59">
        <f t="shared" si="16"/>
        <v>9.7787209853700853E-3</v>
      </c>
      <c r="BZ47" s="59">
        <f t="shared" si="16"/>
        <v>0.19730001108627548</v>
      </c>
      <c r="CA47" s="59">
        <f t="shared" si="32"/>
        <v>0.3809296498475272</v>
      </c>
      <c r="CB47" s="59">
        <f t="shared" si="32"/>
        <v>0.22564061385764633</v>
      </c>
      <c r="CC47" s="59">
        <f t="shared" si="32"/>
        <v>0.21605907399244439</v>
      </c>
      <c r="CD47" s="59">
        <f t="shared" si="32"/>
        <v>0.13447616432429496</v>
      </c>
      <c r="CE47" s="59">
        <f t="shared" si="32"/>
        <v>8.1582909668149448E-2</v>
      </c>
      <c r="CF47" s="59">
        <f t="shared" si="32"/>
        <v>9.5815398652019258E-3</v>
      </c>
      <c r="CG47" s="59">
        <f t="shared" si="32"/>
        <v>0</v>
      </c>
      <c r="CH47" s="59">
        <f t="shared" si="32"/>
        <v>3.4236615962706989E-2</v>
      </c>
      <c r="CI47" s="122">
        <f t="shared" si="6"/>
        <v>1</v>
      </c>
      <c r="CK47" s="123" t="str">
        <f t="shared" si="7"/>
        <v>登別市</v>
      </c>
      <c r="CL47" s="124">
        <f t="shared" si="17"/>
        <v>45.513531857048548</v>
      </c>
      <c r="CM47" s="65">
        <f t="shared" si="18"/>
        <v>0.11572382509322478</v>
      </c>
      <c r="CN47" s="66">
        <f t="shared" si="19"/>
        <v>38.70278979601796</v>
      </c>
      <c r="CO47" s="65">
        <f t="shared" si="20"/>
        <v>0.13608838090896253</v>
      </c>
      <c r="CP47" s="66">
        <f t="shared" si="8"/>
        <v>4.0616186970894148</v>
      </c>
      <c r="CQ47" s="65">
        <f t="shared" si="21"/>
        <v>0</v>
      </c>
      <c r="CR47" s="66">
        <f t="shared" si="9"/>
        <v>2.7491233639411741</v>
      </c>
      <c r="CS47" s="65">
        <f t="shared" si="22"/>
        <v>0</v>
      </c>
      <c r="CT47" s="66">
        <f t="shared" si="10"/>
        <v>55.467588347660062</v>
      </c>
      <c r="CU47" s="67">
        <f t="shared" si="23"/>
        <v>0.42756501060317825</v>
      </c>
      <c r="CV47" s="16"/>
      <c r="CW47" s="959">
        <f t="shared" si="24"/>
        <v>5.2670000000000003</v>
      </c>
      <c r="CX47" s="962">
        <f>VLOOKUP($AX47&amp;"_"&amp;$CW$14,データシート1!$A:$BT,MATCH($CW$12&amp;"_"&amp;CX$20,データシート1!$A$1:$BT$1,0),0)</f>
        <v>5.2670000000000003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23.716000000000001</v>
      </c>
      <c r="DB47" s="962">
        <f>VLOOKUP($AX47&amp;"_"&amp;$CW$14,データシート1!$A:$BT,MATCH($CW$12&amp;"_"&amp;DB$20,データシート1!$A$1:$BT$1,0),0)</f>
        <v>0</v>
      </c>
      <c r="DC47" s="962">
        <f>VLOOKUP($AX47&amp;"_"&amp;$CW$14,データシート1!$A:$BT,MATCH($CW$12&amp;"_"&amp;DC$20,データシート1!$A$1:$BT$1,0),0)</f>
        <v>0</v>
      </c>
      <c r="DD47" s="961">
        <f t="shared" si="11"/>
        <v>28.983000000000001</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0.18</v>
      </c>
      <c r="DO47" s="127">
        <f t="shared" si="27"/>
        <v>0</v>
      </c>
      <c r="DP47" s="127">
        <f t="shared" si="29"/>
        <v>0</v>
      </c>
      <c r="DQ47" s="127">
        <f t="shared" si="30"/>
        <v>0.82</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10206</v>
      </c>
      <c r="AY48" s="18" t="str">
        <f>IF(IFERROR(比較地域マスタ!$Z33,"")=0,"",IFERROR(比較地域マスタ!$Z33,""))</f>
        <v>沼田市</v>
      </c>
      <c r="BB48" s="110" t="str">
        <f t="shared" si="0"/>
        <v>10206</v>
      </c>
      <c r="BC48" s="1031" t="str">
        <f t="shared" si="0"/>
        <v>沼田市</v>
      </c>
      <c r="BD48" s="34">
        <f t="shared" si="14"/>
        <v>285.30009482768924</v>
      </c>
      <c r="BE48" s="34">
        <f t="shared" si="15"/>
        <v>55.091134409322109</v>
      </c>
      <c r="BF48" s="34">
        <f>VLOOKUP($AX48&amp;"_"&amp;$BC$14,データシート1!$A:$BT,MATCH($BC$12&amp;"_"&amp;BF$20,データシート1!$A$1:$BT$1,0),0)</f>
        <v>45.958560544116743</v>
      </c>
      <c r="BG48" s="34">
        <f>VLOOKUP($AX48&amp;"_"&amp;$BC$14,データシート1!$A:$BT,MATCH($BC$12&amp;"_"&amp;BG$20,データシート1!$A$1:$BT$1,0),0)</f>
        <v>4.4258531463091888</v>
      </c>
      <c r="BH48" s="34">
        <f>VLOOKUP($AX48&amp;"_"&amp;$BC$14,データシート1!$A:$BT,MATCH($BC$12&amp;"_"&amp;BH$20,データシート1!$A$1:$BT$1,0),0)</f>
        <v>4.7067207188961815</v>
      </c>
      <c r="BI48" s="34">
        <f>VLOOKUP($AX48&amp;"_"&amp;$BC$14,データシート1!$A:$BT,MATCH($BC$12&amp;"_"&amp;BI$20,データシート1!$A$1:$BT$1,0),0)</f>
        <v>61.125282806826107</v>
      </c>
      <c r="BJ48" s="34">
        <f>VLOOKUP($AX48&amp;"_"&amp;$BC$14,データシート1!$A:$BT,MATCH($BC$12&amp;"_"&amp;BJ$20,データシート1!$A$1:$BT$1,0),0)</f>
        <v>58.925441183454218</v>
      </c>
      <c r="BK48" s="34">
        <f t="shared" si="1"/>
        <v>104.71448512561959</v>
      </c>
      <c r="BL48" s="34">
        <f t="shared" si="2"/>
        <v>102.02815270137096</v>
      </c>
      <c r="BM48" s="34">
        <f>VLOOKUP($AX48&amp;"_"&amp;$BC$14,データシート1!$A:$BT,MATCH($BC$12&amp;"_"&amp;BM$20,データシート1!$A$1:$BT$1,0),0)</f>
        <v>45.715887303541876</v>
      </c>
      <c r="BN48" s="34">
        <f>VLOOKUP($AX48&amp;"_"&amp;$BC$14,データシート1!$A:$BT,MATCH($BC$12&amp;"_"&amp;BN$20,データシート1!$A$1:$BT$1,0),0)</f>
        <v>56.31226539782908</v>
      </c>
      <c r="BO48" s="34">
        <f>VLOOKUP($AX48&amp;"_"&amp;$BC$14,データシート1!$A:$BT,MATCH($BC$12&amp;"_"&amp;BO$20,データシート1!$A$1:$BT$1,0),0)</f>
        <v>2.6863324242486302</v>
      </c>
      <c r="BP48" s="34">
        <f>VLOOKUP($AX48&amp;"_"&amp;$BC$14,データシート1!$A:$BT,MATCH($BC$12&amp;"_"&amp;BP$20,データシート1!$A$1:$BT$1,0),0)</f>
        <v>0</v>
      </c>
      <c r="BQ48" s="34">
        <f>VLOOKUP($AX48&amp;"_"&amp;$BC$14,データシート1!$A:$BT,MATCH($BC$12&amp;"_"&amp;BQ$20,データシート1!$A$1:$BT$1,0),0)</f>
        <v>5.4437513024672244</v>
      </c>
      <c r="BR48" s="35">
        <f t="shared" si="3"/>
        <v>285.30009482768924</v>
      </c>
      <c r="BT48" s="121" t="str">
        <f t="shared" si="4"/>
        <v>沼田市</v>
      </c>
      <c r="BU48" s="33">
        <f t="shared" si="25"/>
        <v>285.30009482768924</v>
      </c>
      <c r="BV48" s="59">
        <f t="shared" si="16"/>
        <v>0.19309889974833386</v>
      </c>
      <c r="BW48" s="59">
        <f t="shared" si="16"/>
        <v>0.16108848674541809</v>
      </c>
      <c r="BX48" s="59">
        <f t="shared" si="16"/>
        <v>1.5512974676654915E-2</v>
      </c>
      <c r="BY48" s="59">
        <f t="shared" si="16"/>
        <v>1.6497438326260872E-2</v>
      </c>
      <c r="BZ48" s="59">
        <f t="shared" si="16"/>
        <v>0.21424907988111092</v>
      </c>
      <c r="CA48" s="59">
        <f t="shared" si="32"/>
        <v>0.2065384563543276</v>
      </c>
      <c r="CB48" s="59">
        <f t="shared" si="32"/>
        <v>0.36703277364440867</v>
      </c>
      <c r="CC48" s="59">
        <f t="shared" si="32"/>
        <v>0.35761696035534868</v>
      </c>
      <c r="CD48" s="59">
        <f t="shared" si="32"/>
        <v>0.16023789733106325</v>
      </c>
      <c r="CE48" s="59">
        <f t="shared" si="32"/>
        <v>0.19737906302428543</v>
      </c>
      <c r="CF48" s="59">
        <f t="shared" si="32"/>
        <v>9.4158132890599846E-3</v>
      </c>
      <c r="CG48" s="59">
        <f t="shared" si="32"/>
        <v>0</v>
      </c>
      <c r="CH48" s="59">
        <f t="shared" si="32"/>
        <v>1.9080790371819013E-2</v>
      </c>
      <c r="CI48" s="122">
        <f t="shared" si="6"/>
        <v>1</v>
      </c>
      <c r="CK48" s="123" t="str">
        <f t="shared" si="7"/>
        <v>沼田市</v>
      </c>
      <c r="CL48" s="124">
        <f t="shared" si="17"/>
        <v>55.091134409322109</v>
      </c>
      <c r="CM48" s="65">
        <f t="shared" si="18"/>
        <v>0.65360788784024382</v>
      </c>
      <c r="CN48" s="66">
        <f t="shared" si="19"/>
        <v>45.958560544116743</v>
      </c>
      <c r="CO48" s="65">
        <f t="shared" si="20"/>
        <v>0.78348842030061072</v>
      </c>
      <c r="CP48" s="66">
        <f t="shared" si="8"/>
        <v>4.4258531463091888</v>
      </c>
      <c r="CQ48" s="65">
        <f t="shared" si="21"/>
        <v>0</v>
      </c>
      <c r="CR48" s="66">
        <f t="shared" si="9"/>
        <v>4.7067207188961815</v>
      </c>
      <c r="CS48" s="65">
        <f t="shared" si="22"/>
        <v>0</v>
      </c>
      <c r="CT48" s="66">
        <f t="shared" si="10"/>
        <v>61.125282806826107</v>
      </c>
      <c r="CU48" s="67">
        <f t="shared" si="23"/>
        <v>0</v>
      </c>
      <c r="CV48" s="16"/>
      <c r="CW48" s="959">
        <f t="shared" si="24"/>
        <v>36.008000000000003</v>
      </c>
      <c r="CX48" s="962">
        <f>VLOOKUP($AX48&amp;"_"&amp;$CW$14,データシート1!$A:$BT,MATCH($CW$12&amp;"_"&amp;CX$20,データシート1!$A$1:$BT$1,0),0)</f>
        <v>36.008000000000003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36.008000000000003</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07208</v>
      </c>
      <c r="AY49" s="18" t="str">
        <f>IF(IFERROR(比較地域マスタ!$Z34,"")=0,"",IFERROR(比較地域マスタ!$Z34,""))</f>
        <v>喜多方市</v>
      </c>
      <c r="BB49" s="110" t="str">
        <f t="shared" si="0"/>
        <v>07208</v>
      </c>
      <c r="BC49" s="1031" t="str">
        <f t="shared" si="0"/>
        <v>喜多方市</v>
      </c>
      <c r="BD49" s="34">
        <f t="shared" si="14"/>
        <v>289.56479775303507</v>
      </c>
      <c r="BE49" s="34">
        <f t="shared" si="15"/>
        <v>69.692634566520127</v>
      </c>
      <c r="BF49" s="34">
        <f>VLOOKUP($AX49&amp;"_"&amp;$BC$14,データシート1!$A:$BT,MATCH($BC$12&amp;"_"&amp;BF$20,データシート1!$A$1:$BT$1,0),0)</f>
        <v>55.488616497574341</v>
      </c>
      <c r="BG49" s="34">
        <f>VLOOKUP($AX49&amp;"_"&amp;$BC$14,データシート1!$A:$BT,MATCH($BC$12&amp;"_"&amp;BG$20,データシート1!$A$1:$BT$1,0),0)</f>
        <v>3.381281660622292</v>
      </c>
      <c r="BH49" s="34">
        <f>VLOOKUP($AX49&amp;"_"&amp;$BC$14,データシート1!$A:$BT,MATCH($BC$12&amp;"_"&amp;BH$20,データシート1!$A$1:$BT$1,0),0)</f>
        <v>10.822736408323498</v>
      </c>
      <c r="BI49" s="34">
        <f>VLOOKUP($AX49&amp;"_"&amp;$BC$14,データシート1!$A:$BT,MATCH($BC$12&amp;"_"&amp;BI$20,データシート1!$A$1:$BT$1,0),0)</f>
        <v>51.081284009656848</v>
      </c>
      <c r="BJ49" s="34">
        <f>VLOOKUP($AX49&amp;"_"&amp;$BC$14,データシート1!$A:$BT,MATCH($BC$12&amp;"_"&amp;BJ$20,データシート1!$A$1:$BT$1,0),0)</f>
        <v>71.64023843980732</v>
      </c>
      <c r="BK49" s="34">
        <f t="shared" si="1"/>
        <v>90.907667065392062</v>
      </c>
      <c r="BL49" s="34">
        <f t="shared" si="2"/>
        <v>88.221626576680421</v>
      </c>
      <c r="BM49" s="34">
        <f>VLOOKUP($AX49&amp;"_"&amp;$BC$14,データシート1!$A:$BT,MATCH($BC$12&amp;"_"&amp;BM$20,データシート1!$A$1:$BT$1,0),0)</f>
        <v>41.132881833582807</v>
      </c>
      <c r="BN49" s="34">
        <f>VLOOKUP($AX49&amp;"_"&amp;$BC$14,データシート1!$A:$BT,MATCH($BC$12&amp;"_"&amp;BN$20,データシート1!$A$1:$BT$1,0),0)</f>
        <v>47.088744743097607</v>
      </c>
      <c r="BO49" s="34">
        <f>VLOOKUP($AX49&amp;"_"&amp;$BC$14,データシート1!$A:$BT,MATCH($BC$12&amp;"_"&amp;BO$20,データシート1!$A$1:$BT$1,0),0)</f>
        <v>2.6860404887116398</v>
      </c>
      <c r="BP49" s="34">
        <f>VLOOKUP($AX49&amp;"_"&amp;$BC$14,データシート1!$A:$BT,MATCH($BC$12&amp;"_"&amp;BP$20,データシート1!$A$1:$BT$1,0),0)</f>
        <v>0</v>
      </c>
      <c r="BQ49" s="34">
        <f>VLOOKUP($AX49&amp;"_"&amp;$BC$14,データシート1!$A:$BT,MATCH($BC$12&amp;"_"&amp;BQ$20,データシート1!$A$1:$BT$1,0),0)</f>
        <v>6.2429736716587261</v>
      </c>
      <c r="BR49" s="35">
        <f t="shared" si="3"/>
        <v>289.56479775303507</v>
      </c>
      <c r="BT49" s="121" t="str">
        <f t="shared" si="4"/>
        <v>喜多方市</v>
      </c>
      <c r="BU49" s="33">
        <f t="shared" si="25"/>
        <v>289.56479775303507</v>
      </c>
      <c r="BV49" s="59">
        <f t="shared" si="16"/>
        <v>0.24068061831866663</v>
      </c>
      <c r="BW49" s="59">
        <f t="shared" si="16"/>
        <v>0.19162763197790239</v>
      </c>
      <c r="BX49" s="59">
        <f t="shared" si="16"/>
        <v>1.1677115750465393E-2</v>
      </c>
      <c r="BY49" s="59">
        <f t="shared" si="16"/>
        <v>3.737587059029885E-2</v>
      </c>
      <c r="BZ49" s="59">
        <f t="shared" si="16"/>
        <v>0.17640709231936133</v>
      </c>
      <c r="CA49" s="59">
        <f t="shared" si="32"/>
        <v>0.24740658738811225</v>
      </c>
      <c r="CB49" s="59">
        <f t="shared" si="32"/>
        <v>0.31394585174308959</v>
      </c>
      <c r="CC49" s="59">
        <f t="shared" si="32"/>
        <v>0.30466972249825464</v>
      </c>
      <c r="CD49" s="59">
        <f t="shared" si="32"/>
        <v>0.14205069867872666</v>
      </c>
      <c r="CE49" s="59">
        <f t="shared" si="32"/>
        <v>0.16261902381952797</v>
      </c>
      <c r="CF49" s="59">
        <f t="shared" si="32"/>
        <v>9.2761292448349277E-3</v>
      </c>
      <c r="CG49" s="59">
        <f t="shared" si="32"/>
        <v>0</v>
      </c>
      <c r="CH49" s="59">
        <f t="shared" si="32"/>
        <v>2.1559850230770294E-2</v>
      </c>
      <c r="CI49" s="122">
        <f t="shared" si="6"/>
        <v>1</v>
      </c>
      <c r="CK49" s="123" t="str">
        <f t="shared" si="7"/>
        <v>喜多方市</v>
      </c>
      <c r="CL49" s="124">
        <f t="shared" si="17"/>
        <v>69.692634566520127</v>
      </c>
      <c r="CM49" s="65">
        <f t="shared" si="18"/>
        <v>1</v>
      </c>
      <c r="CN49" s="66">
        <f t="shared" si="19"/>
        <v>55.488616497574341</v>
      </c>
      <c r="CO49" s="65">
        <f t="shared" si="20"/>
        <v>1</v>
      </c>
      <c r="CP49" s="66">
        <f t="shared" si="8"/>
        <v>3.381281660622292</v>
      </c>
      <c r="CQ49" s="65">
        <f t="shared" si="21"/>
        <v>0</v>
      </c>
      <c r="CR49" s="66">
        <f t="shared" si="9"/>
        <v>10.822736408323498</v>
      </c>
      <c r="CS49" s="65">
        <f t="shared" si="22"/>
        <v>0</v>
      </c>
      <c r="CT49" s="66">
        <f t="shared" si="10"/>
        <v>51.081284009656848</v>
      </c>
      <c r="CU49" s="67">
        <f t="shared" si="23"/>
        <v>0</v>
      </c>
      <c r="CV49" s="16"/>
      <c r="CW49" s="959">
        <f t="shared" si="24"/>
        <v>118.583</v>
      </c>
      <c r="CX49" s="962">
        <f>VLOOKUP($AX49&amp;"_"&amp;$CW$14,データシート1!$A:$BT,MATCH($CW$12&amp;"_"&amp;CX$20,データシート1!$A$1:$BT$1,0),0)</f>
        <v>118.583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118.583</v>
      </c>
      <c r="DE49" s="16"/>
      <c r="DF49" s="125">
        <f>VLOOKUP($AX49&amp;"_"&amp;$DF$14,データシート1!$A:$BT,MATCH($DF$12&amp;"_"&amp;DF$20,データシート1!$A$1:$BT$1,0),0)</f>
        <v>5</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伊豆の国市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静岡県</v>
      </c>
      <c r="AY4" s="1038" t="str">
        <f>年度マスタ!$J4</f>
        <v>伊豆の国市</v>
      </c>
      <c r="AZ4" s="1038" t="str">
        <f>年度マスタ!$K4</f>
        <v>22225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30202</v>
      </c>
      <c r="AY13" s="18" t="str">
        <f>IF(IFERROR(比較地域マスタ!$Z6,"")=0,"",IFERROR(比較地域マスタ!$Z6,""))</f>
        <v>海南市</v>
      </c>
      <c r="BC13" s="844" t="str">
        <f t="shared" ref="BC13:BC59" si="0">AX13</f>
        <v>30202</v>
      </c>
      <c r="BD13" s="1031" t="str">
        <f>AY13</f>
        <v>海南市</v>
      </c>
      <c r="BE13" s="34">
        <f>VLOOKUP($BC13&amp;"_"&amp;$AZ$7,データシート1!$A:$BT,MATCH("cb_"&amp;BE$12,データシート1!$A$1:$BT$1,0),0)</f>
        <v>8322.3999999999833</v>
      </c>
      <c r="BF13" s="34">
        <f>VLOOKUP($BC13&amp;"_"&amp;$AZ$7,データシート1!$A:$BT,MATCH("cb_"&amp;BF$12,データシート1!$A$1:$BT$1,0),0)</f>
        <v>18687.7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27010.099999999984</v>
      </c>
      <c r="BL13" s="36"/>
      <c r="BM13" s="844" t="str">
        <f>AX13</f>
        <v>30202</v>
      </c>
      <c r="BN13" s="1031" t="str">
        <f>AY13</f>
        <v>海南市</v>
      </c>
      <c r="BO13" s="34">
        <f>BE13*VLOOKUP(BO$12,別紙!$B$4:$E$10,MATCH("設備利用率",別紙!$B$4:$E$4,0),0)/100*8760/10^3</f>
        <v>9987.8786879999789</v>
      </c>
      <c r="BP13" s="34">
        <f>BF13*VLOOKUP(BP$12,別紙!$B$4:$E$10,MATCH("設備利用率",別紙!$B$4:$E$4,0),0)/100*8760/10^3</f>
        <v>24719.342052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34707.220739999975</v>
      </c>
      <c r="BV13" s="36"/>
      <c r="BW13" s="33" t="str">
        <f>AX13</f>
        <v>30202</v>
      </c>
      <c r="BX13" s="33" t="str">
        <f>AY13</f>
        <v>海南市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454585.45999561017</v>
      </c>
      <c r="BZ13" s="36"/>
      <c r="CA13" s="33" t="str">
        <f>AX13</f>
        <v>30202</v>
      </c>
      <c r="CB13" s="33" t="str">
        <f>AY13</f>
        <v>海南市</v>
      </c>
      <c r="CC13" s="223">
        <f>BO13/$BY13</f>
        <v>2.1971399367011056E-2</v>
      </c>
      <c r="CD13" s="223">
        <f t="shared" ref="CD13:CH28" si="1">BP13/$BY13</f>
        <v>5.4377766618929492E-2</v>
      </c>
      <c r="CE13" s="223">
        <f t="shared" si="1"/>
        <v>0</v>
      </c>
      <c r="CF13" s="223">
        <f t="shared" si="1"/>
        <v>0</v>
      </c>
      <c r="CG13" s="223">
        <f t="shared" si="1"/>
        <v>0</v>
      </c>
      <c r="CH13" s="223">
        <f t="shared" si="1"/>
        <v>0</v>
      </c>
      <c r="CI13" s="223">
        <f>BU13/BY13</f>
        <v>7.6349165985940548E-2</v>
      </c>
      <c r="CK13" s="18" t="str">
        <f>AX13</f>
        <v>30202</v>
      </c>
      <c r="CL13" s="18" t="str">
        <f>AY13</f>
        <v>海南市</v>
      </c>
      <c r="CM13" s="18">
        <f>VLOOKUP($CK13&amp;"_"&amp;$AZ$7,データシート1!$A:$BT,MATCH("ca_太陽光発電（10kW未満）",データシート1!$A$1:$BT$1,0),0)</f>
        <v>1778</v>
      </c>
      <c r="CN13" s="18">
        <f>VLOOKUP($CK13&amp;"_"&amp;$AZ$5,データシート1!$A:$BT,MATCH("ab_家庭",データシート1!$A$1:$BT$1,0),0)</f>
        <v>22049</v>
      </c>
      <c r="CO13" s="223">
        <f>CM13/CN13</f>
        <v>8.0638577713274984E-2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20204</v>
      </c>
      <c r="AY14" s="18" t="str">
        <f>IF(IFERROR(比較地域マスタ!$Z7,"")=0,"",IFERROR(比較地域マスタ!$Z7,""))</f>
        <v>岡谷市</v>
      </c>
      <c r="BC14" s="844" t="str">
        <f t="shared" si="0"/>
        <v>20204</v>
      </c>
      <c r="BD14" s="1031" t="str">
        <f t="shared" ref="BD14:BD60" si="2">AY14</f>
        <v>岡谷市</v>
      </c>
      <c r="BE14" s="34">
        <f>VLOOKUP($BC14&amp;"_"&amp;$AZ$7,データシート1!$A:$BT,MATCH("cb_"&amp;BE$12,データシート1!$A$1:$BT$1,0),0)</f>
        <v>9961.49999999998</v>
      </c>
      <c r="BF14" s="34">
        <f>VLOOKUP($BC14&amp;"_"&amp;$AZ$7,データシート1!$A:$BT,MATCH("cb_"&amp;BF$12,データシート1!$A$1:$BT$1,0),0)</f>
        <v>13080.400000000001</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1025</v>
      </c>
      <c r="BK14" s="34">
        <f t="shared" ref="BK14:BK60" si="3">SUM(BE14:BJ14)</f>
        <v>24066.89999999998</v>
      </c>
      <c r="BL14" s="36"/>
      <c r="BM14" s="844" t="str">
        <f t="shared" ref="BM14:BM60" si="4">AX14</f>
        <v>20204</v>
      </c>
      <c r="BN14" s="1031" t="str">
        <f t="shared" ref="BN14:BN60" si="5">AY14</f>
        <v>岡谷市</v>
      </c>
      <c r="BO14" s="34">
        <f>BE14*VLOOKUP(BO$12,別紙!$B$4:$E$10,MATCH("設備利用率",別紙!$B$4:$E$4,0),0)/100*8760/10^3</f>
        <v>11954.995379999977</v>
      </c>
      <c r="BP14" s="34">
        <f>BF14*VLOOKUP(BP$12,別紙!$B$4:$E$10,MATCH("設備利用率",別紙!$B$4:$E$4,0),0)/100*8760/10^3</f>
        <v>17302.229904</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7183.2</v>
      </c>
      <c r="BU14" s="34">
        <f t="shared" ref="BU14:BU60" si="6">SUM(BO14:BT14)</f>
        <v>36440.425283999975</v>
      </c>
      <c r="BV14" s="36"/>
      <c r="BW14" s="33" t="str">
        <f t="shared" ref="BW14:BW60" si="7">AX14</f>
        <v>20204</v>
      </c>
      <c r="BX14" s="33" t="str">
        <f t="shared" ref="BX14:BX60" si="8">AY14</f>
        <v>岡谷市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307793.9167954477</v>
      </c>
      <c r="BZ14" s="36"/>
      <c r="CA14" s="33" t="str">
        <f t="shared" ref="CA14:CA60" si="9">AX14</f>
        <v>20204</v>
      </c>
      <c r="CB14" s="33" t="str">
        <f t="shared" ref="CB14:CB60" si="10">AY14</f>
        <v>岡谷市</v>
      </c>
      <c r="CC14" s="223">
        <f t="shared" ref="CC14:CC60" si="11">BO14/$BY14</f>
        <v>3.8840908567874567E-2</v>
      </c>
      <c r="CD14" s="223">
        <f t="shared" si="1"/>
        <v>5.6213683766526933E-2</v>
      </c>
      <c r="CE14" s="223">
        <f t="shared" si="1"/>
        <v>0</v>
      </c>
      <c r="CF14" s="223">
        <f t="shared" si="1"/>
        <v>0</v>
      </c>
      <c r="CG14" s="223">
        <f t="shared" si="1"/>
        <v>0</v>
      </c>
      <c r="CH14" s="223">
        <f t="shared" si="1"/>
        <v>2.3337693203253847E-2</v>
      </c>
      <c r="CI14" s="223">
        <f t="shared" ref="CI14:CI60" si="12">BU14/BY14</f>
        <v>0.11839228553765535</v>
      </c>
      <c r="CK14" s="18" t="str">
        <f t="shared" ref="CK14:CK60" si="13">AX14</f>
        <v>20204</v>
      </c>
      <c r="CL14" s="18" t="str">
        <f t="shared" ref="CL14:CL60" si="14">AY14</f>
        <v>岡谷市</v>
      </c>
      <c r="CM14" s="18">
        <f>VLOOKUP($CK14&amp;"_"&amp;$AZ$7,データシート1!$A:$BT,MATCH("ca_太陽光発電（10kW未満）",データシート1!$A$1:$BT$1,0),0)</f>
        <v>2133</v>
      </c>
      <c r="CN14" s="18">
        <f>VLOOKUP($CK14&amp;"_"&amp;$AZ$5,データシート1!$A:$BT,MATCH("ab_家庭",データシート1!$A$1:$BT$1,0),0)</f>
        <v>21019</v>
      </c>
      <c r="CO14" s="223">
        <f t="shared" ref="CO14:CO60" si="15">CM14/CN14</f>
        <v>0.10147961368285836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16208</v>
      </c>
      <c r="AY15" s="18" t="str">
        <f>IF(IFERROR(比較地域マスタ!$Z8,"")=0,"",IFERROR(比較地域マスタ!$Z8,""))</f>
        <v>砺波市</v>
      </c>
      <c r="BC15" s="844" t="str">
        <f t="shared" si="0"/>
        <v>16208</v>
      </c>
      <c r="BD15" s="1031" t="str">
        <f t="shared" si="2"/>
        <v>砺波市</v>
      </c>
      <c r="BE15" s="34">
        <f>VLOOKUP($BC15&amp;"_"&amp;$AZ$7,データシート1!$A:$BT,MATCH("cb_"&amp;BE$12,データシート1!$A$1:$BT$1,0),0)</f>
        <v>5445.6970000000065</v>
      </c>
      <c r="BF15" s="34">
        <f>VLOOKUP($BC15&amp;"_"&amp;$AZ$7,データシート1!$A:$BT,MATCH("cb_"&amp;BF$12,データシート1!$A$1:$BT$1,0),0)</f>
        <v>10665.1</v>
      </c>
      <c r="BG15" s="34">
        <f>VLOOKUP($BC15&amp;"_"&amp;$AZ$7,データシート1!$A:$BT,MATCH("cb_"&amp;BG$12,データシート1!$A$1:$BT$1,0),0)</f>
        <v>0</v>
      </c>
      <c r="BH15" s="34">
        <f>VLOOKUP($BC15&amp;"_"&amp;$AZ$7,データシート1!$A:$BT,MATCH("cb_"&amp;BH$12,データシート1!$A$1:$BT$1,0),0)</f>
        <v>2614.6</v>
      </c>
      <c r="BI15" s="34">
        <f>VLOOKUP($BC15&amp;"_"&amp;$AZ$7,データシート1!$A:$BT,MATCH("cb_"&amp;BI$12,データシート1!$A$1:$BT$1,0),0)</f>
        <v>0</v>
      </c>
      <c r="BJ15" s="34">
        <f>VLOOKUP($BC15&amp;"_"&amp;$AZ$7,データシート1!$A:$BT,MATCH("cb_"&amp;BJ$12,データシート1!$A$1:$BT$1,0),0)</f>
        <v>0</v>
      </c>
      <c r="BK15" s="34">
        <f t="shared" si="3"/>
        <v>18725.397000000004</v>
      </c>
      <c r="BL15" s="36"/>
      <c r="BM15" s="844" t="str">
        <f t="shared" si="4"/>
        <v>16208</v>
      </c>
      <c r="BN15" s="1031" t="str">
        <f t="shared" si="5"/>
        <v>砺波市</v>
      </c>
      <c r="BO15" s="34">
        <f>BE15*VLOOKUP(BO$12,別紙!$B$4:$E$10,MATCH("設備利用率",別紙!$B$4:$E$4,0),0)/100*8760/10^3</f>
        <v>6535.489883640008</v>
      </c>
      <c r="BP15" s="34">
        <f>BF15*VLOOKUP(BP$12,別紙!$B$4:$E$10,MATCH("設備利用率",別紙!$B$4:$E$4,0),0)/100*8760/10^3</f>
        <v>14107.367676000002</v>
      </c>
      <c r="BQ15" s="34">
        <f>BG15*VLOOKUP(BQ$12,別紙!$B$4:$E$10,MATCH("設備利用率",別紙!$B$4:$E$4,0),0)/100*8760/10^3</f>
        <v>0</v>
      </c>
      <c r="BR15" s="34">
        <f>BH15*VLOOKUP(BR$12,別紙!$B$4:$E$10,MATCH("設備利用率",別紙!$B$4:$E$4,0),0)/100*8760/10^3</f>
        <v>13742.337599999999</v>
      </c>
      <c r="BS15" s="34">
        <f>BI15*VLOOKUP(BS$12,別紙!$B$4:$E$10,MATCH("設備利用率",別紙!$B$4:$E$4,0),0)/100*8760/10^3</f>
        <v>0</v>
      </c>
      <c r="BT15" s="34">
        <f>BJ15*VLOOKUP(BT$12,別紙!$B$4:$E$10,MATCH("設備利用率",別紙!$B$4:$E$4,0),0)/100*8760/10^3</f>
        <v>0</v>
      </c>
      <c r="BU15" s="34">
        <f t="shared" si="6"/>
        <v>34385.19515964001</v>
      </c>
      <c r="BV15" s="36"/>
      <c r="BW15" s="33" t="str">
        <f t="shared" si="7"/>
        <v>16208</v>
      </c>
      <c r="BX15" s="33" t="str">
        <f t="shared" si="8"/>
        <v>砺波市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425655.94553334988</v>
      </c>
      <c r="BZ15" s="36"/>
      <c r="CA15" s="33" t="str">
        <f t="shared" si="9"/>
        <v>16208</v>
      </c>
      <c r="CB15" s="33" t="str">
        <f t="shared" si="10"/>
        <v>砺波市</v>
      </c>
      <c r="CC15" s="223">
        <f t="shared" si="11"/>
        <v>1.5353925986986964E-2</v>
      </c>
      <c r="CD15" s="223">
        <f t="shared" si="1"/>
        <v>3.314265388287569E-2</v>
      </c>
      <c r="CE15" s="223">
        <f t="shared" si="1"/>
        <v>0</v>
      </c>
      <c r="CF15" s="223">
        <f t="shared" si="1"/>
        <v>3.2285083162131689E-2</v>
      </c>
      <c r="CG15" s="223">
        <f t="shared" si="1"/>
        <v>0</v>
      </c>
      <c r="CH15" s="223">
        <f t="shared" si="1"/>
        <v>0</v>
      </c>
      <c r="CI15" s="223">
        <f t="shared" si="12"/>
        <v>8.0781663031994355E-2</v>
      </c>
      <c r="CK15" s="18" t="str">
        <f t="shared" si="13"/>
        <v>16208</v>
      </c>
      <c r="CL15" s="18" t="str">
        <f t="shared" si="14"/>
        <v>砺波市</v>
      </c>
      <c r="CM15" s="18">
        <f>VLOOKUP($CK15&amp;"_"&amp;$AZ$7,データシート1!$A:$BT,MATCH("ca_太陽光発電（10kW未満）",データシート1!$A$1:$BT$1,0),0)</f>
        <v>1162</v>
      </c>
      <c r="CN15" s="18">
        <f>VLOOKUP($CK15&amp;"_"&amp;$AZ$5,データシート1!$A:$BT,MATCH("ab_家庭",データシート1!$A$1:$BT$1,0),0)</f>
        <v>17504</v>
      </c>
      <c r="CO15" s="223">
        <f t="shared" si="15"/>
        <v>6.6384826325411331E-2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08234</v>
      </c>
      <c r="AY16" s="18" t="str">
        <f>IF(IFERROR(比較地域マスタ!$Z9,"")=0,"",IFERROR(比較地域マスタ!$Z9,""))</f>
        <v>鉾田市</v>
      </c>
      <c r="BC16" s="844" t="str">
        <f t="shared" si="0"/>
        <v>08234</v>
      </c>
      <c r="BD16" s="1031" t="str">
        <f t="shared" si="2"/>
        <v>鉾田市</v>
      </c>
      <c r="BE16" s="34">
        <f>VLOOKUP($BC16&amp;"_"&amp;$AZ$7,データシート1!$A:$BT,MATCH("cb_"&amp;BE$12,データシート1!$A$1:$BT$1,0),0)</f>
        <v>7095.3999999999896</v>
      </c>
      <c r="BF16" s="34">
        <f>VLOOKUP($BC16&amp;"_"&amp;$AZ$7,データシート1!$A:$BT,MATCH("cb_"&amp;BF$12,データシート1!$A$1:$BT$1,0),0)</f>
        <v>145524.8000000001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152620.2000000001</v>
      </c>
      <c r="BL16" s="36"/>
      <c r="BM16" s="844" t="str">
        <f t="shared" si="4"/>
        <v>08234</v>
      </c>
      <c r="BN16" s="1031" t="str">
        <f t="shared" si="5"/>
        <v>鉾田市</v>
      </c>
      <c r="BO16" s="34">
        <f>BE16*VLOOKUP(BO$12,別紙!$B$4:$E$10,MATCH("設備利用率",別紙!$B$4:$E$4,0),0)/100*8760/10^3</f>
        <v>8515.3314479999881</v>
      </c>
      <c r="BP16" s="34">
        <f>BF16*VLOOKUP(BP$12,別紙!$B$4:$E$10,MATCH("設備利用率",別紙!$B$4:$E$4,0),0)/100*8760/10^3</f>
        <v>192494.38444800014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201009.71589600013</v>
      </c>
      <c r="BV16" s="36"/>
      <c r="BW16" s="33" t="str">
        <f t="shared" si="7"/>
        <v>08234</v>
      </c>
      <c r="BX16" s="33" t="str">
        <f t="shared" si="8"/>
        <v>鉾田市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244948.51404914854</v>
      </c>
      <c r="BZ16" s="36"/>
      <c r="CA16" s="33" t="str">
        <f t="shared" si="9"/>
        <v>08234</v>
      </c>
      <c r="CB16" s="33" t="str">
        <f t="shared" si="10"/>
        <v>鉾田市</v>
      </c>
      <c r="CC16" s="223">
        <f t="shared" si="11"/>
        <v>3.4763760380646359E-2</v>
      </c>
      <c r="CD16" s="223">
        <f t="shared" si="1"/>
        <v>0.78585651027618175</v>
      </c>
      <c r="CE16" s="223">
        <f t="shared" si="1"/>
        <v>0</v>
      </c>
      <c r="CF16" s="223">
        <f t="shared" si="1"/>
        <v>0</v>
      </c>
      <c r="CG16" s="223">
        <f t="shared" si="1"/>
        <v>0</v>
      </c>
      <c r="CH16" s="223">
        <f t="shared" si="1"/>
        <v>0</v>
      </c>
      <c r="CI16" s="223">
        <f t="shared" si="12"/>
        <v>0.82062027065682808</v>
      </c>
      <c r="CK16" s="18" t="str">
        <f t="shared" si="13"/>
        <v>08234</v>
      </c>
      <c r="CL16" s="18" t="str">
        <f t="shared" si="14"/>
        <v>鉾田市</v>
      </c>
      <c r="CM16" s="18">
        <f>VLOOKUP($CK16&amp;"_"&amp;$AZ$7,データシート1!$A:$BT,MATCH("ca_太陽光発電（10kW未満）",データシート1!$A$1:$BT$1,0),0)</f>
        <v>1441</v>
      </c>
      <c r="CN16" s="18">
        <f>VLOOKUP($CK16&amp;"_"&amp;$AZ$5,データシート1!$A:$BT,MATCH("ab_家庭",データシート1!$A$1:$BT$1,0),0)</f>
        <v>21169</v>
      </c>
      <c r="CO16" s="223">
        <f t="shared" si="15"/>
        <v>6.8071236241674146E-2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16210</v>
      </c>
      <c r="AY17" s="18" t="str">
        <f>IF(IFERROR(比較地域マスタ!$Z10,"")=0,"",IFERROR(比較地域マスタ!$Z10,""))</f>
        <v>南砺市</v>
      </c>
      <c r="BC17" s="844" t="str">
        <f t="shared" si="0"/>
        <v>16210</v>
      </c>
      <c r="BD17" s="1031" t="str">
        <f t="shared" si="2"/>
        <v>南砺市</v>
      </c>
      <c r="BE17" s="34">
        <f>VLOOKUP($BC17&amp;"_"&amp;$AZ$7,データシート1!$A:$BT,MATCH("cb_"&amp;BE$12,データシート1!$A$1:$BT$1,0),0)</f>
        <v>4750.3800000000028</v>
      </c>
      <c r="BF17" s="34">
        <f>VLOOKUP($BC17&amp;"_"&amp;$AZ$7,データシート1!$A:$BT,MATCH("cb_"&amp;BF$12,データシート1!$A$1:$BT$1,0),0)</f>
        <v>9387.4</v>
      </c>
      <c r="BG17" s="34">
        <f>VLOOKUP($BC17&amp;"_"&amp;$AZ$7,データシート1!$A:$BT,MATCH("cb_"&amp;BG$12,データシート1!$A$1:$BT$1,0),0)</f>
        <v>0</v>
      </c>
      <c r="BH17" s="34">
        <f>VLOOKUP($BC17&amp;"_"&amp;$AZ$7,データシート1!$A:$BT,MATCH("cb_"&amp;BH$12,データシート1!$A$1:$BT$1,0),0)</f>
        <v>3348.2999999999997</v>
      </c>
      <c r="BI17" s="34">
        <f>VLOOKUP($BC17&amp;"_"&amp;$AZ$7,データシート1!$A:$BT,MATCH("cb_"&amp;BI$12,データシート1!$A$1:$BT$1,0),0)</f>
        <v>0</v>
      </c>
      <c r="BJ17" s="34">
        <f>VLOOKUP($BC17&amp;"_"&amp;$AZ$7,データシート1!$A:$BT,MATCH("cb_"&amp;BJ$12,データシート1!$A$1:$BT$1,0),0)</f>
        <v>0</v>
      </c>
      <c r="BK17" s="34">
        <f t="shared" si="3"/>
        <v>17486.080000000002</v>
      </c>
      <c r="BL17" s="36"/>
      <c r="BM17" s="844" t="str">
        <f t="shared" si="4"/>
        <v>16210</v>
      </c>
      <c r="BN17" s="1031" t="str">
        <f t="shared" si="5"/>
        <v>南砺市</v>
      </c>
      <c r="BO17" s="34">
        <f>BE17*VLOOKUP(BO$12,別紙!$B$4:$E$10,MATCH("設備利用率",別紙!$B$4:$E$4,0),0)/100*8760/10^3</f>
        <v>5701.0260456000024</v>
      </c>
      <c r="BP17" s="34">
        <f>BF17*VLOOKUP(BP$12,別紙!$B$4:$E$10,MATCH("設備利用率",別紙!$B$4:$E$4,0),0)/100*8760/10^3</f>
        <v>12417.277223999999</v>
      </c>
      <c r="BQ17" s="34">
        <f>BG17*VLOOKUP(BQ$12,別紙!$B$4:$E$10,MATCH("設備利用率",別紙!$B$4:$E$4,0),0)/100*8760/10^3</f>
        <v>0</v>
      </c>
      <c r="BR17" s="34">
        <f>BH17*VLOOKUP(BR$12,別紙!$B$4:$E$10,MATCH("設備利用率",別紙!$B$4:$E$4,0),0)/100*8760/10^3</f>
        <v>17598.664799999999</v>
      </c>
      <c r="BS17" s="34">
        <f>BI17*VLOOKUP(BS$12,別紙!$B$4:$E$10,MATCH("設備利用率",別紙!$B$4:$E$4,0),0)/100*8760/10^3</f>
        <v>0</v>
      </c>
      <c r="BT17" s="34">
        <f>BJ17*VLOOKUP(BT$12,別紙!$B$4:$E$10,MATCH("設備利用率",別紙!$B$4:$E$4,0),0)/100*8760/10^3</f>
        <v>0</v>
      </c>
      <c r="BU17" s="34">
        <f t="shared" si="6"/>
        <v>35716.9680696</v>
      </c>
      <c r="BV17" s="36"/>
      <c r="BW17" s="33" t="str">
        <f t="shared" si="7"/>
        <v>16210</v>
      </c>
      <c r="BX17" s="33" t="str">
        <f t="shared" si="8"/>
        <v>南砺市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430240.84847857937</v>
      </c>
      <c r="BZ17" s="36"/>
      <c r="CA17" s="33" t="str">
        <f t="shared" si="9"/>
        <v>16210</v>
      </c>
      <c r="CB17" s="33" t="str">
        <f t="shared" si="10"/>
        <v>南砺市</v>
      </c>
      <c r="CC17" s="223">
        <f t="shared" si="11"/>
        <v>1.3250778176363331E-2</v>
      </c>
      <c r="CD17" s="223">
        <f t="shared" si="1"/>
        <v>2.8861223354105171E-2</v>
      </c>
      <c r="CE17" s="223">
        <f t="shared" si="1"/>
        <v>0</v>
      </c>
      <c r="CF17" s="223">
        <f t="shared" si="1"/>
        <v>4.0904216469060332E-2</v>
      </c>
      <c r="CG17" s="223">
        <f t="shared" si="1"/>
        <v>0</v>
      </c>
      <c r="CH17" s="223">
        <f t="shared" si="1"/>
        <v>0</v>
      </c>
      <c r="CI17" s="223">
        <f t="shared" si="12"/>
        <v>8.3016217999528838E-2</v>
      </c>
      <c r="CK17" s="18" t="str">
        <f t="shared" si="13"/>
        <v>16210</v>
      </c>
      <c r="CL17" s="18" t="str">
        <f t="shared" si="14"/>
        <v>南砺市</v>
      </c>
      <c r="CM17" s="18">
        <f>VLOOKUP($CK17&amp;"_"&amp;$AZ$7,データシート1!$A:$BT,MATCH("ca_太陽光発電（10kW未満）",データシート1!$A$1:$BT$1,0),0)</f>
        <v>959</v>
      </c>
      <c r="CN17" s="18">
        <f>VLOOKUP($CK17&amp;"_"&amp;$AZ$5,データシート1!$A:$BT,MATCH("ab_家庭",データシート1!$A$1:$BT$1,0),0)</f>
        <v>17537</v>
      </c>
      <c r="CO17" s="223">
        <f t="shared" si="15"/>
        <v>5.4684381593202942E-2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21210</v>
      </c>
      <c r="AY18" s="18" t="str">
        <f>IF(IFERROR(比較地域マスタ!$Z11,"")=0,"",IFERROR(比較地域マスタ!$Z11,""))</f>
        <v>恵那市</v>
      </c>
      <c r="BC18" s="844" t="str">
        <f t="shared" si="0"/>
        <v>21210</v>
      </c>
      <c r="BD18" s="1031" t="str">
        <f t="shared" si="2"/>
        <v>恵那市</v>
      </c>
      <c r="BE18" s="34">
        <f>VLOOKUP($BC18&amp;"_"&amp;$AZ$7,データシート1!$A:$BT,MATCH("cb_"&amp;BE$12,データシート1!$A$1:$BT$1,0),0)</f>
        <v>9971.8999999999814</v>
      </c>
      <c r="BF18" s="34">
        <f>VLOOKUP($BC18&amp;"_"&amp;$AZ$7,データシート1!$A:$BT,MATCH("cb_"&amp;BF$12,データシート1!$A$1:$BT$1,0),0)</f>
        <v>99568.399999999849</v>
      </c>
      <c r="BG18" s="34">
        <f>VLOOKUP($BC18&amp;"_"&amp;$AZ$7,データシート1!$A:$BT,MATCH("cb_"&amp;BG$12,データシート1!$A$1:$BT$1,0),0)</f>
        <v>9200</v>
      </c>
      <c r="BH18" s="34">
        <f>VLOOKUP($BC18&amp;"_"&amp;$AZ$7,データシート1!$A:$BT,MATCH("cb_"&amp;BH$12,データシート1!$A$1:$BT$1,0),0)</f>
        <v>275.60000000000002</v>
      </c>
      <c r="BI18" s="34">
        <f>VLOOKUP($BC18&amp;"_"&amp;$AZ$7,データシート1!$A:$BT,MATCH("cb_"&amp;BI$12,データシート1!$A$1:$BT$1,0),0)</f>
        <v>0</v>
      </c>
      <c r="BJ18" s="34">
        <f>VLOOKUP($BC18&amp;"_"&amp;$AZ$7,データシート1!$A:$BT,MATCH("cb_"&amp;BJ$12,データシート1!$A$1:$BT$1,0),0)</f>
        <v>0</v>
      </c>
      <c r="BK18" s="34">
        <f t="shared" si="3"/>
        <v>119015.89999999983</v>
      </c>
      <c r="BL18" s="36"/>
      <c r="BM18" s="844" t="str">
        <f t="shared" si="4"/>
        <v>21210</v>
      </c>
      <c r="BN18" s="1031" t="str">
        <f t="shared" si="5"/>
        <v>恵那市</v>
      </c>
      <c r="BO18" s="34">
        <f>BE18*VLOOKUP(BO$12,別紙!$B$4:$E$10,MATCH("設備利用率",別紙!$B$4:$E$4,0),0)/100*8760/10^3</f>
        <v>11967.476627999977</v>
      </c>
      <c r="BP18" s="34">
        <f>BF18*VLOOKUP(BP$12,別紙!$B$4:$E$10,MATCH("設備利用率",別紙!$B$4:$E$4,0),0)/100*8760/10^3</f>
        <v>131705.09678399979</v>
      </c>
      <c r="BQ18" s="34">
        <f>BG18*VLOOKUP(BQ$12,別紙!$B$4:$E$10,MATCH("設備利用率",別紙!$B$4:$E$4,0),0)/100*8760/10^3</f>
        <v>19986.815999999999</v>
      </c>
      <c r="BR18" s="34">
        <f>BH18*VLOOKUP(BR$12,別紙!$B$4:$E$10,MATCH("設備利用率",別紙!$B$4:$E$4,0),0)/100*8760/10^3</f>
        <v>1448.5536000000002</v>
      </c>
      <c r="BS18" s="34">
        <f>BI18*VLOOKUP(BS$12,別紙!$B$4:$E$10,MATCH("設備利用率",別紙!$B$4:$E$4,0),0)/100*8760/10^3</f>
        <v>0</v>
      </c>
      <c r="BT18" s="34">
        <f>BJ18*VLOOKUP(BT$12,別紙!$B$4:$E$10,MATCH("設備利用率",別紙!$B$4:$E$4,0),0)/100*8760/10^3</f>
        <v>0</v>
      </c>
      <c r="BU18" s="34">
        <f t="shared" si="6"/>
        <v>165107.94301199977</v>
      </c>
      <c r="BV18" s="36"/>
      <c r="BW18" s="33" t="str">
        <f t="shared" si="7"/>
        <v>21210</v>
      </c>
      <c r="BX18" s="33" t="str">
        <f t="shared" si="8"/>
        <v>恵那市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396372.35443207849</v>
      </c>
      <c r="BZ18" s="36"/>
      <c r="CA18" s="33" t="str">
        <f t="shared" si="9"/>
        <v>21210</v>
      </c>
      <c r="CB18" s="33" t="str">
        <f t="shared" si="10"/>
        <v>恵那市</v>
      </c>
      <c r="CC18" s="223">
        <f t="shared" si="11"/>
        <v>3.0192510890793466E-2</v>
      </c>
      <c r="CD18" s="223">
        <f t="shared" si="1"/>
        <v>0.33227619260355984</v>
      </c>
      <c r="CE18" s="223">
        <f t="shared" si="1"/>
        <v>5.042434412116624E-2</v>
      </c>
      <c r="CF18" s="223">
        <f t="shared" si="1"/>
        <v>3.6545273246301065E-3</v>
      </c>
      <c r="CG18" s="223">
        <f t="shared" si="1"/>
        <v>0</v>
      </c>
      <c r="CH18" s="223">
        <f t="shared" si="1"/>
        <v>0</v>
      </c>
      <c r="CI18" s="223">
        <f t="shared" si="12"/>
        <v>0.41654757494014966</v>
      </c>
      <c r="CK18" s="18" t="str">
        <f t="shared" si="13"/>
        <v>21210</v>
      </c>
      <c r="CL18" s="18" t="str">
        <f t="shared" si="14"/>
        <v>恵那市</v>
      </c>
      <c r="CM18" s="18">
        <f>VLOOKUP($CK18&amp;"_"&amp;$AZ$7,データシート1!$A:$BT,MATCH("ca_太陽光発電（10kW未満）",データシート1!$A$1:$BT$1,0),0)</f>
        <v>2018</v>
      </c>
      <c r="CN18" s="18">
        <f>VLOOKUP($CK18&amp;"_"&amp;$AZ$5,データシート1!$A:$BT,MATCH("ab_家庭",データシート1!$A$1:$BT$1,0),0)</f>
        <v>19860</v>
      </c>
      <c r="CO18" s="223">
        <f t="shared" si="15"/>
        <v>0.10161127895266868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03202</v>
      </c>
      <c r="AY19" s="18" t="str">
        <f>IF(IFERROR(比較地域マスタ!$Z12,"")=0,"",IFERROR(比較地域マスタ!$Z12,""))</f>
        <v>宮古市</v>
      </c>
      <c r="BC19" s="844" t="str">
        <f t="shared" si="0"/>
        <v>03202</v>
      </c>
      <c r="BD19" s="1031" t="str">
        <f t="shared" si="2"/>
        <v>宮古市</v>
      </c>
      <c r="BE19" s="34">
        <f>VLOOKUP($BC19&amp;"_"&amp;$AZ$7,データシート1!$A:$BT,MATCH("cb_"&amp;BE$12,データシート1!$A$1:$BT$1,0),0)</f>
        <v>8264.4999999999854</v>
      </c>
      <c r="BF19" s="34">
        <f>VLOOKUP($BC19&amp;"_"&amp;$AZ$7,データシート1!$A:$BT,MATCH("cb_"&amp;BF$12,データシート1!$A$1:$BT$1,0),0)</f>
        <v>67131.199999999997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5800</v>
      </c>
      <c r="BK19" s="34">
        <f t="shared" si="3"/>
        <v>81195.699999999983</v>
      </c>
      <c r="BL19" s="36"/>
      <c r="BM19" s="844" t="str">
        <f t="shared" si="4"/>
        <v>03202</v>
      </c>
      <c r="BN19" s="1031" t="str">
        <f t="shared" si="5"/>
        <v>宮古市</v>
      </c>
      <c r="BO19" s="34">
        <f>BE19*VLOOKUP(BO$12,別紙!$B$4:$E$10,MATCH("設備利用率",別紙!$B$4:$E$4,0),0)/100*8760/10^3</f>
        <v>9918.3917399999809</v>
      </c>
      <c r="BP19" s="34">
        <f>BF19*VLOOKUP(BP$12,別紙!$B$4:$E$10,MATCH("設備利用率",別紙!$B$4:$E$4,0),0)/100*8760/10^3</f>
        <v>88798.466111999995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40646.400000000001</v>
      </c>
      <c r="BU19" s="34">
        <f t="shared" si="6"/>
        <v>139363.25785199998</v>
      </c>
      <c r="BV19" s="36"/>
      <c r="BW19" s="33" t="str">
        <f t="shared" si="7"/>
        <v>03202</v>
      </c>
      <c r="BX19" s="33" t="str">
        <f t="shared" si="8"/>
        <v>宮古市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285698.09815809299</v>
      </c>
      <c r="BZ19" s="36"/>
      <c r="CA19" s="33" t="str">
        <f t="shared" si="9"/>
        <v>03202</v>
      </c>
      <c r="CB19" s="33" t="str">
        <f t="shared" si="10"/>
        <v>宮古市</v>
      </c>
      <c r="CC19" s="223">
        <f t="shared" si="11"/>
        <v>3.4716337994352246E-2</v>
      </c>
      <c r="CD19" s="223">
        <f t="shared" si="1"/>
        <v>0.31081224090915283</v>
      </c>
      <c r="CE19" s="223">
        <f t="shared" si="1"/>
        <v>0</v>
      </c>
      <c r="CF19" s="223">
        <f t="shared" si="1"/>
        <v>0</v>
      </c>
      <c r="CG19" s="223">
        <f t="shared" si="1"/>
        <v>0</v>
      </c>
      <c r="CH19" s="223">
        <f t="shared" si="1"/>
        <v>0.14227046053876088</v>
      </c>
      <c r="CI19" s="223">
        <f t="shared" si="12"/>
        <v>0.48779903944226599</v>
      </c>
      <c r="CK19" s="18" t="str">
        <f t="shared" si="13"/>
        <v>03202</v>
      </c>
      <c r="CL19" s="18" t="str">
        <f t="shared" si="14"/>
        <v>宮古市</v>
      </c>
      <c r="CM19" s="18">
        <f>VLOOKUP($CK19&amp;"_"&amp;$AZ$7,データシート1!$A:$BT,MATCH("ca_太陽光発電（10kW未満）",データシート1!$A$1:$BT$1,0),0)</f>
        <v>1802</v>
      </c>
      <c r="CN19" s="18">
        <f>VLOOKUP($CK19&amp;"_"&amp;$AZ$5,データシート1!$A:$BT,MATCH("ab_家庭",データシート1!$A$1:$BT$1,0),0)</f>
        <v>22959</v>
      </c>
      <c r="CO19" s="223">
        <f t="shared" si="15"/>
        <v>7.8487739013023222E-2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43210</v>
      </c>
      <c r="AY20" s="18" t="str">
        <f>IF(IFERROR(比較地域マスタ!$Z13,"")=0,"",IFERROR(比較地域マスタ!$Z13,""))</f>
        <v>菊池市</v>
      </c>
      <c r="BC20" s="844" t="str">
        <f t="shared" si="0"/>
        <v>43210</v>
      </c>
      <c r="BD20" s="1031" t="str">
        <f t="shared" si="2"/>
        <v>菊池市</v>
      </c>
      <c r="BE20" s="34">
        <f>VLOOKUP($BC20&amp;"_"&amp;$AZ$7,データシート1!$A:$BT,MATCH("cb_"&amp;BE$12,データシート1!$A$1:$BT$1,0),0)</f>
        <v>13225.345999999958</v>
      </c>
      <c r="BF20" s="34">
        <f>VLOOKUP($BC20&amp;"_"&amp;$AZ$7,データシート1!$A:$BT,MATCH("cb_"&amp;BF$12,データシート1!$A$1:$BT$1,0),0)</f>
        <v>104477.12000000002</v>
      </c>
      <c r="BG20" s="34">
        <f>VLOOKUP($BC20&amp;"_"&amp;$AZ$7,データシート1!$A:$BT,MATCH("cb_"&amp;BG$12,データシート1!$A$1:$BT$1,0),0)</f>
        <v>0</v>
      </c>
      <c r="BH20" s="34">
        <f>VLOOKUP($BC20&amp;"_"&amp;$AZ$7,データシート1!$A:$BT,MATCH("cb_"&amp;BH$12,データシート1!$A$1:$BT$1,0),0)</f>
        <v>11000</v>
      </c>
      <c r="BI20" s="34">
        <f>VLOOKUP($BC20&amp;"_"&amp;$AZ$7,データシート1!$A:$BT,MATCH("cb_"&amp;BI$12,データシート1!$A$1:$BT$1,0),0)</f>
        <v>0</v>
      </c>
      <c r="BJ20" s="34">
        <f>VLOOKUP($BC20&amp;"_"&amp;$AZ$7,データシート1!$A:$BT,MATCH("cb_"&amp;BJ$12,データシート1!$A$1:$BT$1,0),0)</f>
        <v>7058</v>
      </c>
      <c r="BK20" s="34">
        <f t="shared" si="3"/>
        <v>135760.46599999999</v>
      </c>
      <c r="BL20" s="36"/>
      <c r="BM20" s="844" t="str">
        <f t="shared" si="4"/>
        <v>43210</v>
      </c>
      <c r="BN20" s="1031" t="str">
        <f t="shared" si="5"/>
        <v>菊池市</v>
      </c>
      <c r="BO20" s="34">
        <f>BE20*VLOOKUP(BO$12,別紙!$B$4:$E$10,MATCH("設備利用率",別紙!$B$4:$E$4,0),0)/100*8760/10^3</f>
        <v>15872.002241519951</v>
      </c>
      <c r="BP20" s="34">
        <f>BF20*VLOOKUP(BP$12,別紙!$B$4:$E$10,MATCH("設備利用率",別紙!$B$4:$E$4,0),0)/100*8760/10^3</f>
        <v>138198.15525120002</v>
      </c>
      <c r="BQ20" s="34">
        <f>BG20*VLOOKUP(BQ$12,別紙!$B$4:$E$10,MATCH("設備利用率",別紙!$B$4:$E$4,0),0)/100*8760/10^3</f>
        <v>0</v>
      </c>
      <c r="BR20" s="34">
        <f>BH20*VLOOKUP(BR$12,別紙!$B$4:$E$10,MATCH("設備利用率",別紙!$B$4:$E$4,0),0)/100*8760/10^3</f>
        <v>57816</v>
      </c>
      <c r="BS20" s="34">
        <f>BI20*VLOOKUP(BS$12,別紙!$B$4:$E$10,MATCH("設備利用率",別紙!$B$4:$E$4,0),0)/100*8760/10^3</f>
        <v>0</v>
      </c>
      <c r="BT20" s="34">
        <f>BJ20*VLOOKUP(BT$12,別紙!$B$4:$E$10,MATCH("設備利用率",別紙!$B$4:$E$4,0),0)/100*8760/10^3</f>
        <v>49462.464</v>
      </c>
      <c r="BU20" s="34">
        <f t="shared" si="6"/>
        <v>261348.62149271998</v>
      </c>
      <c r="BV20" s="36"/>
      <c r="BW20" s="33" t="str">
        <f t="shared" si="7"/>
        <v>43210</v>
      </c>
      <c r="BX20" s="33" t="str">
        <f t="shared" si="8"/>
        <v>菊池市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346974.04641630483</v>
      </c>
      <c r="BZ20" s="36"/>
      <c r="CA20" s="33" t="str">
        <f t="shared" si="9"/>
        <v>43210</v>
      </c>
      <c r="CB20" s="33" t="str">
        <f t="shared" si="10"/>
        <v>菊池市</v>
      </c>
      <c r="CC20" s="223">
        <f t="shared" si="11"/>
        <v>4.5744061855498196E-2</v>
      </c>
      <c r="CD20" s="223">
        <f t="shared" si="1"/>
        <v>0.39829536727190173</v>
      </c>
      <c r="CE20" s="223">
        <f t="shared" si="1"/>
        <v>0</v>
      </c>
      <c r="CF20" s="223">
        <f t="shared" si="1"/>
        <v>0.1666291775916619</v>
      </c>
      <c r="CG20" s="223">
        <f t="shared" si="1"/>
        <v>0</v>
      </c>
      <c r="CH20" s="223">
        <f t="shared" si="1"/>
        <v>0.14255378611417574</v>
      </c>
      <c r="CI20" s="223">
        <f t="shared" si="12"/>
        <v>0.75322239283323755</v>
      </c>
      <c r="CK20" s="18" t="str">
        <f t="shared" si="13"/>
        <v>43210</v>
      </c>
      <c r="CL20" s="18" t="str">
        <f t="shared" si="14"/>
        <v>菊池市</v>
      </c>
      <c r="CM20" s="18">
        <f>VLOOKUP($CK20&amp;"_"&amp;$AZ$7,データシート1!$A:$BT,MATCH("ca_太陽光発電（10kW未満）",データシート1!$A$1:$BT$1,0),0)</f>
        <v>2573</v>
      </c>
      <c r="CN20" s="18">
        <f>VLOOKUP($CK20&amp;"_"&amp;$AZ$5,データシート1!$A:$BT,MATCH("ab_家庭",データシート1!$A$1:$BT$1,0),0)</f>
        <v>19960</v>
      </c>
      <c r="CO20" s="223">
        <f t="shared" si="15"/>
        <v>0.12890781563126252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19202</v>
      </c>
      <c r="AY21" s="18" t="str">
        <f>IF(IFERROR(比較地域マスタ!$Z14,"")=0,"",IFERROR(比較地域マスタ!$Z14,""))</f>
        <v>富士吉田市</v>
      </c>
      <c r="BC21" s="844" t="str">
        <f t="shared" si="0"/>
        <v>19202</v>
      </c>
      <c r="BD21" s="1031" t="str">
        <f t="shared" si="2"/>
        <v>富士吉田市</v>
      </c>
      <c r="BE21" s="34">
        <f>VLOOKUP($BC21&amp;"_"&amp;$AZ$7,データシート1!$A:$BT,MATCH("cb_"&amp;BE$12,データシート1!$A$1:$BT$1,0),0)</f>
        <v>9249.0999999999767</v>
      </c>
      <c r="BF21" s="34">
        <f>VLOOKUP($BC21&amp;"_"&amp;$AZ$7,データシート1!$A:$BT,MATCH("cb_"&amp;BF$12,データシート1!$A$1:$BT$1,0),0)</f>
        <v>12754.699999999995</v>
      </c>
      <c r="BG21" s="34">
        <f>VLOOKUP($BC21&amp;"_"&amp;$AZ$7,データシート1!$A:$BT,MATCH("cb_"&amp;BG$12,データシート1!$A$1:$BT$1,0),0)</f>
        <v>0</v>
      </c>
      <c r="BH21" s="34">
        <f>VLOOKUP($BC21&amp;"_"&amp;$AZ$7,データシート1!$A:$BT,MATCH("cb_"&amp;BH$12,データシート1!$A$1:$BT$1,0),0)</f>
        <v>158</v>
      </c>
      <c r="BI21" s="34">
        <f>VLOOKUP($BC21&amp;"_"&amp;$AZ$7,データシート1!$A:$BT,MATCH("cb_"&amp;BI$12,データシート1!$A$1:$BT$1,0),0)</f>
        <v>0</v>
      </c>
      <c r="BJ21" s="34">
        <f>VLOOKUP($BC21&amp;"_"&amp;$AZ$7,データシート1!$A:$BT,MATCH("cb_"&amp;BJ$12,データシート1!$A$1:$BT$1,0),0)</f>
        <v>0</v>
      </c>
      <c r="BK21" s="34">
        <f t="shared" si="3"/>
        <v>22161.799999999974</v>
      </c>
      <c r="BL21" s="36"/>
      <c r="BM21" s="844" t="str">
        <f t="shared" si="4"/>
        <v>19202</v>
      </c>
      <c r="BN21" s="1031" t="str">
        <f t="shared" si="5"/>
        <v>富士吉田市</v>
      </c>
      <c r="BO21" s="34">
        <f>BE21*VLOOKUP(BO$12,別紙!$B$4:$E$10,MATCH("設備利用率",別紙!$B$4:$E$4,0),0)/100*8760/10^3</f>
        <v>11100.029891999973</v>
      </c>
      <c r="BP21" s="34">
        <f>BF21*VLOOKUP(BP$12,別紙!$B$4:$E$10,MATCH("設備利用率",別紙!$B$4:$E$4,0),0)/100*8760/10^3</f>
        <v>16871.406971999993</v>
      </c>
      <c r="BQ21" s="34">
        <f>BG21*VLOOKUP(BQ$12,別紙!$B$4:$E$10,MATCH("設備利用率",別紙!$B$4:$E$4,0),0)/100*8760/10^3</f>
        <v>0</v>
      </c>
      <c r="BR21" s="34">
        <f>BH21*VLOOKUP(BR$12,別紙!$B$4:$E$10,MATCH("設備利用率",別紙!$B$4:$E$4,0),0)/100*8760/10^3</f>
        <v>830.44799999999998</v>
      </c>
      <c r="BS21" s="34">
        <f>BI21*VLOOKUP(BS$12,別紙!$B$4:$E$10,MATCH("設備利用率",別紙!$B$4:$E$4,0),0)/100*8760/10^3</f>
        <v>0</v>
      </c>
      <c r="BT21" s="34">
        <f>BJ21*VLOOKUP(BT$12,別紙!$B$4:$E$10,MATCH("設備利用率",別紙!$B$4:$E$4,0),0)/100*8760/10^3</f>
        <v>0</v>
      </c>
      <c r="BU21" s="34">
        <f t="shared" si="6"/>
        <v>28801.884863999967</v>
      </c>
      <c r="BV21" s="36"/>
      <c r="BW21" s="33" t="str">
        <f t="shared" si="7"/>
        <v>19202</v>
      </c>
      <c r="BX21" s="33" t="str">
        <f t="shared" si="8"/>
        <v>富士吉田市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268026.89955145359</v>
      </c>
      <c r="BZ21" s="36"/>
      <c r="CA21" s="33" t="str">
        <f t="shared" si="9"/>
        <v>19202</v>
      </c>
      <c r="CB21" s="33" t="str">
        <f t="shared" si="10"/>
        <v>富士吉田市</v>
      </c>
      <c r="CC21" s="223">
        <f t="shared" si="11"/>
        <v>4.1413865214931837E-2</v>
      </c>
      <c r="CD21" s="223">
        <f t="shared" si="1"/>
        <v>6.2946693038029036E-2</v>
      </c>
      <c r="CE21" s="223">
        <f t="shared" si="1"/>
        <v>0</v>
      </c>
      <c r="CF21" s="223">
        <f t="shared" si="1"/>
        <v>3.0983755786817115E-3</v>
      </c>
      <c r="CG21" s="223">
        <f t="shared" si="1"/>
        <v>0</v>
      </c>
      <c r="CH21" s="223">
        <f t="shared" si="1"/>
        <v>0</v>
      </c>
      <c r="CI21" s="223">
        <f t="shared" si="12"/>
        <v>0.10745893383164259</v>
      </c>
      <c r="CK21" s="18" t="str">
        <f t="shared" si="13"/>
        <v>19202</v>
      </c>
      <c r="CL21" s="18" t="str">
        <f t="shared" si="14"/>
        <v>富士吉田市</v>
      </c>
      <c r="CM21" s="18">
        <f>VLOOKUP($CK21&amp;"_"&amp;$AZ$7,データシート1!$A:$BT,MATCH("ca_太陽光発電（10kW未満）",データシート1!$A$1:$BT$1,0),0)</f>
        <v>1813</v>
      </c>
      <c r="CN21" s="18">
        <f>VLOOKUP($CK21&amp;"_"&amp;$AZ$5,データシート1!$A:$BT,MATCH("ab_家庭",データシート1!$A$1:$BT$1,0),0)</f>
        <v>20379</v>
      </c>
      <c r="CO21" s="223">
        <f t="shared" si="15"/>
        <v>8.8964129741400458E-2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22225</v>
      </c>
      <c r="AY22" s="18" t="str">
        <f>IF(IFERROR(比較地域マスタ!$Z15,"")=0,"",IFERROR(比較地域マスタ!$Z15,""))</f>
        <v>伊豆の国市</v>
      </c>
      <c r="BC22" s="844" t="str">
        <f t="shared" si="0"/>
        <v>22225</v>
      </c>
      <c r="BD22" s="1031" t="str">
        <f t="shared" si="2"/>
        <v>伊豆の国市</v>
      </c>
      <c r="BE22" s="34">
        <f>VLOOKUP($BC22&amp;"_"&amp;$AZ$7,データシート1!$A:$BT,MATCH("cb_"&amp;BE$12,データシート1!$A$1:$BT$1,0),0)</f>
        <v>8597.7999999999829</v>
      </c>
      <c r="BF22" s="34">
        <f>VLOOKUP($BC22&amp;"_"&amp;$AZ$7,データシート1!$A:$BT,MATCH("cb_"&amp;BF$12,データシート1!$A$1:$BT$1,0),0)</f>
        <v>23641.300000000028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32239.100000000013</v>
      </c>
      <c r="BL22" s="36"/>
      <c r="BM22" s="844" t="str">
        <f t="shared" si="4"/>
        <v>22225</v>
      </c>
      <c r="BN22" s="1031" t="str">
        <f t="shared" si="5"/>
        <v>伊豆の国市</v>
      </c>
      <c r="BO22" s="34">
        <f>BE22*VLOOKUP(BO$12,別紙!$B$4:$E$10,MATCH("設備利用率",別紙!$B$4:$E$4,0),0)/100*8760/10^3</f>
        <v>10318.391735999978</v>
      </c>
      <c r="BP22" s="34">
        <f>BF22*VLOOKUP(BP$12,別紙!$B$4:$E$10,MATCH("設備利用率",別紙!$B$4:$E$4,0),0)/100*8760/10^3</f>
        <v>31271.765988000036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41590.157724000012</v>
      </c>
      <c r="BV22" s="36"/>
      <c r="BW22" s="33" t="str">
        <f t="shared" si="7"/>
        <v>22225</v>
      </c>
      <c r="BX22" s="33" t="str">
        <f t="shared" si="8"/>
        <v>伊豆の国市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291488.73433570092</v>
      </c>
      <c r="BZ22" s="36"/>
      <c r="CA22" s="33" t="str">
        <f t="shared" si="9"/>
        <v>22225</v>
      </c>
      <c r="CB22" s="33" t="str">
        <f t="shared" si="10"/>
        <v>伊豆の国市</v>
      </c>
      <c r="CC22" s="223">
        <f t="shared" si="11"/>
        <v>3.5398938348390925E-2</v>
      </c>
      <c r="CD22" s="223">
        <f t="shared" si="1"/>
        <v>0.10728293173754377</v>
      </c>
      <c r="CE22" s="223">
        <f t="shared" si="1"/>
        <v>0</v>
      </c>
      <c r="CF22" s="223">
        <f t="shared" si="1"/>
        <v>0</v>
      </c>
      <c r="CG22" s="223">
        <f t="shared" si="1"/>
        <v>0</v>
      </c>
      <c r="CH22" s="223">
        <f t="shared" si="1"/>
        <v>0</v>
      </c>
      <c r="CI22" s="223">
        <f t="shared" si="12"/>
        <v>0.14268187008593469</v>
      </c>
      <c r="CK22" s="18" t="str">
        <f t="shared" si="13"/>
        <v>22225</v>
      </c>
      <c r="CL22" s="18" t="str">
        <f t="shared" si="14"/>
        <v>伊豆の国市</v>
      </c>
      <c r="CM22" s="18">
        <f>VLOOKUP($CK22&amp;"_"&amp;$AZ$7,データシート1!$A:$BT,MATCH("ca_太陽光発電（10kW未満）",データシート1!$A$1:$BT$1,0),0)</f>
        <v>1789</v>
      </c>
      <c r="CN22" s="18">
        <f>VLOOKUP($CK22&amp;"_"&amp;$AZ$5,データシート1!$A:$BT,MATCH("ab_家庭",データシート1!$A$1:$BT$1,0),0)</f>
        <v>21521</v>
      </c>
      <c r="CO22" s="223">
        <f t="shared" si="15"/>
        <v>8.3128107429952136E-2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46216</v>
      </c>
      <c r="AY23" s="18" t="str">
        <f>IF(IFERROR(比較地域マスタ!$Z16,"")=0,"",IFERROR(比較地域マスタ!$Z16,""))</f>
        <v>日置市</v>
      </c>
      <c r="BC23" s="844" t="str">
        <f t="shared" si="0"/>
        <v>46216</v>
      </c>
      <c r="BD23" s="1031" t="str">
        <f t="shared" si="2"/>
        <v>日置市</v>
      </c>
      <c r="BE23" s="34">
        <f>VLOOKUP($BC23&amp;"_"&amp;$AZ$7,データシート1!$A:$BT,MATCH("cb_"&amp;BE$12,データシート1!$A$1:$BT$1,0),0)</f>
        <v>12582.442999999963</v>
      </c>
      <c r="BF23" s="34">
        <f>VLOOKUP($BC23&amp;"_"&amp;$AZ$7,データシート1!$A:$BT,MATCH("cb_"&amp;BF$12,データシート1!$A$1:$BT$1,0),0)</f>
        <v>95426.999999999956</v>
      </c>
      <c r="BG23" s="34">
        <f>VLOOKUP($BC23&amp;"_"&amp;$AZ$7,データシート1!$A:$BT,MATCH("cb_"&amp;BG$12,データシート1!$A$1:$BT$1,0),0)</f>
        <v>12938.2</v>
      </c>
      <c r="BH23" s="34">
        <f>VLOOKUP($BC23&amp;"_"&amp;$AZ$7,データシート1!$A:$BT,MATCH("cb_"&amp;BH$12,データシート1!$A$1:$BT$1,0),0)</f>
        <v>44.5</v>
      </c>
      <c r="BI23" s="34">
        <f>VLOOKUP($BC23&amp;"_"&amp;$AZ$7,データシート1!$A:$BT,MATCH("cb_"&amp;BI$12,データシート1!$A$1:$BT$1,0),0)</f>
        <v>0</v>
      </c>
      <c r="BJ23" s="34">
        <f>VLOOKUP($BC23&amp;"_"&amp;$AZ$7,データシート1!$A:$BT,MATCH("cb_"&amp;BJ$12,データシート1!$A$1:$BT$1,0),0)</f>
        <v>0</v>
      </c>
      <c r="BK23" s="34">
        <f t="shared" si="3"/>
        <v>120992.14299999991</v>
      </c>
      <c r="BL23" s="36"/>
      <c r="BM23" s="844" t="str">
        <f t="shared" si="4"/>
        <v>46216</v>
      </c>
      <c r="BN23" s="1031" t="str">
        <f t="shared" si="5"/>
        <v>日置市</v>
      </c>
      <c r="BO23" s="34">
        <f>BE23*VLOOKUP(BO$12,別紙!$B$4:$E$10,MATCH("設備利用率",別紙!$B$4:$E$4,0),0)/100*8760/10^3</f>
        <v>15100.441493159955</v>
      </c>
      <c r="BP23" s="34">
        <f>BF23*VLOOKUP(BP$12,別紙!$B$4:$E$10,MATCH("設備利用率",別紙!$B$4:$E$4,0),0)/100*8760/10^3</f>
        <v>126227.01851999993</v>
      </c>
      <c r="BQ23" s="34">
        <f>BG23*VLOOKUP(BQ$12,別紙!$B$4:$E$10,MATCH("設備利用率",別紙!$B$4:$E$4,0),0)/100*8760/10^3</f>
        <v>28107.980736000005</v>
      </c>
      <c r="BR23" s="34">
        <f>BH23*VLOOKUP(BR$12,別紙!$B$4:$E$10,MATCH("設備利用率",別紙!$B$4:$E$4,0),0)/100*8760/10^3</f>
        <v>233.892</v>
      </c>
      <c r="BS23" s="34">
        <f>BI23*VLOOKUP(BS$12,別紙!$B$4:$E$10,MATCH("設備利用率",別紙!$B$4:$E$4,0),0)/100*8760/10^3</f>
        <v>0</v>
      </c>
      <c r="BT23" s="34">
        <f>BJ23*VLOOKUP(BT$12,別紙!$B$4:$E$10,MATCH("設備利用率",別紙!$B$4:$E$4,0),0)/100*8760/10^3</f>
        <v>0</v>
      </c>
      <c r="BU23" s="34">
        <f t="shared" si="6"/>
        <v>169669.33274915986</v>
      </c>
      <c r="BV23" s="36"/>
      <c r="BW23" s="33" t="str">
        <f t="shared" si="7"/>
        <v>46216</v>
      </c>
      <c r="BX23" s="33" t="str">
        <f t="shared" si="8"/>
        <v>日置市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240935.44669306569</v>
      </c>
      <c r="BZ23" s="36"/>
      <c r="CA23" s="33" t="str">
        <f t="shared" si="9"/>
        <v>46216</v>
      </c>
      <c r="CB23" s="33" t="str">
        <f t="shared" si="10"/>
        <v>日置市</v>
      </c>
      <c r="CC23" s="223">
        <f t="shared" si="11"/>
        <v>6.2674221250627452E-2</v>
      </c>
      <c r="CD23" s="223">
        <f t="shared" si="1"/>
        <v>0.52390389314862418</v>
      </c>
      <c r="CE23" s="223">
        <f t="shared" si="1"/>
        <v>0.11666187404880916</v>
      </c>
      <c r="CF23" s="223">
        <f t="shared" si="1"/>
        <v>9.707662496750072E-4</v>
      </c>
      <c r="CG23" s="223">
        <f t="shared" si="1"/>
        <v>0</v>
      </c>
      <c r="CH23" s="223">
        <f t="shared" si="1"/>
        <v>0</v>
      </c>
      <c r="CI23" s="223">
        <f t="shared" si="12"/>
        <v>0.70421075469773575</v>
      </c>
      <c r="CK23" s="18" t="str">
        <f t="shared" si="13"/>
        <v>46216</v>
      </c>
      <c r="CL23" s="18" t="str">
        <f t="shared" si="14"/>
        <v>日置市</v>
      </c>
      <c r="CM23" s="18">
        <f>VLOOKUP($CK23&amp;"_"&amp;$AZ$7,データシート1!$A:$BT,MATCH("ca_太陽光発電（10kW未満）",データシート1!$A$1:$BT$1,0),0)</f>
        <v>2592</v>
      </c>
      <c r="CN23" s="18">
        <f>VLOOKUP($CK23&amp;"_"&amp;$AZ$5,データシート1!$A:$BT,MATCH("ab_家庭",データシート1!$A$1:$BT$1,0),0)</f>
        <v>22637</v>
      </c>
      <c r="CO23" s="223">
        <f t="shared" si="15"/>
        <v>0.11450280514202411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40343</v>
      </c>
      <c r="AY24" s="18" t="str">
        <f>IF(IFERROR(比較地域マスタ!$Z17,"")=0,"",IFERROR(比較地域マスタ!$Z17,""))</f>
        <v>志免町</v>
      </c>
      <c r="BC24" s="844" t="str">
        <f t="shared" si="0"/>
        <v>40343</v>
      </c>
      <c r="BD24" s="1031" t="str">
        <f t="shared" si="2"/>
        <v>志免町</v>
      </c>
      <c r="BE24" s="34">
        <f>VLOOKUP($BC24&amp;"_"&amp;$AZ$7,データシート1!$A:$BT,MATCH("cb_"&amp;BE$12,データシート1!$A$1:$BT$1,0),0)</f>
        <v>5749.9740000000056</v>
      </c>
      <c r="BF24" s="34">
        <f>VLOOKUP($BC24&amp;"_"&amp;$AZ$7,データシート1!$A:$BT,MATCH("cb_"&amp;BF$12,データシート1!$A$1:$BT$1,0),0)</f>
        <v>3873.1499999999987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9623.1240000000034</v>
      </c>
      <c r="BL24" s="36"/>
      <c r="BM24" s="844" t="str">
        <f t="shared" si="4"/>
        <v>40343</v>
      </c>
      <c r="BN24" s="1031" t="str">
        <f t="shared" si="5"/>
        <v>志免町</v>
      </c>
      <c r="BO24" s="34">
        <f>BE24*VLOOKUP(BO$12,別紙!$B$4:$E$10,MATCH("設備利用率",別紙!$B$4:$E$4,0),0)/100*8760/10^3</f>
        <v>6900.6587968800068</v>
      </c>
      <c r="BP24" s="34">
        <f>BF24*VLOOKUP(BP$12,別紙!$B$4:$E$10,MATCH("設備利用率",別紙!$B$4:$E$4,0),0)/100*8760/10^3</f>
        <v>5123.2478939999974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12023.906690880005</v>
      </c>
      <c r="BV24" s="36"/>
      <c r="BW24" s="33" t="str">
        <f t="shared" si="7"/>
        <v>40343</v>
      </c>
      <c r="BX24" s="33" t="str">
        <f t="shared" si="8"/>
        <v>志免町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213551.61636987442</v>
      </c>
      <c r="BZ24" s="36"/>
      <c r="CA24" s="33" t="str">
        <f t="shared" si="9"/>
        <v>40343</v>
      </c>
      <c r="CB24" s="33" t="str">
        <f t="shared" si="10"/>
        <v>志免町</v>
      </c>
      <c r="CC24" s="223">
        <f t="shared" si="11"/>
        <v>3.2313774600178945E-2</v>
      </c>
      <c r="CD24" s="223">
        <f t="shared" si="1"/>
        <v>2.3990677200618607E-2</v>
      </c>
      <c r="CE24" s="223">
        <f t="shared" si="1"/>
        <v>0</v>
      </c>
      <c r="CF24" s="223">
        <f t="shared" si="1"/>
        <v>0</v>
      </c>
      <c r="CG24" s="223">
        <f t="shared" si="1"/>
        <v>0</v>
      </c>
      <c r="CH24" s="223">
        <f t="shared" si="1"/>
        <v>0</v>
      </c>
      <c r="CI24" s="223">
        <f t="shared" si="12"/>
        <v>5.6304451800797559E-2</v>
      </c>
      <c r="CK24" s="18" t="str">
        <f t="shared" si="13"/>
        <v>40343</v>
      </c>
      <c r="CL24" s="18" t="str">
        <f t="shared" si="14"/>
        <v>志免町</v>
      </c>
      <c r="CM24" s="18">
        <f>VLOOKUP($CK24&amp;"_"&amp;$AZ$7,データシート1!$A:$BT,MATCH("ca_太陽光発電（10kW未満）",データシート1!$A$1:$BT$1,0),0)</f>
        <v>1499</v>
      </c>
      <c r="CN24" s="18">
        <f>VLOOKUP($CK24&amp;"_"&amp;$AZ$5,データシート1!$A:$BT,MATCH("ab_家庭",データシート1!$A$1:$BT$1,0),0)</f>
        <v>20648</v>
      </c>
      <c r="CO24" s="223">
        <f t="shared" si="15"/>
        <v>7.2597830298333985E-2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15218</v>
      </c>
      <c r="AY25" s="18" t="str">
        <f>IF(IFERROR(比較地域マスタ!$Z18,"")=0,"",IFERROR(比較地域マスタ!$Z18,""))</f>
        <v>五泉市</v>
      </c>
      <c r="BC25" s="844" t="str">
        <f t="shared" si="0"/>
        <v>15218</v>
      </c>
      <c r="BD25" s="1031" t="str">
        <f t="shared" si="2"/>
        <v>五泉市</v>
      </c>
      <c r="BE25" s="34">
        <f>VLOOKUP($BC25&amp;"_"&amp;$AZ$7,データシート1!$A:$BT,MATCH("cb_"&amp;BE$12,データシート1!$A$1:$BT$1,0),0)</f>
        <v>3019.1000000000013</v>
      </c>
      <c r="BF25" s="34">
        <f>VLOOKUP($BC25&amp;"_"&amp;$AZ$7,データシート1!$A:$BT,MATCH("cb_"&amp;BF$12,データシート1!$A$1:$BT$1,0),0)</f>
        <v>16305</v>
      </c>
      <c r="BG25" s="34">
        <f>VLOOKUP($BC25&amp;"_"&amp;$AZ$7,データシート1!$A:$BT,MATCH("cb_"&amp;BG$12,データシート1!$A$1:$BT$1,0),0)</f>
        <v>0</v>
      </c>
      <c r="BH25" s="34">
        <f>VLOOKUP($BC25&amp;"_"&amp;$AZ$7,データシート1!$A:$BT,MATCH("cb_"&amp;BH$12,データシート1!$A$1:$BT$1,0),0)</f>
        <v>7100</v>
      </c>
      <c r="BI25" s="34">
        <f>VLOOKUP($BC25&amp;"_"&amp;$AZ$7,データシート1!$A:$BT,MATCH("cb_"&amp;BI$12,データシート1!$A$1:$BT$1,0),0)</f>
        <v>0</v>
      </c>
      <c r="BJ25" s="34">
        <f>VLOOKUP($BC25&amp;"_"&amp;$AZ$7,データシート1!$A:$BT,MATCH("cb_"&amp;BJ$12,データシート1!$A$1:$BT$1,0),0)</f>
        <v>0</v>
      </c>
      <c r="BK25" s="34">
        <f t="shared" si="3"/>
        <v>26424.100000000002</v>
      </c>
      <c r="BL25" s="36"/>
      <c r="BM25" s="844" t="str">
        <f t="shared" si="4"/>
        <v>15218</v>
      </c>
      <c r="BN25" s="1031" t="str">
        <f t="shared" si="5"/>
        <v>五泉市</v>
      </c>
      <c r="BO25" s="34">
        <f>BE25*VLOOKUP(BO$12,別紙!$B$4:$E$10,MATCH("設備利用率",別紙!$B$4:$E$4,0),0)/100*8760/10^3</f>
        <v>3623.2822920000012</v>
      </c>
      <c r="BP25" s="34">
        <f>BF25*VLOOKUP(BP$12,別紙!$B$4:$E$10,MATCH("設備利用率",別紙!$B$4:$E$4,0),0)/100*8760/10^3</f>
        <v>21567.601799999997</v>
      </c>
      <c r="BQ25" s="34">
        <f>BG25*VLOOKUP(BQ$12,別紙!$B$4:$E$10,MATCH("設備利用率",別紙!$B$4:$E$4,0),0)/100*8760/10^3</f>
        <v>0</v>
      </c>
      <c r="BR25" s="34">
        <f>BH25*VLOOKUP(BR$12,別紙!$B$4:$E$10,MATCH("設備利用率",別紙!$B$4:$E$4,0),0)/100*8760/10^3</f>
        <v>37317.599999999999</v>
      </c>
      <c r="BS25" s="34">
        <f>BI25*VLOOKUP(BS$12,別紙!$B$4:$E$10,MATCH("設備利用率",別紙!$B$4:$E$4,0),0)/100*8760/10^3</f>
        <v>0</v>
      </c>
      <c r="BT25" s="34">
        <f>BJ25*VLOOKUP(BT$12,別紙!$B$4:$E$10,MATCH("設備利用率",別紙!$B$4:$E$4,0),0)/100*8760/10^3</f>
        <v>0</v>
      </c>
      <c r="BU25" s="34">
        <f t="shared" si="6"/>
        <v>62508.484091999999</v>
      </c>
      <c r="BV25" s="36"/>
      <c r="BW25" s="33" t="str">
        <f t="shared" si="7"/>
        <v>15218</v>
      </c>
      <c r="BX25" s="33" t="str">
        <f t="shared" si="8"/>
        <v>五泉市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280272.61514763354</v>
      </c>
      <c r="BZ25" s="36"/>
      <c r="CA25" s="33" t="str">
        <f t="shared" si="9"/>
        <v>15218</v>
      </c>
      <c r="CB25" s="33" t="str">
        <f t="shared" si="10"/>
        <v>五泉市</v>
      </c>
      <c r="CC25" s="223">
        <f t="shared" si="11"/>
        <v>1.2927707154305596E-2</v>
      </c>
      <c r="CD25" s="223">
        <f t="shared" si="1"/>
        <v>7.6952226633484208E-2</v>
      </c>
      <c r="CE25" s="223">
        <f t="shared" si="1"/>
        <v>0</v>
      </c>
      <c r="CF25" s="223">
        <f t="shared" si="1"/>
        <v>0.13314750704539208</v>
      </c>
      <c r="CG25" s="223">
        <f t="shared" si="1"/>
        <v>0</v>
      </c>
      <c r="CH25" s="223">
        <f t="shared" si="1"/>
        <v>0</v>
      </c>
      <c r="CI25" s="223">
        <f t="shared" si="12"/>
        <v>0.22302744083318191</v>
      </c>
      <c r="CK25" s="18" t="str">
        <f t="shared" si="13"/>
        <v>15218</v>
      </c>
      <c r="CL25" s="18" t="str">
        <f t="shared" si="14"/>
        <v>五泉市</v>
      </c>
      <c r="CM25" s="18">
        <f>VLOOKUP($CK25&amp;"_"&amp;$AZ$7,データシート1!$A:$BT,MATCH("ca_太陽光発電（10kW未満）",データシート1!$A$1:$BT$1,0),0)</f>
        <v>644</v>
      </c>
      <c r="CN25" s="18">
        <f>VLOOKUP($CK25&amp;"_"&amp;$AZ$5,データシート1!$A:$BT,MATCH("ab_家庭",データシート1!$A$1:$BT$1,0),0)</f>
        <v>18967</v>
      </c>
      <c r="CO25" s="223">
        <f t="shared" si="15"/>
        <v>3.3953709073654241E-2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47215</v>
      </c>
      <c r="AY26" s="18" t="str">
        <f>IF(IFERROR(比較地域マスタ!$Z19,"")=0,"",IFERROR(比較地域マスタ!$Z19,""))</f>
        <v>南城市</v>
      </c>
      <c r="BC26" s="844" t="str">
        <f t="shared" si="0"/>
        <v>47215</v>
      </c>
      <c r="BD26" s="1031" t="str">
        <f t="shared" si="2"/>
        <v>南城市</v>
      </c>
      <c r="BE26" s="34">
        <f>VLOOKUP($BC26&amp;"_"&amp;$AZ$7,データシート1!$A:$BT,MATCH("cb_"&amp;BE$12,データシート1!$A$1:$BT$1,0),0)</f>
        <v>7813.4929999999949</v>
      </c>
      <c r="BF26" s="34">
        <f>VLOOKUP($BC26&amp;"_"&amp;$AZ$7,データシート1!$A:$BT,MATCH("cb_"&amp;BF$12,データシート1!$A$1:$BT$1,0),0)</f>
        <v>13447.340000000015</v>
      </c>
      <c r="BG26" s="34">
        <f>VLOOKUP($BC26&amp;"_"&amp;$AZ$7,データシート1!$A:$BT,MATCH("cb_"&amp;BG$12,データシート1!$A$1:$BT$1,0),0)</f>
        <v>1980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23240.83300000001</v>
      </c>
      <c r="BL26" s="36"/>
      <c r="BM26" s="844" t="str">
        <f t="shared" si="4"/>
        <v>47215</v>
      </c>
      <c r="BN26" s="1031" t="str">
        <f t="shared" si="5"/>
        <v>南城市</v>
      </c>
      <c r="BO26" s="34">
        <f>BE26*VLOOKUP(BO$12,別紙!$B$4:$E$10,MATCH("設備利用率",別紙!$B$4:$E$4,0),0)/100*8760/10^3</f>
        <v>9377.129219159995</v>
      </c>
      <c r="BP26" s="34">
        <f>BF26*VLOOKUP(BP$12,別紙!$B$4:$E$10,MATCH("設備利用率",別紙!$B$4:$E$4,0),0)/100*8760/10^3</f>
        <v>17787.603458400019</v>
      </c>
      <c r="BQ26" s="34">
        <f>BG26*VLOOKUP(BQ$12,別紙!$B$4:$E$10,MATCH("設備利用率",別紙!$B$4:$E$4,0),0)/100*8760/10^3</f>
        <v>4301.5104000000001</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31466.243077560015</v>
      </c>
      <c r="BV26" s="36"/>
      <c r="BW26" s="33" t="str">
        <f t="shared" si="7"/>
        <v>47215</v>
      </c>
      <c r="BX26" s="33" t="str">
        <f t="shared" si="8"/>
        <v>南城市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190780.88805905377</v>
      </c>
      <c r="BZ26" s="36"/>
      <c r="CA26" s="33" t="str">
        <f t="shared" si="9"/>
        <v>47215</v>
      </c>
      <c r="CB26" s="33" t="str">
        <f t="shared" si="10"/>
        <v>南城市</v>
      </c>
      <c r="CC26" s="223">
        <f t="shared" si="11"/>
        <v>4.9151302913829742E-2</v>
      </c>
      <c r="CD26" s="223">
        <f t="shared" si="1"/>
        <v>9.323577240553621E-2</v>
      </c>
      <c r="CE26" s="223">
        <f t="shared" si="1"/>
        <v>2.254686223427434E-2</v>
      </c>
      <c r="CF26" s="223">
        <f t="shared" si="1"/>
        <v>0</v>
      </c>
      <c r="CG26" s="223">
        <f t="shared" si="1"/>
        <v>0</v>
      </c>
      <c r="CH26" s="223">
        <f t="shared" si="1"/>
        <v>0</v>
      </c>
      <c r="CI26" s="223">
        <f t="shared" si="12"/>
        <v>0.1649339375536403</v>
      </c>
      <c r="CK26" s="18" t="str">
        <f t="shared" si="13"/>
        <v>47215</v>
      </c>
      <c r="CL26" s="18" t="str">
        <f t="shared" si="14"/>
        <v>南城市</v>
      </c>
      <c r="CM26" s="18">
        <f>VLOOKUP($CK26&amp;"_"&amp;$AZ$7,データシート1!$A:$BT,MATCH("ca_太陽光発電（10kW未満）",データシート1!$A$1:$BT$1,0),0)</f>
        <v>1457</v>
      </c>
      <c r="CN26" s="18">
        <f>VLOOKUP($CK26&amp;"_"&amp;$AZ$5,データシート1!$A:$BT,MATCH("ab_家庭",データシート1!$A$1:$BT$1,0),0)</f>
        <v>19471</v>
      </c>
      <c r="CO26" s="223">
        <f t="shared" si="15"/>
        <v>7.4829233218632843E-2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39204</v>
      </c>
      <c r="AY27" s="18" t="str">
        <f>IF(IFERROR(比較地域マスタ!$Z20,"")=0,"",IFERROR(比較地域マスタ!$Z20,""))</f>
        <v>南国市</v>
      </c>
      <c r="BC27" s="844" t="str">
        <f t="shared" si="0"/>
        <v>39204</v>
      </c>
      <c r="BD27" s="1031" t="str">
        <f t="shared" si="2"/>
        <v>南国市</v>
      </c>
      <c r="BE27" s="34">
        <f>VLOOKUP($BC27&amp;"_"&amp;$AZ$7,データシート1!$A:$BT,MATCH("cb_"&amp;BE$12,データシート1!$A$1:$BT$1,0),0)</f>
        <v>10678.765999999981</v>
      </c>
      <c r="BF27" s="34">
        <f>VLOOKUP($BC27&amp;"_"&amp;$AZ$7,データシート1!$A:$BT,MATCH("cb_"&amp;BF$12,データシート1!$A$1:$BT$1,0),0)</f>
        <v>22390.040000000005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811.41800000000001</v>
      </c>
      <c r="BK27" s="34">
        <f t="shared" si="3"/>
        <v>33880.22399999998</v>
      </c>
      <c r="BL27" s="36"/>
      <c r="BM27" s="844" t="str">
        <f t="shared" si="4"/>
        <v>39204</v>
      </c>
      <c r="BN27" s="1031" t="str">
        <f t="shared" si="5"/>
        <v>南国市</v>
      </c>
      <c r="BO27" s="34">
        <f>BE27*VLOOKUP(BO$12,別紙!$B$4:$E$10,MATCH("設備利用率",別紙!$B$4:$E$4,0),0)/100*8760/10^3</f>
        <v>12815.800651919977</v>
      </c>
      <c r="BP27" s="34">
        <f>BF27*VLOOKUP(BP$12,別紙!$B$4:$E$10,MATCH("設備利用率",別紙!$B$4:$E$4,0),0)/100*8760/10^3</f>
        <v>29616.649310400004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5686.4173440000004</v>
      </c>
      <c r="BU27" s="34">
        <f t="shared" si="6"/>
        <v>48118.867306319982</v>
      </c>
      <c r="BV27" s="36"/>
      <c r="BW27" s="33" t="str">
        <f t="shared" si="7"/>
        <v>39204</v>
      </c>
      <c r="BX27" s="33" t="str">
        <f t="shared" si="8"/>
        <v>南国市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315549.60089827434</v>
      </c>
      <c r="BZ27" s="36"/>
      <c r="CA27" s="33" t="str">
        <f t="shared" si="9"/>
        <v>39204</v>
      </c>
      <c r="CB27" s="33" t="str">
        <f t="shared" si="10"/>
        <v>南国市</v>
      </c>
      <c r="CC27" s="223">
        <f t="shared" si="11"/>
        <v>4.0614219176437767E-2</v>
      </c>
      <c r="CD27" s="223">
        <f t="shared" si="1"/>
        <v>9.385734992562296E-2</v>
      </c>
      <c r="CE27" s="223">
        <f t="shared" si="1"/>
        <v>0</v>
      </c>
      <c r="CF27" s="223">
        <f t="shared" si="1"/>
        <v>0</v>
      </c>
      <c r="CG27" s="223">
        <f t="shared" si="1"/>
        <v>0</v>
      </c>
      <c r="CH27" s="223">
        <f t="shared" si="1"/>
        <v>1.8020676710769047E-2</v>
      </c>
      <c r="CI27" s="223">
        <f t="shared" si="12"/>
        <v>0.15249224581282977</v>
      </c>
      <c r="CK27" s="18" t="str">
        <f t="shared" si="13"/>
        <v>39204</v>
      </c>
      <c r="CL27" s="18" t="str">
        <f t="shared" si="14"/>
        <v>南国市</v>
      </c>
      <c r="CM27" s="18">
        <f>VLOOKUP($CK27&amp;"_"&amp;$AZ$7,データシート1!$A:$BT,MATCH("ca_太陽光発電（10kW未満）",データシート1!$A$1:$BT$1,0),0)</f>
        <v>2186</v>
      </c>
      <c r="CN27" s="18">
        <f>VLOOKUP($CK27&amp;"_"&amp;$AZ$5,データシート1!$A:$BT,MATCH("ab_家庭",データシート1!$A$1:$BT$1,0),0)</f>
        <v>22472</v>
      </c>
      <c r="CO27" s="223">
        <f t="shared" si="15"/>
        <v>9.7276610893556423E-2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10210</v>
      </c>
      <c r="AY28" s="18" t="str">
        <f>IF(IFERROR(比較地域マスタ!$Z21,"")=0,"",IFERROR(比較地域マスタ!$Z21,""))</f>
        <v>富岡市</v>
      </c>
      <c r="BC28" s="844" t="str">
        <f t="shared" si="0"/>
        <v>10210</v>
      </c>
      <c r="BD28" s="1031" t="str">
        <f t="shared" si="2"/>
        <v>富岡市</v>
      </c>
      <c r="BE28" s="34">
        <f>VLOOKUP($BC28&amp;"_"&amp;$AZ$7,データシート1!$A:$BT,MATCH("cb_"&amp;BE$12,データシート1!$A$1:$BT$1,0),0)</f>
        <v>7554.0999999999885</v>
      </c>
      <c r="BF28" s="34">
        <f>VLOOKUP($BC28&amp;"_"&amp;$AZ$7,データシート1!$A:$BT,MATCH("cb_"&amp;BF$12,データシート1!$A$1:$BT$1,0),0)</f>
        <v>83582.799999999901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91136.899999999892</v>
      </c>
      <c r="BL28" s="36"/>
      <c r="BM28" s="844" t="str">
        <f t="shared" si="4"/>
        <v>10210</v>
      </c>
      <c r="BN28" s="1031" t="str">
        <f t="shared" si="5"/>
        <v>富岡市</v>
      </c>
      <c r="BO28" s="34">
        <f>BE28*VLOOKUP(BO$12,別紙!$B$4:$E$10,MATCH("設備利用率",別紙!$B$4:$E$4,0),0)/100*8760/10^3</f>
        <v>9065.8264919999856</v>
      </c>
      <c r="BP28" s="34">
        <f>BF28*VLOOKUP(BP$12,別紙!$B$4:$E$10,MATCH("設備利用率",別紙!$B$4:$E$4,0),0)/100*8760/10^3</f>
        <v>110559.98452799987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119625.81101999985</v>
      </c>
      <c r="BV28" s="36"/>
      <c r="BW28" s="33" t="str">
        <f t="shared" si="7"/>
        <v>10210</v>
      </c>
      <c r="BX28" s="33" t="str">
        <f t="shared" si="8"/>
        <v>富岡市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435890.41835608747</v>
      </c>
      <c r="BZ28" s="36"/>
      <c r="CA28" s="33" t="str">
        <f t="shared" si="9"/>
        <v>10210</v>
      </c>
      <c r="CB28" s="33" t="str">
        <f t="shared" si="10"/>
        <v>富岡市</v>
      </c>
      <c r="CC28" s="223">
        <f t="shared" si="11"/>
        <v>2.0798407375392073E-2</v>
      </c>
      <c r="CD28" s="223">
        <f t="shared" si="1"/>
        <v>0.25364169495848204</v>
      </c>
      <c r="CE28" s="223">
        <f t="shared" si="1"/>
        <v>0</v>
      </c>
      <c r="CF28" s="223">
        <f t="shared" si="1"/>
        <v>0</v>
      </c>
      <c r="CG28" s="223">
        <f t="shared" si="1"/>
        <v>0</v>
      </c>
      <c r="CH28" s="223">
        <f t="shared" si="1"/>
        <v>0</v>
      </c>
      <c r="CI28" s="223">
        <f t="shared" si="12"/>
        <v>0.27444010233387411</v>
      </c>
      <c r="CK28" s="18" t="str">
        <f t="shared" si="13"/>
        <v>10210</v>
      </c>
      <c r="CL28" s="18" t="str">
        <f t="shared" si="14"/>
        <v>富岡市</v>
      </c>
      <c r="CM28" s="18">
        <f>VLOOKUP($CK28&amp;"_"&amp;$AZ$7,データシート1!$A:$BT,MATCH("ca_太陽光発電（10kW未満）",データシート1!$A$1:$BT$1,0),0)</f>
        <v>1597</v>
      </c>
      <c r="CN28" s="18">
        <f>VLOOKUP($CK28&amp;"_"&amp;$AZ$5,データシート1!$A:$BT,MATCH("ab_家庭",データシート1!$A$1:$BT$1,0),0)</f>
        <v>20507</v>
      </c>
      <c r="CO28" s="223">
        <f t="shared" si="15"/>
        <v>7.7875847271663329E-2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25212</v>
      </c>
      <c r="AY29" s="18" t="str">
        <f>IF(IFERROR(比較地域マスタ!$Z22,"")=0,"",IFERROR(比較地域マスタ!$Z22,""))</f>
        <v>高島市</v>
      </c>
      <c r="BC29" s="844" t="str">
        <f t="shared" si="0"/>
        <v>25212</v>
      </c>
      <c r="BD29" s="1031" t="str">
        <f t="shared" si="2"/>
        <v>高島市</v>
      </c>
      <c r="BE29" s="34">
        <f>VLOOKUP($BC29&amp;"_"&amp;$AZ$7,データシート1!$A:$BT,MATCH("cb_"&amp;BE$12,データシート1!$A$1:$BT$1,0),0)</f>
        <v>5720.7000000000053</v>
      </c>
      <c r="BF29" s="34">
        <f>VLOOKUP($BC29&amp;"_"&amp;$AZ$7,データシート1!$A:$BT,MATCH("cb_"&amp;BF$12,データシート1!$A$1:$BT$1,0),0)</f>
        <v>64819.799999999981</v>
      </c>
      <c r="BG29" s="34">
        <f>VLOOKUP($BC29&amp;"_"&amp;$AZ$7,データシート1!$A:$BT,MATCH("cb_"&amp;BG$12,データシート1!$A$1:$BT$1,0),0)</f>
        <v>0</v>
      </c>
      <c r="BH29" s="34">
        <f>VLOOKUP($BC29&amp;"_"&amp;$AZ$7,データシート1!$A:$BT,MATCH("cb_"&amp;BH$12,データシート1!$A$1:$BT$1,0),0)</f>
        <v>199</v>
      </c>
      <c r="BI29" s="34">
        <f>VLOOKUP($BC29&amp;"_"&amp;$AZ$7,データシート1!$A:$BT,MATCH("cb_"&amp;BI$12,データシート1!$A$1:$BT$1,0),0)</f>
        <v>0</v>
      </c>
      <c r="BJ29" s="34">
        <f>VLOOKUP($BC29&amp;"_"&amp;$AZ$7,データシート1!$A:$BT,MATCH("cb_"&amp;BJ$12,データシート1!$A$1:$BT$1,0),0)</f>
        <v>0</v>
      </c>
      <c r="BK29" s="34">
        <f t="shared" si="3"/>
        <v>70739.499999999985</v>
      </c>
      <c r="BL29" s="36"/>
      <c r="BM29" s="844" t="str">
        <f t="shared" si="4"/>
        <v>25212</v>
      </c>
      <c r="BN29" s="1031" t="str">
        <f t="shared" si="5"/>
        <v>高島市</v>
      </c>
      <c r="BO29" s="34">
        <f>BE29*VLOOKUP(BO$12,別紙!$B$4:$E$10,MATCH("設備利用率",別紙!$B$4:$E$4,0),0)/100*8760/10^3</f>
        <v>6865.5264840000054</v>
      </c>
      <c r="BP29" s="34">
        <f>BF29*VLOOKUP(BP$12,別紙!$B$4:$E$10,MATCH("設備利用率",別紙!$B$4:$E$4,0),0)/100*8760/10^3</f>
        <v>85741.038647999972</v>
      </c>
      <c r="BQ29" s="34">
        <f>BG29*VLOOKUP(BQ$12,別紙!$B$4:$E$10,MATCH("設備利用率",別紙!$B$4:$E$4,0),0)/100*8760/10^3</f>
        <v>0</v>
      </c>
      <c r="BR29" s="34">
        <f>BH29*VLOOKUP(BR$12,別紙!$B$4:$E$10,MATCH("設備利用率",別紙!$B$4:$E$4,0),0)/100*8760/10^3</f>
        <v>1045.944</v>
      </c>
      <c r="BS29" s="34">
        <f>BI29*VLOOKUP(BS$12,別紙!$B$4:$E$10,MATCH("設備利用率",別紙!$B$4:$E$4,0),0)/100*8760/10^3</f>
        <v>0</v>
      </c>
      <c r="BT29" s="34">
        <f>BJ29*VLOOKUP(BT$12,別紙!$B$4:$E$10,MATCH("設備利用率",別紙!$B$4:$E$4,0),0)/100*8760/10^3</f>
        <v>0</v>
      </c>
      <c r="BU29" s="34">
        <f t="shared" si="6"/>
        <v>93652.509131999977</v>
      </c>
      <c r="BV29" s="36"/>
      <c r="BW29" s="33" t="str">
        <f t="shared" si="7"/>
        <v>25212</v>
      </c>
      <c r="BX29" s="33" t="str">
        <f t="shared" si="8"/>
        <v>高島市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262568.39923073869</v>
      </c>
      <c r="BZ29" s="36"/>
      <c r="CA29" s="33" t="str">
        <f t="shared" si="9"/>
        <v>25212</v>
      </c>
      <c r="CB29" s="33" t="str">
        <f t="shared" si="10"/>
        <v>高島市</v>
      </c>
      <c r="CC29" s="223">
        <f t="shared" si="11"/>
        <v>2.6147573371793111E-2</v>
      </c>
      <c r="CD29" s="223">
        <f t="shared" ref="CD29:CD60" si="16">BP29/$BY29</f>
        <v>0.32654744020681958</v>
      </c>
      <c r="CE29" s="223">
        <f t="shared" ref="CE29:CE60" si="17">BQ29/$BY29</f>
        <v>0</v>
      </c>
      <c r="CF29" s="223">
        <f t="shared" ref="CF29:CF60" si="18">BR29/$BY29</f>
        <v>3.9835105940561029E-3</v>
      </c>
      <c r="CG29" s="223">
        <f t="shared" ref="CG29:CG60" si="19">BS29/$BY29</f>
        <v>0</v>
      </c>
      <c r="CH29" s="223">
        <f t="shared" ref="CH29:CH60" si="20">BT29/$BY29</f>
        <v>0</v>
      </c>
      <c r="CI29" s="223">
        <f t="shared" si="12"/>
        <v>0.35667852417266876</v>
      </c>
      <c r="CK29" s="18" t="str">
        <f t="shared" si="13"/>
        <v>25212</v>
      </c>
      <c r="CL29" s="18" t="str">
        <f t="shared" si="14"/>
        <v>高島市</v>
      </c>
      <c r="CM29" s="18">
        <f>VLOOKUP($CK29&amp;"_"&amp;$AZ$7,データシート1!$A:$BT,MATCH("ca_太陽光発電（10kW未満）",データシート1!$A$1:$BT$1,0),0)</f>
        <v>1203</v>
      </c>
      <c r="CN29" s="18">
        <f>VLOOKUP($CK29&amp;"_"&amp;$AZ$5,データシート1!$A:$BT,MATCH("ab_家庭",データシート1!$A$1:$BT$1,0),0)</f>
        <v>20772</v>
      </c>
      <c r="CO29" s="223">
        <f t="shared" si="15"/>
        <v>5.7914500288850375E-2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19209</v>
      </c>
      <c r="AY30" s="18" t="str">
        <f>IF(IFERROR(比較地域マスタ!$Z23,"")=0,"",IFERROR(比較地域マスタ!$Z23,""))</f>
        <v>北杜市</v>
      </c>
      <c r="BC30" s="844" t="str">
        <f t="shared" si="0"/>
        <v>19209</v>
      </c>
      <c r="BD30" s="1031" t="str">
        <f t="shared" si="2"/>
        <v>北杜市</v>
      </c>
      <c r="BE30" s="34">
        <f>VLOOKUP($BC30&amp;"_"&amp;$AZ$7,データシート1!$A:$BT,MATCH("cb_"&amp;BE$12,データシート1!$A$1:$BT$1,0),0)</f>
        <v>12056.999999999971</v>
      </c>
      <c r="BF30" s="34">
        <f>VLOOKUP($BC30&amp;"_"&amp;$AZ$7,データシート1!$A:$BT,MATCH("cb_"&amp;BF$12,データシート1!$A$1:$BT$1,0),0)</f>
        <v>154798.3999999997</v>
      </c>
      <c r="BG30" s="34">
        <f>VLOOKUP($BC30&amp;"_"&amp;$AZ$7,データシート1!$A:$BT,MATCH("cb_"&amp;BG$12,データシート1!$A$1:$BT$1,0),0)</f>
        <v>12.8</v>
      </c>
      <c r="BH30" s="34">
        <f>VLOOKUP($BC30&amp;"_"&amp;$AZ$7,データシート1!$A:$BT,MATCH("cb_"&amp;BH$12,データシート1!$A$1:$BT$1,0),0)</f>
        <v>4863.8999999999996</v>
      </c>
      <c r="BI30" s="34">
        <f>VLOOKUP($BC30&amp;"_"&amp;$AZ$7,データシート1!$A:$BT,MATCH("cb_"&amp;BI$12,データシート1!$A$1:$BT$1,0),0)</f>
        <v>0</v>
      </c>
      <c r="BJ30" s="34">
        <f>VLOOKUP($BC30&amp;"_"&amp;$AZ$7,データシート1!$A:$BT,MATCH("cb_"&amp;BJ$12,データシート1!$A$1:$BT$1,0),0)</f>
        <v>0</v>
      </c>
      <c r="BK30" s="34">
        <f t="shared" si="3"/>
        <v>171732.09999999966</v>
      </c>
      <c r="BL30" s="36"/>
      <c r="BM30" s="844" t="str">
        <f t="shared" si="4"/>
        <v>19209</v>
      </c>
      <c r="BN30" s="1031" t="str">
        <f t="shared" si="5"/>
        <v>北杜市</v>
      </c>
      <c r="BO30" s="34">
        <f>BE30*VLOOKUP(BO$12,別紙!$B$4:$E$10,MATCH("設備利用率",別紙!$B$4:$E$4,0),0)/100*8760/10^3</f>
        <v>14469.846839999964</v>
      </c>
      <c r="BP30" s="34">
        <f>BF30*VLOOKUP(BP$12,別紙!$B$4:$E$10,MATCH("設備利用率",別紙!$B$4:$E$4,0),0)/100*8760/10^3</f>
        <v>204761.13158399964</v>
      </c>
      <c r="BQ30" s="34">
        <f>BG30*VLOOKUP(BQ$12,別紙!$B$4:$E$10,MATCH("設備利用率",別紙!$B$4:$E$4,0),0)/100*8760/10^3</f>
        <v>27.807744000000003</v>
      </c>
      <c r="BR30" s="34">
        <f>BH30*VLOOKUP(BR$12,別紙!$B$4:$E$10,MATCH("設備利用率",別紙!$B$4:$E$4,0),0)/100*8760/10^3</f>
        <v>25564.658400000004</v>
      </c>
      <c r="BS30" s="34">
        <f>BI30*VLOOKUP(BS$12,別紙!$B$4:$E$10,MATCH("設備利用率",別紙!$B$4:$E$4,0),0)/100*8760/10^3</f>
        <v>0</v>
      </c>
      <c r="BT30" s="34">
        <f>BJ30*VLOOKUP(BT$12,別紙!$B$4:$E$10,MATCH("設備利用率",別紙!$B$4:$E$4,0),0)/100*8760/10^3</f>
        <v>0</v>
      </c>
      <c r="BU30" s="34">
        <f t="shared" si="6"/>
        <v>244823.4445679996</v>
      </c>
      <c r="BV30" s="36"/>
      <c r="BW30" s="33" t="str">
        <f t="shared" si="7"/>
        <v>19209</v>
      </c>
      <c r="BX30" s="33" t="str">
        <f t="shared" si="8"/>
        <v>北杜市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347506.94285874948</v>
      </c>
      <c r="BZ30" s="36"/>
      <c r="CA30" s="33" t="str">
        <f t="shared" si="9"/>
        <v>19209</v>
      </c>
      <c r="CB30" s="33" t="str">
        <f t="shared" si="10"/>
        <v>北杜市</v>
      </c>
      <c r="CC30" s="223">
        <f t="shared" si="11"/>
        <v>4.163901509697749E-2</v>
      </c>
      <c r="CD30" s="223">
        <f t="shared" si="16"/>
        <v>0.5892288939597633</v>
      </c>
      <c r="CE30" s="223">
        <f t="shared" si="17"/>
        <v>8.0020686122817886E-5</v>
      </c>
      <c r="CF30" s="223">
        <f t="shared" si="18"/>
        <v>7.3565892496114033E-2</v>
      </c>
      <c r="CG30" s="223">
        <f t="shared" si="19"/>
        <v>0</v>
      </c>
      <c r="CH30" s="223">
        <f t="shared" si="20"/>
        <v>0</v>
      </c>
      <c r="CI30" s="223">
        <f t="shared" si="12"/>
        <v>0.70451382223897763</v>
      </c>
      <c r="CK30" s="18" t="str">
        <f t="shared" si="13"/>
        <v>19209</v>
      </c>
      <c r="CL30" s="18" t="str">
        <f t="shared" si="14"/>
        <v>北杜市</v>
      </c>
      <c r="CM30" s="18">
        <f>VLOOKUP($CK30&amp;"_"&amp;$AZ$7,データシート1!$A:$BT,MATCH("ca_太陽光発電（10kW未満）",データシート1!$A$1:$BT$1,0),0)</f>
        <v>2527</v>
      </c>
      <c r="CN30" s="18">
        <f>VLOOKUP($CK30&amp;"_"&amp;$AZ$5,データシート1!$A:$BT,MATCH("ab_家庭",データシート1!$A$1:$BT$1,0),0)</f>
        <v>21950</v>
      </c>
      <c r="CO30" s="223">
        <f t="shared" si="15"/>
        <v>0.115125284738041</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40206</v>
      </c>
      <c r="AY31" s="18" t="str">
        <f>IF(IFERROR(比較地域マスタ!$Z24,"")=0,"",IFERROR(比較地域マスタ!$Z24,""))</f>
        <v>田川市</v>
      </c>
      <c r="BC31" s="844" t="str">
        <f t="shared" si="0"/>
        <v>40206</v>
      </c>
      <c r="BD31" s="1031" t="str">
        <f t="shared" si="2"/>
        <v>田川市</v>
      </c>
      <c r="BE31" s="34">
        <f>VLOOKUP($BC31&amp;"_"&amp;$AZ$7,データシート1!$A:$BT,MATCH("cb_"&amp;BE$12,データシート1!$A$1:$BT$1,0),0)</f>
        <v>6937.8979999999992</v>
      </c>
      <c r="BF31" s="34">
        <f>VLOOKUP($BC31&amp;"_"&amp;$AZ$7,データシート1!$A:$BT,MATCH("cb_"&amp;BF$12,データシート1!$A$1:$BT$1,0),0)</f>
        <v>44050.899999999987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50988.797999999988</v>
      </c>
      <c r="BL31" s="36"/>
      <c r="BM31" s="844" t="str">
        <f t="shared" si="4"/>
        <v>40206</v>
      </c>
      <c r="BN31" s="1031" t="str">
        <f t="shared" si="5"/>
        <v>田川市</v>
      </c>
      <c r="BO31" s="34">
        <f>BE31*VLOOKUP(BO$12,別紙!$B$4:$E$10,MATCH("設備利用率",別紙!$B$4:$E$4,0),0)/100*8760/10^3</f>
        <v>8326.3101477599994</v>
      </c>
      <c r="BP31" s="34">
        <f>BF31*VLOOKUP(BP$12,別紙!$B$4:$E$10,MATCH("設備利用率",別紙!$B$4:$E$4,0),0)/100*8760/10^3</f>
        <v>58268.768483999986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66595.078631759985</v>
      </c>
      <c r="BV31" s="36"/>
      <c r="BW31" s="33" t="str">
        <f t="shared" si="7"/>
        <v>40206</v>
      </c>
      <c r="BX31" s="33" t="str">
        <f t="shared" si="8"/>
        <v>田川市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299766.86652956193</v>
      </c>
      <c r="BZ31" s="36"/>
      <c r="CA31" s="33" t="str">
        <f t="shared" si="9"/>
        <v>40206</v>
      </c>
      <c r="CB31" s="33" t="str">
        <f t="shared" si="10"/>
        <v>田川市</v>
      </c>
      <c r="CC31" s="223">
        <f t="shared" si="11"/>
        <v>2.7775952172949335E-2</v>
      </c>
      <c r="CD31" s="223">
        <f t="shared" si="16"/>
        <v>0.19438028344688232</v>
      </c>
      <c r="CE31" s="223">
        <f t="shared" si="17"/>
        <v>0</v>
      </c>
      <c r="CF31" s="223">
        <f t="shared" si="18"/>
        <v>0</v>
      </c>
      <c r="CG31" s="223">
        <f t="shared" si="19"/>
        <v>0</v>
      </c>
      <c r="CH31" s="223">
        <f t="shared" si="20"/>
        <v>0</v>
      </c>
      <c r="CI31" s="223">
        <f t="shared" si="12"/>
        <v>0.22215623561983164</v>
      </c>
      <c r="CK31" s="18" t="str">
        <f t="shared" si="13"/>
        <v>40206</v>
      </c>
      <c r="CL31" s="18" t="str">
        <f t="shared" si="14"/>
        <v>田川市</v>
      </c>
      <c r="CM31" s="18">
        <f>VLOOKUP($CK31&amp;"_"&amp;$AZ$7,データシート1!$A:$BT,MATCH("ca_太陽光発電（10kW未満）",データシート1!$A$1:$BT$1,0),0)</f>
        <v>1383</v>
      </c>
      <c r="CN31" s="18">
        <f>VLOOKUP($CK31&amp;"_"&amp;$AZ$5,データシート1!$A:$BT,MATCH("ab_家庭",データシート1!$A$1:$BT$1,0),0)</f>
        <v>24095</v>
      </c>
      <c r="CO31" s="223">
        <f t="shared" si="15"/>
        <v>5.7397800373521476E-2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24215</v>
      </c>
      <c r="AY32" s="18" t="str">
        <f>IF(IFERROR(比較地域マスタ!$Z25,"")=0,"",IFERROR(比較地域マスタ!$Z25,""))</f>
        <v>志摩市</v>
      </c>
      <c r="AZ32" s="22"/>
      <c r="BA32" s="22"/>
      <c r="BB32" s="22"/>
      <c r="BC32" s="844" t="str">
        <f t="shared" si="0"/>
        <v>24215</v>
      </c>
      <c r="BD32" s="1031" t="str">
        <f t="shared" si="2"/>
        <v>志摩市</v>
      </c>
      <c r="BE32" s="34">
        <f>VLOOKUP($BC32&amp;"_"&amp;$AZ$7,データシート1!$A:$BT,MATCH("cb_"&amp;BE$12,データシート1!$A$1:$BT$1,0),0)</f>
        <v>5506.1000000000031</v>
      </c>
      <c r="BF32" s="34">
        <f>VLOOKUP($BC32&amp;"_"&amp;$AZ$7,データシート1!$A:$BT,MATCH("cb_"&amp;BF$12,データシート1!$A$1:$BT$1,0),0)</f>
        <v>130817.09999999998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447.7</v>
      </c>
      <c r="BK32" s="34">
        <f t="shared" si="3"/>
        <v>136770.9</v>
      </c>
      <c r="BL32" s="36"/>
      <c r="BM32" s="844" t="str">
        <f t="shared" si="4"/>
        <v>24215</v>
      </c>
      <c r="BN32" s="1031" t="str">
        <f t="shared" si="5"/>
        <v>志摩市</v>
      </c>
      <c r="BO32" s="34">
        <f>BE32*VLOOKUP(BO$12,別紙!$B$4:$E$10,MATCH("設備利用率",別紙!$B$4:$E$4,0),0)/100*8760/10^3</f>
        <v>6607.9807320000027</v>
      </c>
      <c r="BP32" s="34">
        <f>BF32*VLOOKUP(BP$12,別紙!$B$4:$E$10,MATCH("設備利用率",別紙!$B$4:$E$4,0),0)/100*8760/10^3</f>
        <v>173039.62719599996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3137.4816000000001</v>
      </c>
      <c r="BU32" s="34">
        <f t="shared" si="6"/>
        <v>182785.08952799995</v>
      </c>
      <c r="BV32" s="36"/>
      <c r="BW32" s="33" t="str">
        <f t="shared" si="7"/>
        <v>24215</v>
      </c>
      <c r="BX32" s="33" t="str">
        <f t="shared" si="8"/>
        <v>志摩市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222961.60413501944</v>
      </c>
      <c r="BZ32" s="36"/>
      <c r="CA32" s="33" t="str">
        <f t="shared" si="9"/>
        <v>24215</v>
      </c>
      <c r="CB32" s="33" t="str">
        <f t="shared" si="10"/>
        <v>志摩市</v>
      </c>
      <c r="CC32" s="223">
        <f t="shared" si="11"/>
        <v>2.9637303506295148E-2</v>
      </c>
      <c r="CD32" s="223">
        <f t="shared" si="16"/>
        <v>0.77609608105982186</v>
      </c>
      <c r="CE32" s="223">
        <f t="shared" si="17"/>
        <v>0</v>
      </c>
      <c r="CF32" s="223">
        <f t="shared" si="18"/>
        <v>0</v>
      </c>
      <c r="CG32" s="223">
        <f t="shared" si="19"/>
        <v>0</v>
      </c>
      <c r="CH32" s="223">
        <f t="shared" si="20"/>
        <v>1.4071847088523938E-2</v>
      </c>
      <c r="CI32" s="223">
        <f t="shared" si="12"/>
        <v>0.81980523165464092</v>
      </c>
      <c r="CJ32" s="22"/>
      <c r="CK32" s="18" t="str">
        <f t="shared" si="13"/>
        <v>24215</v>
      </c>
      <c r="CL32" s="18" t="str">
        <f t="shared" si="14"/>
        <v>志摩市</v>
      </c>
      <c r="CM32" s="18">
        <f>VLOOKUP($CK32&amp;"_"&amp;$AZ$7,データシート1!$A:$BT,MATCH("ca_太陽光発電（10kW未満）",データシート1!$A$1:$BT$1,0),0)</f>
        <v>1181</v>
      </c>
      <c r="CN32" s="18">
        <f>VLOOKUP($CK32&amp;"_"&amp;$AZ$5,データシート1!$A:$BT,MATCH("ab_家庭",データシート1!$A$1:$BT$1,0),0)</f>
        <v>22547</v>
      </c>
      <c r="CO32" s="223">
        <f t="shared" si="15"/>
        <v>5.2379473987670198E-2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37206</v>
      </c>
      <c r="AY33" s="18" t="str">
        <f>IF(IFERROR(比較地域マスタ!$Z26,"")=0,"",IFERROR(比較地域マスタ!$Z26,""))</f>
        <v>さぬき市</v>
      </c>
      <c r="BC33" s="844" t="str">
        <f t="shared" si="0"/>
        <v>37206</v>
      </c>
      <c r="BD33" s="1031" t="str">
        <f t="shared" si="2"/>
        <v>さぬき市</v>
      </c>
      <c r="BE33" s="34">
        <f>VLOOKUP($BC33&amp;"_"&amp;$AZ$7,データシート1!$A:$BT,MATCH("cb_"&amp;BE$12,データシート1!$A$1:$BT$1,0),0)</f>
        <v>8039.7919999999904</v>
      </c>
      <c r="BF33" s="34">
        <f>VLOOKUP($BC33&amp;"_"&amp;$AZ$7,データシート1!$A:$BT,MATCH("cb_"&amp;BF$12,データシート1!$A$1:$BT$1,0),0)</f>
        <v>64448.419999999962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72488.211999999956</v>
      </c>
      <c r="BL33" s="36"/>
      <c r="BM33" s="844" t="str">
        <f t="shared" si="4"/>
        <v>37206</v>
      </c>
      <c r="BN33" s="1031" t="str">
        <f t="shared" si="5"/>
        <v>さぬき市</v>
      </c>
      <c r="BO33" s="34">
        <f>BE33*VLOOKUP(BO$12,別紙!$B$4:$E$10,MATCH("設備利用率",別紙!$B$4:$E$4,0),0)/100*8760/10^3</f>
        <v>9648.7151750399898</v>
      </c>
      <c r="BP33" s="34">
        <f>BF33*VLOOKUP(BP$12,別紙!$B$4:$E$10,MATCH("設備利用率",別紙!$B$4:$E$4,0),0)/100*8760/10^3</f>
        <v>85249.792039199951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94898.507214239944</v>
      </c>
      <c r="BV33" s="36"/>
      <c r="BW33" s="33" t="str">
        <f t="shared" si="7"/>
        <v>37206</v>
      </c>
      <c r="BX33" s="33" t="str">
        <f t="shared" si="8"/>
        <v>さぬき市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306830.18753580982</v>
      </c>
      <c r="BZ33" s="36"/>
      <c r="CA33" s="33" t="str">
        <f t="shared" si="9"/>
        <v>37206</v>
      </c>
      <c r="CB33" s="33" t="str">
        <f t="shared" si="10"/>
        <v>さぬき市</v>
      </c>
      <c r="CC33" s="223">
        <f t="shared" si="11"/>
        <v>3.1446433783227076E-2</v>
      </c>
      <c r="CD33" s="223">
        <f t="shared" si="16"/>
        <v>0.27784030223313844</v>
      </c>
      <c r="CE33" s="223">
        <f t="shared" si="17"/>
        <v>0</v>
      </c>
      <c r="CF33" s="223">
        <f t="shared" si="18"/>
        <v>0</v>
      </c>
      <c r="CG33" s="223">
        <f t="shared" si="19"/>
        <v>0</v>
      </c>
      <c r="CH33" s="223">
        <f t="shared" si="20"/>
        <v>0</v>
      </c>
      <c r="CI33" s="223">
        <f t="shared" si="12"/>
        <v>0.30928673601636553</v>
      </c>
      <c r="CK33" s="18" t="str">
        <f t="shared" si="13"/>
        <v>37206</v>
      </c>
      <c r="CL33" s="18" t="str">
        <f t="shared" si="14"/>
        <v>さぬき市</v>
      </c>
      <c r="CM33" s="18">
        <f>VLOOKUP($CK33&amp;"_"&amp;$AZ$7,データシート1!$A:$BT,MATCH("ca_太陽光発電（10kW未満）",データシート1!$A$1:$BT$1,0),0)</f>
        <v>1636</v>
      </c>
      <c r="CN33" s="18">
        <f>VLOOKUP($CK33&amp;"_"&amp;$AZ$5,データシート1!$A:$BT,MATCH("ab_家庭",データシート1!$A$1:$BT$1,0),0)</f>
        <v>20827</v>
      </c>
      <c r="CO33" s="223">
        <f t="shared" si="15"/>
        <v>7.855187977145052E-2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11301</v>
      </c>
      <c r="AY34" s="18" t="str">
        <f>IF(IFERROR(比較地域マスタ!$Z27,"")=0,"",IFERROR(比較地域マスタ!$Z27,""))</f>
        <v>伊奈町</v>
      </c>
      <c r="BC34" s="844" t="str">
        <f t="shared" si="0"/>
        <v>11301</v>
      </c>
      <c r="BD34" s="1031" t="str">
        <f t="shared" si="2"/>
        <v>伊奈町</v>
      </c>
      <c r="BE34" s="34">
        <f>VLOOKUP($BC34&amp;"_"&amp;$AZ$7,データシート1!$A:$BT,MATCH("cb_"&amp;BE$12,データシート1!$A$1:$BT$1,0),0)</f>
        <v>5844.5999999999949</v>
      </c>
      <c r="BF34" s="34">
        <f>VLOOKUP($BC34&amp;"_"&amp;$AZ$7,データシート1!$A:$BT,MATCH("cb_"&amp;BF$12,データシート1!$A$1:$BT$1,0),0)</f>
        <v>4486.7000000000025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10331.299999999997</v>
      </c>
      <c r="BL34" s="36"/>
      <c r="BM34" s="844" t="str">
        <f t="shared" si="4"/>
        <v>11301</v>
      </c>
      <c r="BN34" s="1031" t="str">
        <f t="shared" si="5"/>
        <v>伊奈町</v>
      </c>
      <c r="BO34" s="34">
        <f>BE34*VLOOKUP(BO$12,別紙!$B$4:$E$10,MATCH("設備利用率",別紙!$B$4:$E$4,0),0)/100*8760/10^3</f>
        <v>7014.2213519999941</v>
      </c>
      <c r="BP34" s="34">
        <f>BF34*VLOOKUP(BP$12,別紙!$B$4:$E$10,MATCH("設備利用率",別紙!$B$4:$E$4,0),0)/100*8760/10^3</f>
        <v>5934.8272920000036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12949.048643999999</v>
      </c>
      <c r="BV34" s="36"/>
      <c r="BW34" s="33" t="str">
        <f t="shared" si="7"/>
        <v>11301</v>
      </c>
      <c r="BX34" s="33" t="str">
        <f t="shared" si="8"/>
        <v>伊奈町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209199.40626861586</v>
      </c>
      <c r="BZ34" s="36"/>
      <c r="CA34" s="33" t="str">
        <f t="shared" si="9"/>
        <v>11301</v>
      </c>
      <c r="CB34" s="33" t="str">
        <f t="shared" si="10"/>
        <v>伊奈町</v>
      </c>
      <c r="CC34" s="223">
        <f t="shared" si="11"/>
        <v>3.3528877911792952E-2</v>
      </c>
      <c r="CD34" s="223">
        <f t="shared" si="16"/>
        <v>2.8369235830332983E-2</v>
      </c>
      <c r="CE34" s="223">
        <f t="shared" si="17"/>
        <v>0</v>
      </c>
      <c r="CF34" s="223">
        <f t="shared" si="18"/>
        <v>0</v>
      </c>
      <c r="CG34" s="223">
        <f t="shared" si="19"/>
        <v>0</v>
      </c>
      <c r="CH34" s="223">
        <f t="shared" si="20"/>
        <v>0</v>
      </c>
      <c r="CI34" s="223">
        <f t="shared" si="12"/>
        <v>6.1898113742125942E-2</v>
      </c>
      <c r="CK34" s="18" t="str">
        <f t="shared" si="13"/>
        <v>11301</v>
      </c>
      <c r="CL34" s="18" t="str">
        <f t="shared" si="14"/>
        <v>伊奈町</v>
      </c>
      <c r="CM34" s="18">
        <f>VLOOKUP($CK34&amp;"_"&amp;$AZ$7,データシート1!$A:$BT,MATCH("ca_太陽光発電（10kW未満）",データシート1!$A$1:$BT$1,0),0)</f>
        <v>1310</v>
      </c>
      <c r="CN34" s="18">
        <f>VLOOKUP($CK34&amp;"_"&amp;$AZ$5,データシート1!$A:$BT,MATCH("ab_家庭",データシート1!$A$1:$BT$1,0),0)</f>
        <v>19439</v>
      </c>
      <c r="CO34" s="223">
        <f t="shared" si="15"/>
        <v>6.7390297854827919E-2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28212</v>
      </c>
      <c r="AY35" s="18" t="str">
        <f>IF(IFERROR(比較地域マスタ!$Z28,"")=0,"",IFERROR(比較地域マスタ!$Z28,""))</f>
        <v>赤穂市</v>
      </c>
      <c r="BC35" s="844" t="str">
        <f t="shared" si="0"/>
        <v>28212</v>
      </c>
      <c r="BD35" s="1031" t="str">
        <f t="shared" si="2"/>
        <v>赤穂市</v>
      </c>
      <c r="BE35" s="34">
        <f>VLOOKUP($BC35&amp;"_"&amp;$AZ$7,データシート1!$A:$BT,MATCH("cb_"&amp;BE$12,データシート1!$A$1:$BT$1,0),0)</f>
        <v>8354.8659999999836</v>
      </c>
      <c r="BF35" s="34">
        <f>VLOOKUP($BC35&amp;"_"&amp;$AZ$7,データシート1!$A:$BT,MATCH("cb_"&amp;BF$12,データシート1!$A$1:$BT$1,0),0)</f>
        <v>63042.199999999895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49256.5</v>
      </c>
      <c r="BK35" s="34">
        <f t="shared" si="3"/>
        <v>120653.56599999988</v>
      </c>
      <c r="BL35" s="36"/>
      <c r="BM35" s="844" t="str">
        <f t="shared" si="4"/>
        <v>28212</v>
      </c>
      <c r="BN35" s="1031" t="str">
        <f t="shared" si="5"/>
        <v>赤穂市</v>
      </c>
      <c r="BO35" s="34">
        <f>BE35*VLOOKUP(BO$12,別紙!$B$4:$E$10,MATCH("設備利用率",別紙!$B$4:$E$4,0),0)/100*8760/10^3</f>
        <v>10026.841783919979</v>
      </c>
      <c r="BP35" s="34">
        <f>BF35*VLOOKUP(BP$12,別紙!$B$4:$E$10,MATCH("設備利用率",別紙!$B$4:$E$4,0),0)/100*8760/10^3</f>
        <v>83389.700471999851</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345189.55200000003</v>
      </c>
      <c r="BU35" s="34">
        <f t="shared" si="6"/>
        <v>438606.09425591986</v>
      </c>
      <c r="BV35" s="36"/>
      <c r="BW35" s="33" t="str">
        <f t="shared" si="7"/>
        <v>28212</v>
      </c>
      <c r="BX35" s="33" t="str">
        <f t="shared" si="8"/>
        <v>赤穂市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385937.1031115849</v>
      </c>
      <c r="BZ35" s="36"/>
      <c r="CA35" s="33" t="str">
        <f t="shared" si="9"/>
        <v>28212</v>
      </c>
      <c r="CB35" s="33" t="str">
        <f t="shared" si="10"/>
        <v>赤穂市</v>
      </c>
      <c r="CC35" s="223">
        <f t="shared" si="11"/>
        <v>2.5980507453363319E-2</v>
      </c>
      <c r="CD35" s="223">
        <f t="shared" si="16"/>
        <v>0.21607070115746199</v>
      </c>
      <c r="CE35" s="223">
        <f t="shared" si="17"/>
        <v>0</v>
      </c>
      <c r="CF35" s="223">
        <f t="shared" si="18"/>
        <v>0</v>
      </c>
      <c r="CG35" s="223">
        <f t="shared" si="19"/>
        <v>0</v>
      </c>
      <c r="CH35" s="223">
        <f t="shared" si="20"/>
        <v>0.89441919218685839</v>
      </c>
      <c r="CI35" s="223">
        <f t="shared" si="12"/>
        <v>1.1364704007976836</v>
      </c>
      <c r="CK35" s="18" t="str">
        <f t="shared" si="13"/>
        <v>28212</v>
      </c>
      <c r="CL35" s="18" t="str">
        <f t="shared" si="14"/>
        <v>赤穂市</v>
      </c>
      <c r="CM35" s="18">
        <f>VLOOKUP($CK35&amp;"_"&amp;$AZ$7,データシート1!$A:$BT,MATCH("ca_太陽光発電（10kW未満）",データシート1!$A$1:$BT$1,0),0)</f>
        <v>1831</v>
      </c>
      <c r="CN35" s="18">
        <f>VLOOKUP($CK35&amp;"_"&amp;$AZ$5,データシート1!$A:$BT,MATCH("ab_家庭",データシート1!$A$1:$BT$1,0),0)</f>
        <v>20553</v>
      </c>
      <c r="CO35" s="223">
        <f t="shared" si="15"/>
        <v>8.9086751325840513E-2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33205</v>
      </c>
      <c r="AY36" s="18" t="str">
        <f>IF(IFERROR(比較地域マスタ!$Z29,"")=0,"",IFERROR(比較地域マスタ!$Z29,""))</f>
        <v>笠岡市</v>
      </c>
      <c r="BC36" s="844" t="str">
        <f t="shared" si="0"/>
        <v>33205</v>
      </c>
      <c r="BD36" s="1031" t="str">
        <f t="shared" si="2"/>
        <v>笠岡市</v>
      </c>
      <c r="BE36" s="34">
        <f>VLOOKUP($BC36&amp;"_"&amp;$AZ$7,データシート1!$A:$BT,MATCH("cb_"&amp;BE$12,データシート1!$A$1:$BT$1,0),0)</f>
        <v>8514.8789999999935</v>
      </c>
      <c r="BF36" s="34">
        <f>VLOOKUP($BC36&amp;"_"&amp;$AZ$7,データシート1!$A:$BT,MATCH("cb_"&amp;BF$12,データシート1!$A$1:$BT$1,0),0)</f>
        <v>71013.840000000011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12024</v>
      </c>
      <c r="BK36" s="34">
        <f t="shared" si="3"/>
        <v>91552.719000000012</v>
      </c>
      <c r="BL36" s="36"/>
      <c r="BM36" s="844" t="str">
        <f t="shared" si="4"/>
        <v>33205</v>
      </c>
      <c r="BN36" s="1031" t="str">
        <f t="shared" si="5"/>
        <v>笠岡市</v>
      </c>
      <c r="BO36" s="34">
        <f>BE36*VLOOKUP(BO$12,別紙!$B$4:$E$10,MATCH("設備利用率",別紙!$B$4:$E$4,0),0)/100*8760/10^3</f>
        <v>10218.876585479991</v>
      </c>
      <c r="BP36" s="34">
        <f>BF36*VLOOKUP(BP$12,別紙!$B$4:$E$10,MATCH("設備利用率",別紙!$B$4:$E$4,0),0)/100*8760/10^3</f>
        <v>93934.266998400024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84264.191999999995</v>
      </c>
      <c r="BU36" s="34">
        <f t="shared" si="6"/>
        <v>188417.33558388002</v>
      </c>
      <c r="BV36" s="36"/>
      <c r="BW36" s="33" t="str">
        <f t="shared" si="7"/>
        <v>33205</v>
      </c>
      <c r="BX36" s="33" t="str">
        <f t="shared" si="8"/>
        <v>笠岡市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413994.76458995976</v>
      </c>
      <c r="BZ36" s="36"/>
      <c r="CA36" s="33" t="str">
        <f t="shared" si="9"/>
        <v>33205</v>
      </c>
      <c r="CB36" s="33" t="str">
        <f t="shared" si="10"/>
        <v>笠岡市</v>
      </c>
      <c r="CC36" s="223">
        <f t="shared" si="11"/>
        <v>2.4683588923162487E-2</v>
      </c>
      <c r="CD36" s="223">
        <f t="shared" si="16"/>
        <v>0.22689723405424467</v>
      </c>
      <c r="CE36" s="223">
        <f t="shared" si="17"/>
        <v>0</v>
      </c>
      <c r="CF36" s="223">
        <f t="shared" si="18"/>
        <v>0</v>
      </c>
      <c r="CG36" s="223">
        <f t="shared" si="19"/>
        <v>0</v>
      </c>
      <c r="CH36" s="223">
        <f t="shared" si="20"/>
        <v>0.20353926959308119</v>
      </c>
      <c r="CI36" s="223">
        <f t="shared" si="12"/>
        <v>0.45512009257048835</v>
      </c>
      <c r="CK36" s="18" t="str">
        <f t="shared" si="13"/>
        <v>33205</v>
      </c>
      <c r="CL36" s="18" t="str">
        <f t="shared" si="14"/>
        <v>笠岡市</v>
      </c>
      <c r="CM36" s="18">
        <f>VLOOKUP($CK36&amp;"_"&amp;$AZ$7,データシート1!$A:$BT,MATCH("ca_太陽光発電（10kW未満）",データシート1!$A$1:$BT$1,0),0)</f>
        <v>1784</v>
      </c>
      <c r="CN36" s="18">
        <f>VLOOKUP($CK36&amp;"_"&amp;$AZ$5,データシート1!$A:$BT,MATCH("ab_家庭",データシート1!$A$1:$BT$1,0),0)</f>
        <v>21991</v>
      </c>
      <c r="CO36" s="223">
        <f t="shared" si="15"/>
        <v>8.1124096221181399E-2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24214</v>
      </c>
      <c r="AY37" s="18" t="str">
        <f>IF(IFERROR(比較地域マスタ!$Z30,"")=0,"",IFERROR(比較地域マスタ!$Z30,""))</f>
        <v>いなべ市</v>
      </c>
      <c r="BC37" s="844" t="str">
        <f t="shared" si="0"/>
        <v>24214</v>
      </c>
      <c r="BD37" s="1031" t="str">
        <f t="shared" si="2"/>
        <v>いなべ市</v>
      </c>
      <c r="BE37" s="34">
        <f>VLOOKUP($BC37&amp;"_"&amp;$AZ$7,データシート1!$A:$BT,MATCH("cb_"&amp;BE$12,データシート1!$A$1:$BT$1,0),0)</f>
        <v>13434.099999999864</v>
      </c>
      <c r="BF37" s="34">
        <f>VLOOKUP($BC37&amp;"_"&amp;$AZ$7,データシート1!$A:$BT,MATCH("cb_"&amp;BF$12,データシート1!$A$1:$BT$1,0),0)</f>
        <v>126843.89999999967</v>
      </c>
      <c r="BG37" s="34">
        <f>VLOOKUP($BC37&amp;"_"&amp;$AZ$7,データシート1!$A:$BT,MATCH("cb_"&amp;BG$12,データシート1!$A$1:$BT$1,0),0)</f>
        <v>0</v>
      </c>
      <c r="BH37" s="34">
        <f>VLOOKUP($BC37&amp;"_"&amp;$AZ$7,データシート1!$A:$BT,MATCH("cb_"&amp;BH$12,データシート1!$A$1:$BT$1,0),0)</f>
        <v>133.30000000000001</v>
      </c>
      <c r="BI37" s="34">
        <f>VLOOKUP($BC37&amp;"_"&amp;$AZ$7,データシート1!$A:$BT,MATCH("cb_"&amp;BI$12,データシート1!$A$1:$BT$1,0),0)</f>
        <v>0</v>
      </c>
      <c r="BJ37" s="34">
        <f>VLOOKUP($BC37&amp;"_"&amp;$AZ$7,データシート1!$A:$BT,MATCH("cb_"&amp;BJ$12,データシート1!$A$1:$BT$1,0),0)</f>
        <v>0</v>
      </c>
      <c r="BK37" s="34">
        <f t="shared" si="3"/>
        <v>140411.29999999952</v>
      </c>
      <c r="BL37" s="36"/>
      <c r="BM37" s="844" t="str">
        <f t="shared" si="4"/>
        <v>24214</v>
      </c>
      <c r="BN37" s="1031" t="str">
        <f t="shared" si="5"/>
        <v>いなべ市</v>
      </c>
      <c r="BO37" s="34">
        <f>BE37*VLOOKUP(BO$12,別紙!$B$4:$E$10,MATCH("設備利用率",別紙!$B$4:$E$4,0),0)/100*8760/10^3</f>
        <v>16122.532091999834</v>
      </c>
      <c r="BP37" s="34">
        <f>BF37*VLOOKUP(BP$12,別紙!$B$4:$E$10,MATCH("設備利用率",別紙!$B$4:$E$4,0),0)/100*8760/10^3</f>
        <v>167784.0371639996</v>
      </c>
      <c r="BQ37" s="34">
        <f>BG37*VLOOKUP(BQ$12,別紙!$B$4:$E$10,MATCH("設備利用率",別紙!$B$4:$E$4,0),0)/100*8760/10^3</f>
        <v>0</v>
      </c>
      <c r="BR37" s="34">
        <f>BH37*VLOOKUP(BR$12,別紙!$B$4:$E$10,MATCH("設備利用率",別紙!$B$4:$E$4,0),0)/100*8760/10^3</f>
        <v>700.62480000000005</v>
      </c>
      <c r="BS37" s="34">
        <f>BI37*VLOOKUP(BS$12,別紙!$B$4:$E$10,MATCH("設備利用率",別紙!$B$4:$E$4,0),0)/100*8760/10^3</f>
        <v>0</v>
      </c>
      <c r="BT37" s="34">
        <f>BJ37*VLOOKUP(BT$12,別紙!$B$4:$E$10,MATCH("設備利用率",別紙!$B$4:$E$4,0),0)/100*8760/10^3</f>
        <v>0</v>
      </c>
      <c r="BU37" s="34">
        <f t="shared" si="6"/>
        <v>184607.19405599943</v>
      </c>
      <c r="BV37" s="36"/>
      <c r="BW37" s="33" t="str">
        <f t="shared" si="7"/>
        <v>24214</v>
      </c>
      <c r="BX37" s="33" t="str">
        <f t="shared" si="8"/>
        <v>いなべ市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1600834.8011164106</v>
      </c>
      <c r="BZ37" s="36"/>
      <c r="CA37" s="33" t="str">
        <f t="shared" si="9"/>
        <v>24214</v>
      </c>
      <c r="CB37" s="33" t="str">
        <f t="shared" si="10"/>
        <v>いなべ市</v>
      </c>
      <c r="CC37" s="223">
        <f t="shared" si="11"/>
        <v>1.0071327835174558E-2</v>
      </c>
      <c r="CD37" s="223">
        <f t="shared" si="16"/>
        <v>0.10481033836032815</v>
      </c>
      <c r="CE37" s="223">
        <f t="shared" si="17"/>
        <v>0</v>
      </c>
      <c r="CF37" s="223">
        <f t="shared" si="18"/>
        <v>4.3766214946813336E-4</v>
      </c>
      <c r="CG37" s="223">
        <f t="shared" si="19"/>
        <v>0</v>
      </c>
      <c r="CH37" s="223">
        <f t="shared" si="20"/>
        <v>0</v>
      </c>
      <c r="CI37" s="223">
        <f t="shared" si="12"/>
        <v>0.11531932834497083</v>
      </c>
      <c r="CK37" s="18" t="str">
        <f t="shared" si="13"/>
        <v>24214</v>
      </c>
      <c r="CL37" s="18" t="str">
        <f t="shared" si="14"/>
        <v>いなべ市</v>
      </c>
      <c r="CM37" s="18">
        <f>VLOOKUP($CK37&amp;"_"&amp;$AZ$7,データシート1!$A:$BT,MATCH("ca_太陽光発電（10kW未満）",データシート1!$A$1:$BT$1,0),0)</f>
        <v>2459</v>
      </c>
      <c r="CN37" s="18">
        <f>VLOOKUP($CK37&amp;"_"&amp;$AZ$5,データシート1!$A:$BT,MATCH("ab_家庭",データシート1!$A$1:$BT$1,0),0)</f>
        <v>18922</v>
      </c>
      <c r="CO37" s="223">
        <f t="shared" si="15"/>
        <v>0.12995455025895783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28224</v>
      </c>
      <c r="AY38" s="18" t="str">
        <f>IF(IFERROR(比較地域マスタ!$Z31,"")=0,"",IFERROR(比較地域マスタ!$Z31,""))</f>
        <v>南あわじ市</v>
      </c>
      <c r="BC38" s="844" t="str">
        <f t="shared" si="0"/>
        <v>28224</v>
      </c>
      <c r="BD38" s="1031" t="str">
        <f t="shared" si="2"/>
        <v>南あわじ市</v>
      </c>
      <c r="BE38" s="34">
        <f>VLOOKUP($BC38&amp;"_"&amp;$AZ$7,データシート1!$A:$BT,MATCH("cb_"&amp;BE$12,データシート1!$A$1:$BT$1,0),0)</f>
        <v>10007.800000000007</v>
      </c>
      <c r="BF38" s="34">
        <f>VLOOKUP($BC38&amp;"_"&amp;$AZ$7,データシート1!$A:$BT,MATCH("cb_"&amp;BF$12,データシート1!$A$1:$BT$1,0),0)</f>
        <v>84266.300000000076</v>
      </c>
      <c r="BG38" s="34">
        <f>VLOOKUP($BC38&amp;"_"&amp;$AZ$7,データシート1!$A:$BT,MATCH("cb_"&amp;BG$12,データシート1!$A$1:$BT$1,0),0)</f>
        <v>41000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135274.10000000009</v>
      </c>
      <c r="BL38" s="36"/>
      <c r="BM38" s="844" t="str">
        <f t="shared" si="4"/>
        <v>28224</v>
      </c>
      <c r="BN38" s="1031" t="str">
        <f t="shared" si="5"/>
        <v>南あわじ市</v>
      </c>
      <c r="BO38" s="34">
        <f>BE38*VLOOKUP(BO$12,別紙!$B$4:$E$10,MATCH("設備利用率",別紙!$B$4:$E$4,0),0)/100*8760/10^3</f>
        <v>12010.560936000007</v>
      </c>
      <c r="BP38" s="34">
        <f>BF38*VLOOKUP(BP$12,別紙!$B$4:$E$10,MATCH("設備利用率",別紙!$B$4:$E$4,0),0)/100*8760/10^3</f>
        <v>111464.09098800008</v>
      </c>
      <c r="BQ38" s="34">
        <f>BG38*VLOOKUP(BQ$12,別紙!$B$4:$E$10,MATCH("設備利用率",別紙!$B$4:$E$4,0),0)/100*8760/10^3</f>
        <v>89071.679999999993</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212546.33192400009</v>
      </c>
      <c r="BV38" s="36"/>
      <c r="BW38" s="33" t="str">
        <f t="shared" si="7"/>
        <v>28224</v>
      </c>
      <c r="BX38" s="33" t="str">
        <f t="shared" si="8"/>
        <v>南あわじ市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218990.5997892695</v>
      </c>
      <c r="BZ38" s="36"/>
      <c r="CA38" s="33" t="str">
        <f t="shared" si="9"/>
        <v>28224</v>
      </c>
      <c r="CB38" s="33" t="str">
        <f t="shared" si="10"/>
        <v>南あわじ市</v>
      </c>
      <c r="CC38" s="223">
        <f t="shared" si="11"/>
        <v>5.4845098134611907E-2</v>
      </c>
      <c r="CD38" s="223">
        <f t="shared" si="16"/>
        <v>0.50899029956198971</v>
      </c>
      <c r="CE38" s="223">
        <f t="shared" si="17"/>
        <v>0.40673745852886828</v>
      </c>
      <c r="CF38" s="223">
        <f t="shared" si="18"/>
        <v>0</v>
      </c>
      <c r="CG38" s="223">
        <f t="shared" si="19"/>
        <v>0</v>
      </c>
      <c r="CH38" s="223">
        <f t="shared" si="20"/>
        <v>0</v>
      </c>
      <c r="CI38" s="223">
        <f t="shared" si="12"/>
        <v>0.97057285622546985</v>
      </c>
      <c r="CK38" s="18" t="str">
        <f t="shared" si="13"/>
        <v>28224</v>
      </c>
      <c r="CL38" s="18" t="str">
        <f t="shared" si="14"/>
        <v>南あわじ市</v>
      </c>
      <c r="CM38" s="18">
        <f>VLOOKUP($CK38&amp;"_"&amp;$AZ$7,データシート1!$A:$BT,MATCH("ca_太陽光発電（10kW未満）",データシート1!$A$1:$BT$1,0),0)</f>
        <v>1982</v>
      </c>
      <c r="CN38" s="18">
        <f>VLOOKUP($CK38&amp;"_"&amp;$AZ$5,データシート1!$A:$BT,MATCH("ab_家庭",データシート1!$A$1:$BT$1,0),0)</f>
        <v>19881</v>
      </c>
      <c r="CO38" s="223">
        <f t="shared" si="15"/>
        <v>9.9693174387606262E-2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01230</v>
      </c>
      <c r="AY39" s="18" t="str">
        <f>IF(IFERROR(比較地域マスタ!$Z32,"")=0,"",IFERROR(比較地域マスタ!$Z32,""))</f>
        <v>登別市</v>
      </c>
      <c r="BC39" s="844" t="str">
        <f t="shared" si="0"/>
        <v>01230</v>
      </c>
      <c r="BD39" s="1031" t="str">
        <f t="shared" si="2"/>
        <v>登別市</v>
      </c>
      <c r="BE39" s="34">
        <f>VLOOKUP($BC39&amp;"_"&amp;$AZ$7,データシート1!$A:$BT,MATCH("cb_"&amp;BE$12,データシート1!$A$1:$BT$1,0),0)</f>
        <v>2054.1700000000019</v>
      </c>
      <c r="BF39" s="34">
        <f>VLOOKUP($BC39&amp;"_"&amp;$AZ$7,データシート1!$A:$BT,MATCH("cb_"&amp;BF$12,データシート1!$A$1:$BT$1,0),0)</f>
        <v>35840.800000000003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37894.97</v>
      </c>
      <c r="BL39" s="36"/>
      <c r="BM39" s="844" t="str">
        <f t="shared" si="4"/>
        <v>01230</v>
      </c>
      <c r="BN39" s="1031" t="str">
        <f t="shared" si="5"/>
        <v>登別市</v>
      </c>
      <c r="BO39" s="34">
        <f>BE39*VLOOKUP(BO$12,別紙!$B$4:$E$10,MATCH("設備利用率",別紙!$B$4:$E$4,0),0)/100*8760/10^3</f>
        <v>2465.2505004000022</v>
      </c>
      <c r="BP39" s="34">
        <f>BF39*VLOOKUP(BP$12,別紙!$B$4:$E$10,MATCH("設備利用率",別紙!$B$4:$E$4,0),0)/100*8760/10^3</f>
        <v>47408.776608000007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49874.027108400012</v>
      </c>
      <c r="BV39" s="36"/>
      <c r="BW39" s="33" t="str">
        <f t="shared" si="7"/>
        <v>01230</v>
      </c>
      <c r="BX39" s="33" t="str">
        <f t="shared" si="8"/>
        <v>登別市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199142.76895160001</v>
      </c>
      <c r="BZ39" s="36"/>
      <c r="CA39" s="33" t="str">
        <f t="shared" si="9"/>
        <v>01230</v>
      </c>
      <c r="CB39" s="33" t="str">
        <f t="shared" si="10"/>
        <v>登別市</v>
      </c>
      <c r="CC39" s="223">
        <f t="shared" si="11"/>
        <v>1.2379312155688469E-2</v>
      </c>
      <c r="CD39" s="223">
        <f t="shared" si="16"/>
        <v>0.23806426343063611</v>
      </c>
      <c r="CE39" s="223">
        <f t="shared" si="17"/>
        <v>0</v>
      </c>
      <c r="CF39" s="223">
        <f t="shared" si="18"/>
        <v>0</v>
      </c>
      <c r="CG39" s="223">
        <f t="shared" si="19"/>
        <v>0</v>
      </c>
      <c r="CH39" s="223">
        <f t="shared" si="20"/>
        <v>0</v>
      </c>
      <c r="CI39" s="223">
        <f t="shared" si="12"/>
        <v>0.25044357558632457</v>
      </c>
      <c r="CK39" s="18" t="str">
        <f t="shared" si="13"/>
        <v>01230</v>
      </c>
      <c r="CL39" s="18" t="str">
        <f t="shared" si="14"/>
        <v>登別市</v>
      </c>
      <c r="CM39" s="18">
        <f>VLOOKUP($CK39&amp;"_"&amp;$AZ$7,データシート1!$A:$BT,MATCH("ca_太陽光発電（10kW未満）",データシート1!$A$1:$BT$1,0),0)</f>
        <v>389</v>
      </c>
      <c r="CN39" s="18">
        <f>VLOOKUP($CK39&amp;"_"&amp;$AZ$5,データシート1!$A:$BT,MATCH("ab_家庭",データシート1!$A$1:$BT$1,0),0)</f>
        <v>24132</v>
      </c>
      <c r="CO39" s="223">
        <f t="shared" si="15"/>
        <v>1.6119675120172386E-2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10206</v>
      </c>
      <c r="AY40" s="18" t="str">
        <f>IF(IFERROR(比較地域マスタ!$Z33,"")=0,"",IFERROR(比較地域マスタ!$Z33,""))</f>
        <v>沼田市</v>
      </c>
      <c r="BC40" s="844" t="str">
        <f t="shared" si="0"/>
        <v>10206</v>
      </c>
      <c r="BD40" s="1031" t="str">
        <f t="shared" si="2"/>
        <v>沼田市</v>
      </c>
      <c r="BE40" s="34">
        <f>VLOOKUP($BC40&amp;"_"&amp;$AZ$7,データシート1!$A:$BT,MATCH("cb_"&amp;BE$12,データシート1!$A$1:$BT$1,0),0)</f>
        <v>7685.2999999999884</v>
      </c>
      <c r="BF40" s="34">
        <f>VLOOKUP($BC40&amp;"_"&amp;$AZ$7,データシート1!$A:$BT,MATCH("cb_"&amp;BF$12,データシート1!$A$1:$BT$1,0),0)</f>
        <v>42850.899999999987</v>
      </c>
      <c r="BG40" s="34">
        <f>VLOOKUP($BC40&amp;"_"&amp;$AZ$7,データシート1!$A:$BT,MATCH("cb_"&amp;BG$12,データシート1!$A$1:$BT$1,0),0)</f>
        <v>0</v>
      </c>
      <c r="BH40" s="34">
        <f>VLOOKUP($BC40&amp;"_"&amp;$AZ$7,データシート1!$A:$BT,MATCH("cb_"&amp;BH$12,データシート1!$A$1:$BT$1,0),0)</f>
        <v>1049.9000000000001</v>
      </c>
      <c r="BI40" s="34">
        <f>VLOOKUP($BC40&amp;"_"&amp;$AZ$7,データシート1!$A:$BT,MATCH("cb_"&amp;BI$12,データシート1!$A$1:$BT$1,0),0)</f>
        <v>0</v>
      </c>
      <c r="BJ40" s="34">
        <f>VLOOKUP($BC40&amp;"_"&amp;$AZ$7,データシート1!$A:$BT,MATCH("cb_"&amp;BJ$12,データシート1!$A$1:$BT$1,0),0)</f>
        <v>94</v>
      </c>
      <c r="BK40" s="34">
        <f t="shared" si="3"/>
        <v>51680.099999999977</v>
      </c>
      <c r="BL40" s="36"/>
      <c r="BM40" s="844" t="str">
        <f t="shared" si="4"/>
        <v>10206</v>
      </c>
      <c r="BN40" s="1031" t="str">
        <f t="shared" si="5"/>
        <v>沼田市</v>
      </c>
      <c r="BO40" s="34">
        <f>BE40*VLOOKUP(BO$12,別紙!$B$4:$E$10,MATCH("設備利用率",別紙!$B$4:$E$4,0),0)/100*8760/10^3</f>
        <v>9223.2822359999846</v>
      </c>
      <c r="BP40" s="34">
        <f>BF40*VLOOKUP(BP$12,別紙!$B$4:$E$10,MATCH("設備利用率",別紙!$B$4:$E$4,0),0)/100*8760/10^3</f>
        <v>56681.456483999973</v>
      </c>
      <c r="BQ40" s="34">
        <f>BG40*VLOOKUP(BQ$12,別紙!$B$4:$E$10,MATCH("設備利用率",別紙!$B$4:$E$4,0),0)/100*8760/10^3</f>
        <v>0</v>
      </c>
      <c r="BR40" s="34">
        <f>BH40*VLOOKUP(BR$12,別紙!$B$4:$E$10,MATCH("設備利用率",別紙!$B$4:$E$4,0),0)/100*8760/10^3</f>
        <v>5518.2744000000002</v>
      </c>
      <c r="BS40" s="34">
        <f>BI40*VLOOKUP(BS$12,別紙!$B$4:$E$10,MATCH("設備利用率",別紙!$B$4:$E$4,0),0)/100*8760/10^3</f>
        <v>0</v>
      </c>
      <c r="BT40" s="34">
        <f>BJ40*VLOOKUP(BT$12,別紙!$B$4:$E$10,MATCH("設備利用率",別紙!$B$4:$E$4,0),0)/100*8760/10^3</f>
        <v>658.75199999999995</v>
      </c>
      <c r="BU40" s="34">
        <f t="shared" si="6"/>
        <v>72081.765119999953</v>
      </c>
      <c r="BV40" s="36"/>
      <c r="BW40" s="33" t="str">
        <f t="shared" si="7"/>
        <v>10206</v>
      </c>
      <c r="BX40" s="33" t="str">
        <f t="shared" si="8"/>
        <v>沼田市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265657.69916306151</v>
      </c>
      <c r="BZ40" s="36"/>
      <c r="CA40" s="33" t="str">
        <f t="shared" si="9"/>
        <v>10206</v>
      </c>
      <c r="CB40" s="33" t="str">
        <f t="shared" si="10"/>
        <v>沼田市</v>
      </c>
      <c r="CC40" s="223">
        <f t="shared" si="11"/>
        <v>3.4718670925244693E-2</v>
      </c>
      <c r="CD40" s="223">
        <f t="shared" si="16"/>
        <v>0.21336274710867206</v>
      </c>
      <c r="CE40" s="223">
        <f t="shared" si="17"/>
        <v>0</v>
      </c>
      <c r="CF40" s="223">
        <f t="shared" si="18"/>
        <v>2.0772122989038109E-2</v>
      </c>
      <c r="CG40" s="223">
        <f t="shared" si="19"/>
        <v>0</v>
      </c>
      <c r="CH40" s="223">
        <f t="shared" si="20"/>
        <v>2.4797022712887986E-3</v>
      </c>
      <c r="CI40" s="223">
        <f t="shared" si="12"/>
        <v>0.27133324329424363</v>
      </c>
      <c r="CK40" s="18" t="str">
        <f t="shared" si="13"/>
        <v>10206</v>
      </c>
      <c r="CL40" s="18" t="str">
        <f t="shared" si="14"/>
        <v>沼田市</v>
      </c>
      <c r="CM40" s="18">
        <f>VLOOKUP($CK40&amp;"_"&amp;$AZ$7,データシート1!$A:$BT,MATCH("ca_太陽光発電（10kW未満）",データシート1!$A$1:$BT$1,0),0)</f>
        <v>1565</v>
      </c>
      <c r="CN40" s="18">
        <f>VLOOKUP($CK40&amp;"_"&amp;$AZ$5,データシート1!$A:$BT,MATCH("ab_家庭",データシート1!$A$1:$BT$1,0),0)</f>
        <v>20638</v>
      </c>
      <c r="CO40" s="223">
        <f t="shared" si="15"/>
        <v>7.5830991375133244E-2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07208</v>
      </c>
      <c r="AY41" s="18" t="str">
        <f>IF(IFERROR(比較地域マスタ!$Z34,"")=0,"",IFERROR(比較地域マスタ!$Z34,""))</f>
        <v>喜多方市</v>
      </c>
      <c r="BC41" s="844" t="str">
        <f t="shared" si="0"/>
        <v>07208</v>
      </c>
      <c r="BD41" s="1031" t="str">
        <f t="shared" si="2"/>
        <v>喜多方市</v>
      </c>
      <c r="BE41" s="34">
        <f>VLOOKUP($BC41&amp;"_"&amp;$AZ$7,データシート1!$A:$BT,MATCH("cb_"&amp;BE$12,データシート1!$A$1:$BT$1,0),0)</f>
        <v>4878.2000000000025</v>
      </c>
      <c r="BF41" s="34">
        <f>VLOOKUP($BC41&amp;"_"&amp;$AZ$7,データシート1!$A:$BT,MATCH("cb_"&amp;BF$12,データシート1!$A$1:$BT$1,0),0)</f>
        <v>7451.4999999999964</v>
      </c>
      <c r="BG41" s="34">
        <f>VLOOKUP($BC41&amp;"_"&amp;$AZ$7,データシート1!$A:$BT,MATCH("cb_"&amp;BG$12,データシート1!$A$1:$BT$1,0),0)</f>
        <v>0</v>
      </c>
      <c r="BH41" s="34">
        <f>VLOOKUP($BC41&amp;"_"&amp;$AZ$7,データシート1!$A:$BT,MATCH("cb_"&amp;BH$12,データシート1!$A$1:$BT$1,0),0)</f>
        <v>9419.9</v>
      </c>
      <c r="BI41" s="34">
        <f>VLOOKUP($BC41&amp;"_"&amp;$AZ$7,データシート1!$A:$BT,MATCH("cb_"&amp;BI$12,データシート1!$A$1:$BT$1,0),0)</f>
        <v>0</v>
      </c>
      <c r="BJ41" s="34">
        <f>VLOOKUP($BC41&amp;"_"&amp;$AZ$7,データシート1!$A:$BT,MATCH("cb_"&amp;BJ$12,データシート1!$A$1:$BT$1,0),0)</f>
        <v>0</v>
      </c>
      <c r="BK41" s="34">
        <f t="shared" si="3"/>
        <v>21749.599999999999</v>
      </c>
      <c r="BL41" s="36"/>
      <c r="BM41" s="844" t="str">
        <f t="shared" si="4"/>
        <v>07208</v>
      </c>
      <c r="BN41" s="1031" t="str">
        <f t="shared" si="5"/>
        <v>喜多方市</v>
      </c>
      <c r="BO41" s="34">
        <f>BE41*VLOOKUP(BO$12,別紙!$B$4:$E$10,MATCH("設備利用率",別紙!$B$4:$E$4,0),0)/100*8760/10^3</f>
        <v>5854.4253840000029</v>
      </c>
      <c r="BP41" s="34">
        <f>BF41*VLOOKUP(BP$12,別紙!$B$4:$E$10,MATCH("設備利用率",別紙!$B$4:$E$4,0),0)/100*8760/10^3</f>
        <v>9856.5461399999949</v>
      </c>
      <c r="BQ41" s="34">
        <f>BG41*VLOOKUP(BQ$12,別紙!$B$4:$E$10,MATCH("設備利用率",別紙!$B$4:$E$4,0),0)/100*8760/10^3</f>
        <v>0</v>
      </c>
      <c r="BR41" s="34">
        <f>BH41*VLOOKUP(BR$12,別紙!$B$4:$E$10,MATCH("設備利用率",別紙!$B$4:$E$4,0),0)/100*8760/10^3</f>
        <v>49510.994399999996</v>
      </c>
      <c r="BS41" s="34">
        <f>BI41*VLOOKUP(BS$12,別紙!$B$4:$E$10,MATCH("設備利用率",別紙!$B$4:$E$4,0),0)/100*8760/10^3</f>
        <v>0</v>
      </c>
      <c r="BT41" s="34">
        <f>BJ41*VLOOKUP(BT$12,別紙!$B$4:$E$10,MATCH("設備利用率",別紙!$B$4:$E$4,0),0)/100*8760/10^3</f>
        <v>0</v>
      </c>
      <c r="BU41" s="34">
        <f t="shared" si="6"/>
        <v>65221.965923999989</v>
      </c>
      <c r="BV41" s="36"/>
      <c r="BW41" s="33" t="str">
        <f t="shared" si="7"/>
        <v>07208</v>
      </c>
      <c r="BX41" s="33" t="str">
        <f t="shared" si="8"/>
        <v>喜多方市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241790.16758190948</v>
      </c>
      <c r="BZ41" s="36"/>
      <c r="CA41" s="33" t="str">
        <f t="shared" si="9"/>
        <v>07208</v>
      </c>
      <c r="CB41" s="33" t="str">
        <f t="shared" si="10"/>
        <v>喜多方市</v>
      </c>
      <c r="CC41" s="223">
        <f t="shared" si="11"/>
        <v>2.4212834800309828E-2</v>
      </c>
      <c r="CD41" s="223">
        <f t="shared" si="16"/>
        <v>4.0764875753936378E-2</v>
      </c>
      <c r="CE41" s="223">
        <f t="shared" si="17"/>
        <v>0</v>
      </c>
      <c r="CF41" s="223">
        <f t="shared" si="18"/>
        <v>0.20476843576870229</v>
      </c>
      <c r="CG41" s="223">
        <f t="shared" si="19"/>
        <v>0</v>
      </c>
      <c r="CH41" s="223">
        <f t="shared" si="20"/>
        <v>0</v>
      </c>
      <c r="CI41" s="223">
        <f t="shared" si="12"/>
        <v>0.26974614632294847</v>
      </c>
      <c r="CK41" s="18" t="str">
        <f t="shared" si="13"/>
        <v>07208</v>
      </c>
      <c r="CL41" s="18" t="str">
        <f t="shared" si="14"/>
        <v>喜多方市</v>
      </c>
      <c r="CM41" s="18">
        <f>VLOOKUP($CK41&amp;"_"&amp;$AZ$7,データシート1!$A:$BT,MATCH("ca_太陽光発電（10kW未満）",データシート1!$A$1:$BT$1,0),0)</f>
        <v>974</v>
      </c>
      <c r="CN41" s="18">
        <f>VLOOKUP($CK41&amp;"_"&amp;$AZ$5,データシート1!$A:$BT,MATCH("ab_家庭",データシート1!$A$1:$BT$1,0),0)</f>
        <v>18757</v>
      </c>
      <c r="CO41" s="223">
        <f t="shared" si="15"/>
        <v>5.1927280481953407E-2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22205</v>
      </c>
      <c r="AY72" s="18" t="str">
        <f>IF(IFERROR(比較地域マスタ!$AE7,"")=0,"",IFERROR(比較地域マスタ!$AE7,""))</f>
        <v>熱海市</v>
      </c>
      <c r="AZ72" s="16"/>
      <c r="BA72" s="22">
        <v>1</v>
      </c>
      <c r="BB72" s="22">
        <v>1</v>
      </c>
      <c r="BC72" s="18" t="str">
        <f>AX72</f>
        <v>22205</v>
      </c>
      <c r="BD72" s="18" t="str">
        <f>AY72</f>
        <v>熱海市</v>
      </c>
      <c r="BE72" s="33">
        <f>VLOOKUP(BC72&amp;"_"&amp;$AZ$9,データシート3!A:AB,MATCH("ea_"&amp;"太陽光（建物系）"&amp;"_年間発電",データシート3!$A$1:$AB$1,0),0)/10^3+VLOOKUP(BC72&amp;"_"&amp;$AZ$9,データシート3!A:AB,MATCH("ea_"&amp;"太陽光（土地系）"&amp;"_年間発電",データシート3!$A$1:$AB$1,0),0)/10^3</f>
        <v>229186.84699999998</v>
      </c>
      <c r="BF72" s="33">
        <f>VLOOKUP(BC72&amp;"_"&amp;$AZ$9,データシート3!A:AB,MATCH("ea_"&amp;"風力（陸上）"&amp;"_年間発電",データシート3!$A$1:$AB$1,0),0)/10^3</f>
        <v>138596.40299999996</v>
      </c>
      <c r="BG72" s="33">
        <f>VLOOKUP(BC72&amp;"_"&amp;$AZ$9,データシート3!A:AB,MATCH("ea_"&amp;"中小水（河川）"&amp;"_年間発電",データシート3!$A$1:$AB$1,0),0)/10^3+VLOOKUP(BC72&amp;"_"&amp;$AZ$9,データシート3!A:AB,MATCH("ea_"&amp;"中小水（農業用水路）"&amp;"_年間発電",データシート3!$A$1:$AB$1,0),0)/10^3</f>
        <v>16683.906999999999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456.71100000000007</v>
      </c>
      <c r="BI72" s="33">
        <f>SUM(BE72:BH72)</f>
        <v>384923.86799999996</v>
      </c>
      <c r="BJ72" s="33">
        <f>(VLOOKUP($BC72&amp;"_"&amp;$AZ$8,データシート3!$A:$AN,MATCH("da_合計",データシート3!$A$1:$AN$1,0),0))/10^3</f>
        <v>222074.56961105793</v>
      </c>
      <c r="BK72" s="33">
        <f t="shared" ref="BK72:BK103" si="21">BI72-BJ72</f>
        <v>162849.29838894203</v>
      </c>
      <c r="BL72" s="33">
        <f t="shared" ref="BL72:BL103" si="22">IF(BK72&gt;0,0,BK72)</f>
        <v>0</v>
      </c>
      <c r="BM72" s="33">
        <f t="shared" ref="BM72:BM103" si="23">IF(BK72&gt;0,BK72,0)</f>
        <v>162849.29838894203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22222</v>
      </c>
      <c r="AY73" s="18" t="str">
        <f>IF(IFERROR(比較地域マスタ!$AE8,"")=0,"",IFERROR(比較地域マスタ!$AE8,""))</f>
        <v>伊豆市</v>
      </c>
      <c r="AZ73" s="16"/>
      <c r="BA73" s="22">
        <v>2</v>
      </c>
      <c r="BB73" s="22">
        <v>1</v>
      </c>
      <c r="BC73" s="18" t="str">
        <f t="shared" ref="BC73:BC136" si="24">AX73</f>
        <v>22222</v>
      </c>
      <c r="BD73" s="18" t="str">
        <f t="shared" ref="BD73:BD136" si="25">AY73</f>
        <v>伊豆市</v>
      </c>
      <c r="BE73" s="33">
        <f>VLOOKUP(BC73&amp;"_"&amp;$AZ$9,データシート3!A:AB,MATCH("ea_"&amp;"太陽光（建物系）"&amp;"_年間発電",データシート3!$A$1:$AB$1,0),0)/10^3+VLOOKUP(BC73&amp;"_"&amp;$AZ$9,データシート3!A:AB,MATCH("ea_"&amp;"太陽光（土地系）"&amp;"_年間発電",データシート3!$A$1:$AB$1,0),0)/10^3</f>
        <v>496740.86399999994</v>
      </c>
      <c r="BF73" s="33">
        <f>VLOOKUP(BC73&amp;"_"&amp;$AZ$9,データシート3!A:AB,MATCH("ea_"&amp;"風力（陸上）"&amp;"_年間発電",データシート3!$A$1:$AB$1,0),0)/10^3</f>
        <v>2319579.3220000002</v>
      </c>
      <c r="BG73" s="33">
        <f>VLOOKUP(BC73&amp;"_"&amp;$AZ$9,データシート3!A:AB,MATCH("ea_"&amp;"中小水（河川）"&amp;"_年間発電",データシート3!$A$1:$AB$1,0),0)/10^3+VLOOKUP(BC73&amp;"_"&amp;$AZ$9,データシート3!A:AB,MATCH("ea_"&amp;"中小水（農業用水路）"&amp;"_年間発電",データシート3!$A$1:$AB$1,0),0)/10^3</f>
        <v>273755.23200000008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216206.56800000006</v>
      </c>
      <c r="BI73" s="33">
        <f t="shared" ref="BI73:BI136" si="26">SUM(BE73:BH73)</f>
        <v>3306281.9860000005</v>
      </c>
      <c r="BJ73" s="33">
        <f>(VLOOKUP($BC73&amp;"_"&amp;$AZ$8,データシート3!$A:$AN,MATCH("da_合計",データシート3!$A$1:$AN$1,0),0))/10^3</f>
        <v>147381.3526140805</v>
      </c>
      <c r="BK73" s="33">
        <f t="shared" si="21"/>
        <v>3158900.63338592</v>
      </c>
      <c r="BL73" s="33">
        <f t="shared" si="22"/>
        <v>0</v>
      </c>
      <c r="BM73" s="33">
        <f t="shared" si="23"/>
        <v>3158900.63338592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22225</v>
      </c>
      <c r="AY74" s="18" t="str">
        <f>IF(IFERROR(比較地域マスタ!$AE9,"")=0,"",IFERROR(比較地域マスタ!$AE9,""))</f>
        <v>伊豆の国市</v>
      </c>
      <c r="AZ74" s="16"/>
      <c r="BA74" s="22">
        <v>3</v>
      </c>
      <c r="BB74" s="22">
        <v>1</v>
      </c>
      <c r="BC74" s="18" t="str">
        <f t="shared" si="24"/>
        <v>22225</v>
      </c>
      <c r="BD74" s="18" t="str">
        <f t="shared" si="25"/>
        <v>伊豆の国市</v>
      </c>
      <c r="BE74" s="33">
        <f>VLOOKUP(BC74&amp;"_"&amp;$AZ$9,データシート3!A:AB,MATCH("ea_"&amp;"太陽光（建物系）"&amp;"_年間発電",データシート3!$A$1:$AB$1,0),0)/10^3+VLOOKUP(BC74&amp;"_"&amp;$AZ$9,データシート3!A:AB,MATCH("ea_"&amp;"太陽光（土地系）"&amp;"_年間発電",データシート3!$A$1:$AB$1,0),0)/10^3</f>
        <v>414539.67300000001</v>
      </c>
      <c r="BF74" s="33">
        <f>VLOOKUP(BC74&amp;"_"&amp;$AZ$9,データシート3!A:AB,MATCH("ea_"&amp;"風力（陸上）"&amp;"_年間発電",データシート3!$A$1:$AB$1,0),0)/10^3</f>
        <v>162331.00899999999</v>
      </c>
      <c r="BG74" s="33">
        <f>VLOOKUP(BC74&amp;"_"&amp;$AZ$9,データシート3!A:AB,MATCH("ea_"&amp;"中小水（河川）"&amp;"_年間発電",データシート3!$A$1:$AB$1,0),0)/10^3+VLOOKUP(BC74&amp;"_"&amp;$AZ$9,データシート3!A:AB,MATCH("ea_"&amp;"中小水（農業用水路）"&amp;"_年間発電",データシート3!$A$1:$AB$1,0),0)/10^3</f>
        <v>28648.600999999995</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3182.5079999999998</v>
      </c>
      <c r="BI74" s="33">
        <f t="shared" si="26"/>
        <v>608701.79100000008</v>
      </c>
      <c r="BJ74" s="33">
        <f>(VLOOKUP($BC74&amp;"_"&amp;$AZ$8,データシート3!$A:$AN,MATCH("da_合計",データシート3!$A$1:$AN$1,0),0))/10^3</f>
        <v>291488.73433570092</v>
      </c>
      <c r="BK74" s="33">
        <f t="shared" si="21"/>
        <v>317213.05666429916</v>
      </c>
      <c r="BL74" s="33">
        <f t="shared" si="22"/>
        <v>0</v>
      </c>
      <c r="BM74" s="33">
        <f t="shared" si="23"/>
        <v>317213.05666429916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22208</v>
      </c>
      <c r="AY75" s="18" t="str">
        <f>IF(IFERROR(比較地域マスタ!$AE10,"")=0,"",IFERROR(比較地域マスタ!$AE10,""))</f>
        <v>伊東市</v>
      </c>
      <c r="AZ75" s="16"/>
      <c r="BA75" s="22">
        <v>4</v>
      </c>
      <c r="BB75" s="22">
        <v>1</v>
      </c>
      <c r="BC75" s="18" t="str">
        <f t="shared" si="24"/>
        <v>22208</v>
      </c>
      <c r="BD75" s="18" t="str">
        <f t="shared" si="25"/>
        <v>伊東市</v>
      </c>
      <c r="BE75" s="33">
        <f>VLOOKUP(BC75&amp;"_"&amp;$AZ$9,データシート3!A:AB,MATCH("ea_"&amp;"太陽光（建物系）"&amp;"_年間発電",データシート3!$A$1:$AB$1,0),0)/10^3+VLOOKUP(BC75&amp;"_"&amp;$AZ$9,データシート3!A:AB,MATCH("ea_"&amp;"太陽光（土地系）"&amp;"_年間発電",データシート3!$A$1:$AB$1,0),0)/10^3</f>
        <v>521774.11499999999</v>
      </c>
      <c r="BF75" s="33">
        <f>VLOOKUP(BC75&amp;"_"&amp;$AZ$9,データシート3!A:AB,MATCH("ea_"&amp;"風力（陸上）"&amp;"_年間発電",データシート3!$A$1:$AB$1,0),0)/10^3</f>
        <v>316849.913</v>
      </c>
      <c r="BG75" s="33">
        <f>VLOOKUP(BC75&amp;"_"&amp;$AZ$9,データシート3!A:AB,MATCH("ea_"&amp;"中小水（河川）"&amp;"_年間発電",データシート3!$A$1:$AB$1,0),0)/10^3+VLOOKUP(BC75&amp;"_"&amp;$AZ$9,データシート3!A:AB,MATCH("ea_"&amp;"中小水（農業用水路）"&amp;"_年間発電",データシート3!$A$1:$AB$1,0),0)/10^3</f>
        <v>8758.848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752903.07999999984</v>
      </c>
      <c r="BI75" s="33">
        <f t="shared" si="26"/>
        <v>1600285.9559999998</v>
      </c>
      <c r="BJ75" s="33">
        <f>(VLOOKUP($BC75&amp;"_"&amp;$AZ$8,データシート3!$A:$AN,MATCH("da_合計",データシート3!$A$1:$AN$1,0),0))/10^3</f>
        <v>355894.91887607105</v>
      </c>
      <c r="BK75" s="33">
        <f t="shared" si="21"/>
        <v>1244391.0371239288</v>
      </c>
      <c r="BL75" s="33">
        <f t="shared" si="22"/>
        <v>0</v>
      </c>
      <c r="BM75" s="33">
        <f t="shared" si="23"/>
        <v>1244391.0371239288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22211</v>
      </c>
      <c r="AY76" s="18" t="str">
        <f>IF(IFERROR(比較地域マスタ!$AE11,"")=0,"",IFERROR(比較地域マスタ!$AE11,""))</f>
        <v>磐田市</v>
      </c>
      <c r="AZ76" s="16"/>
      <c r="BA76" s="22">
        <v>5</v>
      </c>
      <c r="BB76" s="22">
        <v>1</v>
      </c>
      <c r="BC76" s="18" t="str">
        <f t="shared" si="24"/>
        <v>22211</v>
      </c>
      <c r="BD76" s="18" t="str">
        <f t="shared" si="25"/>
        <v>磐田市</v>
      </c>
      <c r="BE76" s="33">
        <f>VLOOKUP(BC76&amp;"_"&amp;$AZ$9,データシート3!A:AB,MATCH("ea_"&amp;"太陽光（建物系）"&amp;"_年間発電",データシート3!$A$1:$AB$1,0),0)/10^3+VLOOKUP(BC76&amp;"_"&amp;$AZ$9,データシート3!A:AB,MATCH("ea_"&amp;"太陽光（土地系）"&amp;"_年間発電",データシート3!$A$1:$AB$1,0),0)/10^3</f>
        <v>1739766.0100000002</v>
      </c>
      <c r="BF76" s="33">
        <f>VLOOKUP(BC76&amp;"_"&amp;$AZ$9,データシート3!A:AB,MATCH("ea_"&amp;"風力（陸上）"&amp;"_年間発電",データシート3!$A$1:$AB$1,0),0)/10^3</f>
        <v>39278.534</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48.564999999999998</v>
      </c>
      <c r="BI76" s="33">
        <f t="shared" si="26"/>
        <v>1779093.1090000002</v>
      </c>
      <c r="BJ76" s="33">
        <f>(VLOOKUP($BC76&amp;"_"&amp;$AZ$8,データシート3!$A:$AN,MATCH("da_合計",データシート3!$A$1:$AN$1,0),0))/10^3</f>
        <v>1601671.0679608348</v>
      </c>
      <c r="BK76" s="33">
        <f t="shared" si="21"/>
        <v>177422.04103916534</v>
      </c>
      <c r="BL76" s="33">
        <f t="shared" si="22"/>
        <v>0</v>
      </c>
      <c r="BM76" s="33">
        <f t="shared" si="23"/>
        <v>177422.04103916534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22223</v>
      </c>
      <c r="AY77" s="18" t="str">
        <f>IF(IFERROR(比較地域マスタ!$AE12,"")=0,"",IFERROR(比較地域マスタ!$AE12,""))</f>
        <v>御前崎市</v>
      </c>
      <c r="AZ77" s="16"/>
      <c r="BA77" s="22">
        <v>6</v>
      </c>
      <c r="BB77" s="22">
        <v>1</v>
      </c>
      <c r="BC77" s="18" t="str">
        <f t="shared" si="24"/>
        <v>22223</v>
      </c>
      <c r="BD77" s="18" t="str">
        <f t="shared" si="25"/>
        <v>御前崎市</v>
      </c>
      <c r="BE77" s="33">
        <f>VLOOKUP(BC77&amp;"_"&amp;$AZ$9,データシート3!A:AB,MATCH("ea_"&amp;"太陽光（建物系）"&amp;"_年間発電",データシート3!$A$1:$AB$1,0),0)/10^3+VLOOKUP(BC77&amp;"_"&amp;$AZ$9,データシート3!A:AB,MATCH("ea_"&amp;"太陽光（土地系）"&amp;"_年間発電",データシート3!$A$1:$AB$1,0),0)/10^3</f>
        <v>733038.61200000008</v>
      </c>
      <c r="BF77" s="33">
        <f>VLOOKUP(BC77&amp;"_"&amp;$AZ$9,データシート3!A:AB,MATCH("ea_"&amp;"風力（陸上）"&amp;"_年間発電",データシート3!$A$1:$AB$1,0),0)/10^3</f>
        <v>6350.4660000000003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6956.701</v>
      </c>
      <c r="BI77" s="33">
        <f t="shared" si="26"/>
        <v>746345.7790000001</v>
      </c>
      <c r="BJ77" s="33">
        <f>(VLOOKUP($BC77&amp;"_"&amp;$AZ$8,データシート3!$A:$AN,MATCH("da_合計",データシート3!$A$1:$AN$1,0),0))/10^3</f>
        <v>213516.4233648621</v>
      </c>
      <c r="BK77" s="33">
        <f t="shared" si="21"/>
        <v>532829.355635138</v>
      </c>
      <c r="BL77" s="33">
        <f t="shared" si="22"/>
        <v>0</v>
      </c>
      <c r="BM77" s="33">
        <f t="shared" si="23"/>
        <v>532829.355635138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22344</v>
      </c>
      <c r="AY78" s="18" t="str">
        <f>IF(IFERROR(比較地域マスタ!$AE13,"")=0,"",IFERROR(比較地域マスタ!$AE13,""))</f>
        <v>小山町</v>
      </c>
      <c r="AZ78" s="16"/>
      <c r="BA78" s="22">
        <v>7</v>
      </c>
      <c r="BB78" s="22">
        <v>1</v>
      </c>
      <c r="BC78" s="18" t="str">
        <f t="shared" si="24"/>
        <v>22344</v>
      </c>
      <c r="BD78" s="18" t="str">
        <f t="shared" si="25"/>
        <v>小山町</v>
      </c>
      <c r="BE78" s="33">
        <f>VLOOKUP(BC78&amp;"_"&amp;$AZ$9,データシート3!A:AB,MATCH("ea_"&amp;"太陽光（建物系）"&amp;"_年間発電",データシート3!$A$1:$AB$1,0),0)/10^3+VLOOKUP(BC78&amp;"_"&amp;$AZ$9,データシート3!A:AB,MATCH("ea_"&amp;"太陽光（土地系）"&amp;"_年間発電",データシート3!$A$1:$AB$1,0),0)/10^3</f>
        <v>296733.41399999999</v>
      </c>
      <c r="BF78" s="33">
        <f>VLOOKUP(BC78&amp;"_"&amp;$AZ$9,データシート3!A:AB,MATCH("ea_"&amp;"風力（陸上）"&amp;"_年間発電",データシート3!$A$1:$AB$1,0),0)/10^3</f>
        <v>166425.92800000004</v>
      </c>
      <c r="BG78" s="33">
        <f>VLOOKUP(BC78&amp;"_"&amp;$AZ$9,データシート3!A:AB,MATCH("ea_"&amp;"中小水（河川）"&amp;"_年間発電",データシート3!$A$1:$AB$1,0),0)/10^3+VLOOKUP(BC78&amp;"_"&amp;$AZ$9,データシート3!A:AB,MATCH("ea_"&amp;"中小水（農業用水路）"&amp;"_年間発電",データシート3!$A$1:$AB$1,0),0)/10^3</f>
        <v>43533.455999999998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9831.6979999999985</v>
      </c>
      <c r="BI78" s="33">
        <f t="shared" si="26"/>
        <v>516524.49600000004</v>
      </c>
      <c r="BJ78" s="33">
        <f>(VLOOKUP($BC78&amp;"_"&amp;$AZ$8,データシート3!$A:$AN,MATCH("da_合計",データシート3!$A$1:$AN$1,0),0))/10^3</f>
        <v>174862.91273416235</v>
      </c>
      <c r="BK78" s="33">
        <f t="shared" si="21"/>
        <v>341661.58326583769</v>
      </c>
      <c r="BL78" s="33">
        <f t="shared" si="22"/>
        <v>0</v>
      </c>
      <c r="BM78" s="33">
        <f t="shared" si="23"/>
        <v>341661.58326583769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22213</v>
      </c>
      <c r="AY79" s="18" t="str">
        <f>IF(IFERROR(比較地域マスタ!$AE14,"")=0,"",IFERROR(比較地域マスタ!$AE14,""))</f>
        <v>掛川市</v>
      </c>
      <c r="AZ79" s="16"/>
      <c r="BA79" s="22">
        <v>8</v>
      </c>
      <c r="BB79" s="22">
        <v>1</v>
      </c>
      <c r="BC79" s="18" t="str">
        <f t="shared" si="24"/>
        <v>22213</v>
      </c>
      <c r="BD79" s="18" t="str">
        <f t="shared" si="25"/>
        <v>掛川市</v>
      </c>
      <c r="BE79" s="33">
        <f>VLOOKUP(BC79&amp;"_"&amp;$AZ$9,データシート3!A:AB,MATCH("ea_"&amp;"太陽光（建物系）"&amp;"_年間発電",データシート3!$A$1:$AB$1,0),0)/10^3+VLOOKUP(BC79&amp;"_"&amp;$AZ$9,データシート3!A:AB,MATCH("ea_"&amp;"太陽光（土地系）"&amp;"_年間発電",データシート3!$A$1:$AB$1,0),0)/10^3</f>
        <v>2147193.61</v>
      </c>
      <c r="BF79" s="33">
        <f>VLOOKUP(BC79&amp;"_"&amp;$AZ$9,データシート3!A:AB,MATCH("ea_"&amp;"風力（陸上）"&amp;"_年間発電",データシート3!$A$1:$AB$1,0),0)/10^3</f>
        <v>249575.598</v>
      </c>
      <c r="BG79" s="33">
        <f>VLOOKUP(BC79&amp;"_"&amp;$AZ$9,データシート3!A:AB,MATCH("ea_"&amp;"中小水（河川）"&amp;"_年間発電",データシート3!$A$1:$AB$1,0),0)/10^3+VLOOKUP(BC79&amp;"_"&amp;$AZ$9,データシート3!A:AB,MATCH("ea_"&amp;"中小水（農業用水路）"&amp;"_年間発電",データシート3!$A$1:$AB$1,0),0)/10^3</f>
        <v>945.96400000000006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512.14499999999998</v>
      </c>
      <c r="BI79" s="33">
        <f t="shared" si="26"/>
        <v>2398227.3169999998</v>
      </c>
      <c r="BJ79" s="33">
        <f>(VLOOKUP($BC79&amp;"_"&amp;$AZ$8,データシート3!$A:$AN,MATCH("da_合計",データシート3!$A$1:$AN$1,0),0))/10^3</f>
        <v>1204588.6022321715</v>
      </c>
      <c r="BK79" s="33">
        <f t="shared" si="21"/>
        <v>1193638.7147678284</v>
      </c>
      <c r="BL79" s="33">
        <f>IF(BK79&gt;0,0,BK79)</f>
        <v>0</v>
      </c>
      <c r="BM79" s="33">
        <f>IF(BK79&gt;0,BK79,0)</f>
        <v>1193638.7147678284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22302</v>
      </c>
      <c r="AY80" s="18" t="str">
        <f>IF(IFERROR(比較地域マスタ!$AE15,"")=0,"",IFERROR(比較地域マスタ!$AE15,""))</f>
        <v>河津町</v>
      </c>
      <c r="AZ80" s="16"/>
      <c r="BA80" s="22">
        <v>9</v>
      </c>
      <c r="BB80" s="22">
        <v>1</v>
      </c>
      <c r="BC80" s="18" t="str">
        <f t="shared" si="24"/>
        <v>22302</v>
      </c>
      <c r="BD80" s="18" t="str">
        <f t="shared" si="25"/>
        <v>河津町</v>
      </c>
      <c r="BE80" s="33">
        <f>VLOOKUP(BC80&amp;"_"&amp;$AZ$9,データシート3!A:AB,MATCH("ea_"&amp;"太陽光（建物系）"&amp;"_年間発電",データシート3!$A$1:$AB$1,0),0)/10^3+VLOOKUP(BC80&amp;"_"&amp;$AZ$9,データシート3!A:AB,MATCH("ea_"&amp;"太陽光（土地系）"&amp;"_年間発電",データシート3!$A$1:$AB$1,0),0)/10^3</f>
        <v>126404.62</v>
      </c>
      <c r="BF80" s="33">
        <f>VLOOKUP(BC80&amp;"_"&amp;$AZ$9,データシート3!A:AB,MATCH("ea_"&amp;"風力（陸上）"&amp;"_年間発電",データシート3!$A$1:$AB$1,0),0)/10^3</f>
        <v>360897.2</v>
      </c>
      <c r="BG80" s="33">
        <f>VLOOKUP(BC80&amp;"_"&amp;$AZ$9,データシート3!A:AB,MATCH("ea_"&amp;"中小水（河川）"&amp;"_年間発電",データシート3!$A$1:$AB$1,0),0)/10^3+VLOOKUP(BC80&amp;"_"&amp;$AZ$9,データシート3!A:AB,MATCH("ea_"&amp;"中小水（農業用水路）"&amp;"_年間発電",データシート3!$A$1:$AB$1,0),0)/10^3</f>
        <v>12828.378000000001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12661.353000000003</v>
      </c>
      <c r="BI80" s="33">
        <f t="shared" si="26"/>
        <v>512791.55100000004</v>
      </c>
      <c r="BJ80" s="33">
        <f>(VLOOKUP($BC80&amp;"_"&amp;$AZ$8,データシート3!$A:$AN,MATCH("da_合計",データシート3!$A$1:$AN$1,0),0))/10^3</f>
        <v>34242.68665314019</v>
      </c>
      <c r="BK80" s="33">
        <f t="shared" si="21"/>
        <v>478548.86434685986</v>
      </c>
      <c r="BL80" s="33">
        <f t="shared" si="22"/>
        <v>0</v>
      </c>
      <c r="BM80" s="33">
        <f t="shared" si="23"/>
        <v>478548.86434685986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22429</v>
      </c>
      <c r="AY81" s="18" t="str">
        <f>IF(IFERROR(比較地域マスタ!$AE16,"")=0,"",IFERROR(比較地域マスタ!$AE16,""))</f>
        <v>川根本町</v>
      </c>
      <c r="AZ81" s="16"/>
      <c r="BA81" s="22">
        <v>10</v>
      </c>
      <c r="BB81" s="22">
        <v>1</v>
      </c>
      <c r="BC81" s="18" t="str">
        <f t="shared" si="24"/>
        <v>22429</v>
      </c>
      <c r="BD81" s="18" t="str">
        <f t="shared" si="25"/>
        <v>川根本町</v>
      </c>
      <c r="BE81" s="33">
        <f>VLOOKUP(BC81&amp;"_"&amp;$AZ$9,データシート3!A:AB,MATCH("ea_"&amp;"太陽光（建物系）"&amp;"_年間発電",データシート3!$A$1:$AB$1,0),0)/10^3+VLOOKUP(BC81&amp;"_"&amp;$AZ$9,データシート3!A:AB,MATCH("ea_"&amp;"太陽光（土地系）"&amp;"_年間発電",データシート3!$A$1:$AB$1,0),0)/10^3</f>
        <v>203230.06900000002</v>
      </c>
      <c r="BF81" s="33">
        <f>VLOOKUP(BC81&amp;"_"&amp;$AZ$9,データシート3!A:AB,MATCH("ea_"&amp;"風力（陸上）"&amp;"_年間発電",データシート3!$A$1:$AB$1,0),0)/10^3</f>
        <v>144880.85200000001</v>
      </c>
      <c r="BG81" s="33">
        <f>VLOOKUP(BC81&amp;"_"&amp;$AZ$9,データシート3!A:AB,MATCH("ea_"&amp;"中小水（河川）"&amp;"_年間発電",データシート3!$A$1:$AB$1,0),0)/10^3+VLOOKUP(BC81&amp;"_"&amp;$AZ$9,データシート3!A:AB,MATCH("ea_"&amp;"中小水（農業用水路）"&amp;"_年間発電",データシート3!$A$1:$AB$1,0),0)/10^3</f>
        <v>40095.152999999991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388206.07400000002</v>
      </c>
      <c r="BJ81" s="33">
        <f>(VLOOKUP($BC81&amp;"_"&amp;$AZ$8,データシート3!$A:$AN,MATCH("da_合計",データシート3!$A$1:$AN$1,0),0))/10^3</f>
        <v>32856.206238743784</v>
      </c>
      <c r="BK81" s="33">
        <f t="shared" si="21"/>
        <v>355349.86776125623</v>
      </c>
      <c r="BL81" s="33">
        <f t="shared" si="22"/>
        <v>0</v>
      </c>
      <c r="BM81" s="33">
        <f t="shared" si="23"/>
        <v>355349.86776125623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22325</v>
      </c>
      <c r="AY82" s="18" t="str">
        <f>IF(IFERROR(比較地域マスタ!$AE17,"")=0,"",IFERROR(比較地域マスタ!$AE17,""))</f>
        <v>函南町</v>
      </c>
      <c r="AZ82" s="16"/>
      <c r="BA82" s="22">
        <v>11</v>
      </c>
      <c r="BB82" s="22">
        <v>1</v>
      </c>
      <c r="BC82" s="18" t="str">
        <f t="shared" si="24"/>
        <v>22325</v>
      </c>
      <c r="BD82" s="18" t="str">
        <f t="shared" si="25"/>
        <v>函南町</v>
      </c>
      <c r="BE82" s="33">
        <f>VLOOKUP(BC82&amp;"_"&amp;$AZ$9,データシート3!A:AB,MATCH("ea_"&amp;"太陽光（建物系）"&amp;"_年間発電",データシート3!$A$1:$AB$1,0),0)/10^3+VLOOKUP(BC82&amp;"_"&amp;$AZ$9,データシート3!A:AB,MATCH("ea_"&amp;"太陽光（土地系）"&amp;"_年間発電",データシート3!$A$1:$AB$1,0),0)/10^3</f>
        <v>331319.63199999998</v>
      </c>
      <c r="BF82" s="33">
        <f>VLOOKUP(BC82&amp;"_"&amp;$AZ$9,データシート3!A:AB,MATCH("ea_"&amp;"風力（陸上）"&amp;"_年間発電",データシート3!$A$1:$AB$1,0),0)/10^3</f>
        <v>141368.033</v>
      </c>
      <c r="BG82" s="33">
        <f>VLOOKUP(BC82&amp;"_"&amp;$AZ$9,データシート3!A:AB,MATCH("ea_"&amp;"中小水（河川）"&amp;"_年間発電",データシート3!$A$1:$AB$1,0),0)/10^3+VLOOKUP(BC82&amp;"_"&amp;$AZ$9,データシート3!A:AB,MATCH("ea_"&amp;"中小水（農業用水路）"&amp;"_年間発電",データシート3!$A$1:$AB$1,0),0)/10^3</f>
        <v>48168.107000000011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299.48700000000002</v>
      </c>
      <c r="BI82" s="33">
        <f t="shared" si="26"/>
        <v>521155.25900000002</v>
      </c>
      <c r="BJ82" s="33">
        <f>(VLOOKUP($BC82&amp;"_"&amp;$AZ$8,データシート3!$A:$AN,MATCH("da_合計",データシート3!$A$1:$AN$1,0),0))/10^3</f>
        <v>160863.3382230445</v>
      </c>
      <c r="BK82" s="33">
        <f t="shared" si="21"/>
        <v>360291.92077695555</v>
      </c>
      <c r="BL82" s="33">
        <f t="shared" si="22"/>
        <v>0</v>
      </c>
      <c r="BM82" s="33">
        <f t="shared" si="23"/>
        <v>360291.92077695555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22224</v>
      </c>
      <c r="AY83" s="18" t="str">
        <f>IF(IFERROR(比較地域マスタ!$AE18,"")=0,"",IFERROR(比較地域マスタ!$AE18,""))</f>
        <v>菊川市</v>
      </c>
      <c r="AZ83" s="16"/>
      <c r="BA83" s="22">
        <v>12</v>
      </c>
      <c r="BB83" s="22">
        <v>1</v>
      </c>
      <c r="BC83" s="18" t="str">
        <f t="shared" si="24"/>
        <v>22224</v>
      </c>
      <c r="BD83" s="18" t="str">
        <f t="shared" si="25"/>
        <v>菊川市</v>
      </c>
      <c r="BE83" s="33">
        <f>VLOOKUP(BC83&amp;"_"&amp;$AZ$9,データシート3!A:AB,MATCH("ea_"&amp;"太陽光（建物系）"&amp;"_年間発電",データシート3!$A$1:$AB$1,0),0)/10^3+VLOOKUP(BC83&amp;"_"&amp;$AZ$9,データシート3!A:AB,MATCH("ea_"&amp;"太陽光（土地系）"&amp;"_年間発電",データシート3!$A$1:$AB$1,0),0)/10^3</f>
        <v>1115639.0009999999</v>
      </c>
      <c r="BF83" s="33">
        <f>VLOOKUP(BC83&amp;"_"&amp;$AZ$9,データシート3!A:AB,MATCH("ea_"&amp;"風力（陸上）"&amp;"_年間発電",データシート3!$A$1:$AB$1,0),0)/10^3</f>
        <v>485.387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335.78800000000007</v>
      </c>
      <c r="BI83" s="33">
        <f t="shared" si="26"/>
        <v>1116460.176</v>
      </c>
      <c r="BJ83" s="33">
        <f>(VLOOKUP($BC83&amp;"_"&amp;$AZ$8,データシート3!$A:$AN,MATCH("da_合計",データシート3!$A$1:$AN$1,0),0))/10^3</f>
        <v>341716.00354691769</v>
      </c>
      <c r="BK83" s="33">
        <f t="shared" si="21"/>
        <v>774744.17245308228</v>
      </c>
      <c r="BL83" s="33">
        <f t="shared" si="22"/>
        <v>0</v>
      </c>
      <c r="BM83" s="33">
        <f t="shared" si="23"/>
        <v>774744.17245308228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22221</v>
      </c>
      <c r="AY84" s="18" t="str">
        <f>IF(IFERROR(比較地域マスタ!$AE19,"")=0,"",IFERROR(比較地域マスタ!$AE19,""))</f>
        <v>湖西市</v>
      </c>
      <c r="AZ84" s="16"/>
      <c r="BA84" s="22">
        <v>13</v>
      </c>
      <c r="BB84" s="22">
        <v>1</v>
      </c>
      <c r="BC84" s="18" t="str">
        <f t="shared" si="24"/>
        <v>22221</v>
      </c>
      <c r="BD84" s="18" t="str">
        <f t="shared" si="25"/>
        <v>湖西市</v>
      </c>
      <c r="BE84" s="33">
        <f>VLOOKUP(BC84&amp;"_"&amp;$AZ$9,データシート3!A:AB,MATCH("ea_"&amp;"太陽光（建物系）"&amp;"_年間発電",データシート3!$A$1:$AB$1,0),0)/10^3+VLOOKUP(BC84&amp;"_"&amp;$AZ$9,データシート3!A:AB,MATCH("ea_"&amp;"太陽光（土地系）"&amp;"_年間発電",データシート3!$A$1:$AB$1,0),0)/10^3</f>
        <v>832158.7</v>
      </c>
      <c r="BF84" s="33">
        <f>VLOOKUP(BC84&amp;"_"&amp;$AZ$9,データシート3!A:AB,MATCH("ea_"&amp;"風力（陸上）"&amp;"_年間発電",データシート3!$A$1:$AB$1,0),0)/10^3</f>
        <v>55192.315000000002</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887351.0149999999</v>
      </c>
      <c r="BJ84" s="33">
        <f>(VLOOKUP($BC84&amp;"_"&amp;$AZ$8,データシート3!$A:$AN,MATCH("da_合計",データシート3!$A$1:$AN$1,0),0))/10^3</f>
        <v>1033219.3991040222</v>
      </c>
      <c r="BK84" s="33">
        <f t="shared" si="21"/>
        <v>-145868.38410402229</v>
      </c>
      <c r="BL84" s="33">
        <f t="shared" si="22"/>
        <v>-145868.38410402229</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22215</v>
      </c>
      <c r="AY85" s="18" t="str">
        <f>IF(IFERROR(比較地域マスタ!$AE20,"")=0,"",IFERROR(比較地域マスタ!$AE20,""))</f>
        <v>御殿場市</v>
      </c>
      <c r="AZ85" s="16"/>
      <c r="BA85" s="22">
        <v>14</v>
      </c>
      <c r="BB85" s="22">
        <v>1</v>
      </c>
      <c r="BC85" s="18" t="str">
        <f t="shared" si="24"/>
        <v>22215</v>
      </c>
      <c r="BD85" s="18" t="str">
        <f t="shared" si="25"/>
        <v>御殿場市</v>
      </c>
      <c r="BE85" s="33">
        <f>VLOOKUP(BC85&amp;"_"&amp;$AZ$9,データシート3!A:AB,MATCH("ea_"&amp;"太陽光（建物系）"&amp;"_年間発電",データシート3!$A$1:$AB$1,0),0)/10^3+VLOOKUP(BC85&amp;"_"&amp;$AZ$9,データシート3!A:AB,MATCH("ea_"&amp;"太陽光（土地系）"&amp;"_年間発電",データシート3!$A$1:$AB$1,0),0)/10^3</f>
        <v>961637.92800000007</v>
      </c>
      <c r="BF85" s="33">
        <f>VLOOKUP(BC85&amp;"_"&amp;$AZ$9,データシート3!A:AB,MATCH("ea_"&amp;"風力（陸上）"&amp;"_年間発電",データシート3!$A$1:$AB$1,0),0)/10^3</f>
        <v>107022.397</v>
      </c>
      <c r="BG85" s="33">
        <f>VLOOKUP(BC85&amp;"_"&amp;$AZ$9,データシート3!A:AB,MATCH("ea_"&amp;"中小水（河川）"&amp;"_年間発電",データシート3!$A$1:$AB$1,0),0)/10^3+VLOOKUP(BC85&amp;"_"&amp;$AZ$9,データシート3!A:AB,MATCH("ea_"&amp;"中小水（農業用水路）"&amp;"_年間発電",データシート3!$A$1:$AB$1,0),0)/10^3</f>
        <v>85780.26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5034.3719999999994</v>
      </c>
      <c r="BI85" s="33">
        <f t="shared" si="26"/>
        <v>1159474.9570000002</v>
      </c>
      <c r="BJ85" s="33">
        <f>(VLOOKUP($BC85&amp;"_"&amp;$AZ$8,データシート3!$A:$AN,MATCH("da_合計",データシート3!$A$1:$AN$1,0),0))/10^3</f>
        <v>676145.13519576681</v>
      </c>
      <c r="BK85" s="33">
        <f t="shared" si="21"/>
        <v>483329.82180423336</v>
      </c>
      <c r="BL85" s="33">
        <f t="shared" si="22"/>
        <v>0</v>
      </c>
      <c r="BM85" s="33">
        <f t="shared" si="23"/>
        <v>483329.82180423336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22100</v>
      </c>
      <c r="AY86" s="18" t="str">
        <f>IF(IFERROR(比較地域マスタ!$AE21,"")=0,"",IFERROR(比較地域マスタ!$AE21,""))</f>
        <v>静岡市</v>
      </c>
      <c r="AZ86" s="16"/>
      <c r="BA86" s="22">
        <v>15</v>
      </c>
      <c r="BB86" s="22">
        <v>1</v>
      </c>
      <c r="BC86" s="18" t="str">
        <f t="shared" si="24"/>
        <v>22100</v>
      </c>
      <c r="BD86" s="18" t="str">
        <f t="shared" si="25"/>
        <v>静岡市</v>
      </c>
      <c r="BE86" s="33">
        <f>VLOOKUP(BC86&amp;"_"&amp;$AZ$9,データシート3!A:AB,MATCH("ea_"&amp;"太陽光（建物系）"&amp;"_年間発電",データシート3!$A$1:$AB$1,0),0)/10^3+VLOOKUP(BC86&amp;"_"&amp;$AZ$9,データシート3!A:AB,MATCH("ea_"&amp;"太陽光（土地系）"&amp;"_年間発電",データシート3!$A$1:$AB$1,0),0)/10^3</f>
        <v>3944251.1049999995</v>
      </c>
      <c r="BF86" s="33">
        <f>VLOOKUP(BC86&amp;"_"&amp;$AZ$9,データシート3!A:AB,MATCH("ea_"&amp;"風力（陸上）"&amp;"_年間発電",データシート3!$A$1:$AB$1,0),0)/10^3</f>
        <v>292214.34299999999</v>
      </c>
      <c r="BG86" s="33">
        <f>VLOOKUP(BC86&amp;"_"&amp;$AZ$9,データシート3!A:AB,MATCH("ea_"&amp;"中小水（河川）"&amp;"_年間発電",データシート3!$A$1:$AB$1,0),0)/10^3+VLOOKUP(BC86&amp;"_"&amp;$AZ$9,データシート3!A:AB,MATCH("ea_"&amp;"中小水（農業用水路）"&amp;"_年間発電",データシート3!$A$1:$AB$1,0),0)/10^3</f>
        <v>279212.01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1374.3040000000003</v>
      </c>
      <c r="BI86" s="33">
        <f t="shared" si="26"/>
        <v>4517051.7619999992</v>
      </c>
      <c r="BJ86" s="33">
        <f>(VLOOKUP($BC86&amp;"_"&amp;$AZ$8,データシート3!$A:$AN,MATCH("da_合計",データシート3!$A$1:$AN$1,0),0))/10^3</f>
        <v>4856736.4178995155</v>
      </c>
      <c r="BK86" s="33">
        <f t="shared" si="21"/>
        <v>-339684.65589951631</v>
      </c>
      <c r="BL86" s="33">
        <f t="shared" si="22"/>
        <v>-339684.65589951631</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22209</v>
      </c>
      <c r="AY87" s="18" t="str">
        <f>IF(IFERROR(比較地域マスタ!$AE22,"")=0,"",IFERROR(比較地域マスタ!$AE22,""))</f>
        <v>島田市</v>
      </c>
      <c r="AZ87" s="16"/>
      <c r="BA87" s="22">
        <v>16</v>
      </c>
      <c r="BB87" s="22">
        <v>1</v>
      </c>
      <c r="BC87" s="18" t="str">
        <f t="shared" si="24"/>
        <v>22209</v>
      </c>
      <c r="BD87" s="18" t="str">
        <f t="shared" si="25"/>
        <v>島田市</v>
      </c>
      <c r="BE87" s="33">
        <f>VLOOKUP(BC87&amp;"_"&amp;$AZ$9,データシート3!A:AB,MATCH("ea_"&amp;"太陽光（建物系）"&amp;"_年間発電",データシート3!$A$1:$AB$1,0),0)/10^3+VLOOKUP(BC87&amp;"_"&amp;$AZ$9,データシート3!A:AB,MATCH("ea_"&amp;"太陽光（土地系）"&amp;"_年間発電",データシート3!$A$1:$AB$1,0),0)/10^3</f>
        <v>1300202.5419999999</v>
      </c>
      <c r="BF87" s="33">
        <f>VLOOKUP(BC87&amp;"_"&amp;$AZ$9,データシート3!A:AB,MATCH("ea_"&amp;"風力（陸上）"&amp;"_年間発電",データシート3!$A$1:$AB$1,0),0)/10^3</f>
        <v>388350.66100000002</v>
      </c>
      <c r="BG87" s="33">
        <f>VLOOKUP(BC87&amp;"_"&amp;$AZ$9,データシート3!A:AB,MATCH("ea_"&amp;"中小水（河川）"&amp;"_年間発電",データシート3!$A$1:$AB$1,0),0)/10^3+VLOOKUP(BC87&amp;"_"&amp;$AZ$9,データシート3!A:AB,MATCH("ea_"&amp;"中小水（農業用水路）"&amp;"_年間発電",データシート3!$A$1:$AB$1,0),0)/10^3</f>
        <v>32689.228999999999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1721242.432</v>
      </c>
      <c r="BJ87" s="33">
        <f>(VLOOKUP($BC87&amp;"_"&amp;$AZ$8,データシート3!$A:$AN,MATCH("da_合計",データシート3!$A$1:$AN$1,0),0))/10^3</f>
        <v>573708.0865604101</v>
      </c>
      <c r="BK87" s="33">
        <f t="shared" si="21"/>
        <v>1147534.34543959</v>
      </c>
      <c r="BL87" s="33">
        <f t="shared" si="22"/>
        <v>0</v>
      </c>
      <c r="BM87" s="33">
        <f t="shared" si="23"/>
        <v>1147534.34543959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22341</v>
      </c>
      <c r="AY88" s="18" t="str">
        <f>IF(IFERROR(比較地域マスタ!$AE23,"")=0,"",IFERROR(比較地域マスタ!$AE23,""))</f>
        <v>清水町</v>
      </c>
      <c r="AZ88" s="16"/>
      <c r="BA88" s="22">
        <v>17</v>
      </c>
      <c r="BB88" s="22">
        <v>1</v>
      </c>
      <c r="BC88" s="18" t="str">
        <f t="shared" si="24"/>
        <v>22341</v>
      </c>
      <c r="BD88" s="18" t="str">
        <f t="shared" si="25"/>
        <v>清水町</v>
      </c>
      <c r="BE88" s="33">
        <f>VLOOKUP(BC88&amp;"_"&amp;$AZ$9,データシート3!A:AB,MATCH("ea_"&amp;"太陽光（建物系）"&amp;"_年間発電",データシート3!$A$1:$AB$1,0),0)/10^3+VLOOKUP(BC88&amp;"_"&amp;$AZ$9,データシート3!A:AB,MATCH("ea_"&amp;"太陽光（土地系）"&amp;"_年間発電",データシート3!$A$1:$AB$1,0),0)/10^3</f>
        <v>135474.54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135474.54</v>
      </c>
      <c r="BJ88" s="33">
        <f>(VLOOKUP($BC88&amp;"_"&amp;$AZ$8,データシート3!$A:$AN,MATCH("da_合計",データシート3!$A$1:$AN$1,0),0))/10^3</f>
        <v>204815.48800718386</v>
      </c>
      <c r="BK88" s="33">
        <f t="shared" si="21"/>
        <v>-69340.948007183848</v>
      </c>
      <c r="BL88" s="33">
        <f t="shared" si="22"/>
        <v>-69340.948007183848</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22219</v>
      </c>
      <c r="AY89" s="18" t="str">
        <f>IF(IFERROR(比較地域マスタ!$AE24,"")=0,"",IFERROR(比較地域マスタ!$AE24,""))</f>
        <v>下田市</v>
      </c>
      <c r="AZ89" s="16"/>
      <c r="BA89" s="22">
        <v>18</v>
      </c>
      <c r="BB89" s="22">
        <v>1</v>
      </c>
      <c r="BC89" s="18" t="str">
        <f t="shared" si="24"/>
        <v>22219</v>
      </c>
      <c r="BD89" s="18" t="str">
        <f t="shared" si="25"/>
        <v>下田市</v>
      </c>
      <c r="BE89" s="33">
        <f>VLOOKUP(BC89&amp;"_"&amp;$AZ$9,データシート3!A:AB,MATCH("ea_"&amp;"太陽光（建物系）"&amp;"_年間発電",データシート3!$A$1:$AB$1,0),0)/10^3+VLOOKUP(BC89&amp;"_"&amp;$AZ$9,データシート3!A:AB,MATCH("ea_"&amp;"太陽光（土地系）"&amp;"_年間発電",データシート3!$A$1:$AB$1,0),0)/10^3</f>
        <v>213826.40700000001</v>
      </c>
      <c r="BF89" s="33">
        <f>VLOOKUP(BC89&amp;"_"&amp;$AZ$9,データシート3!A:AB,MATCH("ea_"&amp;"風力（陸上）"&amp;"_年間発電",データシート3!$A$1:$AB$1,0),0)/10^3</f>
        <v>189502.34299999999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4190.6090000000004</v>
      </c>
      <c r="BI89" s="33">
        <f t="shared" si="26"/>
        <v>407519.359</v>
      </c>
      <c r="BJ89" s="33">
        <f>(VLOOKUP($BC89&amp;"_"&amp;$AZ$8,データシート3!$A:$AN,MATCH("da_合計",データシート3!$A$1:$AN$1,0),0))/10^3</f>
        <v>119426.85189360143</v>
      </c>
      <c r="BK89" s="33">
        <f t="shared" si="21"/>
        <v>288092.50710639858</v>
      </c>
      <c r="BL89" s="33">
        <f t="shared" si="22"/>
        <v>0</v>
      </c>
      <c r="BM89" s="33">
        <f t="shared" si="23"/>
        <v>288092.50710639858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22220</v>
      </c>
      <c r="AY90" s="18" t="str">
        <f>IF(IFERROR(比較地域マスタ!$AE25,"")=0,"",IFERROR(比較地域マスタ!$AE25,""))</f>
        <v>裾野市</v>
      </c>
      <c r="AZ90" s="16"/>
      <c r="BA90" s="22">
        <v>19</v>
      </c>
      <c r="BB90" s="22">
        <v>1</v>
      </c>
      <c r="BC90" s="18" t="str">
        <f t="shared" si="24"/>
        <v>22220</v>
      </c>
      <c r="BD90" s="18" t="str">
        <f t="shared" si="25"/>
        <v>裾野市</v>
      </c>
      <c r="BE90" s="33">
        <f>VLOOKUP(BC90&amp;"_"&amp;$AZ$9,データシート3!A:AB,MATCH("ea_"&amp;"太陽光（建物系）"&amp;"_年間発電",データシート3!$A$1:$AB$1,0),0)/10^3+VLOOKUP(BC90&amp;"_"&amp;$AZ$9,データシート3!A:AB,MATCH("ea_"&amp;"太陽光（土地系）"&amp;"_年間発電",データシート3!$A$1:$AB$1,0),0)/10^3</f>
        <v>487037.67900000006</v>
      </c>
      <c r="BF90" s="33">
        <f>VLOOKUP(BC90&amp;"_"&amp;$AZ$9,データシート3!A:AB,MATCH("ea_"&amp;"風力（陸上）"&amp;"_年間発電",データシート3!$A$1:$AB$1,0),0)/10^3</f>
        <v>210701.33100000001</v>
      </c>
      <c r="BG90" s="33">
        <f>VLOOKUP(BC90&amp;"_"&amp;$AZ$9,データシート3!A:AB,MATCH("ea_"&amp;"中小水（河川）"&amp;"_年間発電",データシート3!$A$1:$AB$1,0),0)/10^3+VLOOKUP(BC90&amp;"_"&amp;$AZ$9,データシート3!A:AB,MATCH("ea_"&amp;"中小水（農業用水路）"&amp;"_年間発電",データシート3!$A$1:$AB$1,0),0)/10^3</f>
        <v>299014.89299999998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8694.1950000000015</v>
      </c>
      <c r="BI90" s="33">
        <f t="shared" si="26"/>
        <v>1005448.0979999999</v>
      </c>
      <c r="BJ90" s="33">
        <f>(VLOOKUP($BC90&amp;"_"&amp;$AZ$8,データシート3!$A:$AN,MATCH("da_合計",データシート3!$A$1:$AN$1,0),0))/10^3</f>
        <v>378107.35377920937</v>
      </c>
      <c r="BK90" s="33">
        <f t="shared" si="21"/>
        <v>627340.74422079045</v>
      </c>
      <c r="BL90" s="33">
        <f t="shared" si="22"/>
        <v>0</v>
      </c>
      <c r="BM90" s="33">
        <f t="shared" si="23"/>
        <v>627340.74422079045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22342</v>
      </c>
      <c r="AY91" s="18" t="str">
        <f>IF(IFERROR(比較地域マスタ!$AE26,"")=0,"",IFERROR(比較地域マスタ!$AE26,""))</f>
        <v>長泉町</v>
      </c>
      <c r="BA91" s="22">
        <v>20</v>
      </c>
      <c r="BB91" s="22">
        <v>1</v>
      </c>
      <c r="BC91" s="18" t="str">
        <f t="shared" si="24"/>
        <v>22342</v>
      </c>
      <c r="BD91" s="18" t="str">
        <f t="shared" si="25"/>
        <v>長泉町</v>
      </c>
      <c r="BE91" s="33">
        <f>VLOOKUP(BC91&amp;"_"&amp;$AZ$9,データシート3!A:AB,MATCH("ea_"&amp;"太陽光（建物系）"&amp;"_年間発電",データシート3!$A$1:$AB$1,0),0)/10^3+VLOOKUP(BC91&amp;"_"&amp;$AZ$9,データシート3!A:AB,MATCH("ea_"&amp;"太陽光（土地系）"&amp;"_年間発電",データシート3!$A$1:$AB$1,0),0)/10^3</f>
        <v>233937.38300000003</v>
      </c>
      <c r="BF91" s="33">
        <f>VLOOKUP(BC91&amp;"_"&amp;$AZ$9,データシート3!A:AB,MATCH("ea_"&amp;"風力（陸上）"&amp;"_年間発電",データシート3!$A$1:$AB$1,0),0)/10^3</f>
        <v>33456.616999999998</v>
      </c>
      <c r="BG91" s="33">
        <f>VLOOKUP(BC91&amp;"_"&amp;$AZ$9,データシート3!A:AB,MATCH("ea_"&amp;"中小水（河川）"&amp;"_年間発電",データシート3!$A$1:$AB$1,0),0)/10^3+VLOOKUP(BC91&amp;"_"&amp;$AZ$9,データシート3!A:AB,MATCH("ea_"&amp;"中小水（農業用水路）"&amp;"_年間発電",データシート3!$A$1:$AB$1,0),0)/10^3</f>
        <v>122751.28200000001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363.99599999999998</v>
      </c>
      <c r="BI91" s="33">
        <f t="shared" si="26"/>
        <v>390509.27799999999</v>
      </c>
      <c r="BJ91" s="33">
        <f>(VLOOKUP($BC91&amp;"_"&amp;$AZ$8,データシート3!$A:$AN,MATCH("da_合計",データシート3!$A$1:$AN$1,0),0))/10^3</f>
        <v>450782.56034301681</v>
      </c>
      <c r="BK91" s="33">
        <f t="shared" si="21"/>
        <v>-60273.282343016821</v>
      </c>
      <c r="BL91" s="33">
        <f t="shared" si="22"/>
        <v>-60273.282343016821</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22306</v>
      </c>
      <c r="AY92" s="18" t="str">
        <f>IF(IFERROR(比較地域マスタ!$AE27,"")=0,"",IFERROR(比較地域マスタ!$AE27,""))</f>
        <v>西伊豆町</v>
      </c>
      <c r="AZ92" s="16"/>
      <c r="BA92" s="22">
        <v>21</v>
      </c>
      <c r="BB92" s="22">
        <v>1</v>
      </c>
      <c r="BC92" s="18" t="str">
        <f t="shared" si="24"/>
        <v>22306</v>
      </c>
      <c r="BD92" s="18" t="str">
        <f t="shared" si="25"/>
        <v>西伊豆町</v>
      </c>
      <c r="BE92" s="33">
        <f>VLOOKUP(BC92&amp;"_"&amp;$AZ$9,データシート3!A:AB,MATCH("ea_"&amp;"太陽光（建物系）"&amp;"_年間発電",データシート3!$A$1:$AB$1,0),0)/10^3+VLOOKUP(BC92&amp;"_"&amp;$AZ$9,データシート3!A:AB,MATCH("ea_"&amp;"太陽光（土地系）"&amp;"_年間発電",データシート3!$A$1:$AB$1,0),0)/10^3</f>
        <v>91759.679999999993</v>
      </c>
      <c r="BF92" s="33">
        <f>VLOOKUP(BC92&amp;"_"&amp;$AZ$9,データシート3!A:AB,MATCH("ea_"&amp;"風力（陸上）"&amp;"_年間発電",データシート3!$A$1:$AB$1,0),0)/10^3</f>
        <v>249650.46400000001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1654.414</v>
      </c>
      <c r="BI92" s="33">
        <f t="shared" si="26"/>
        <v>343064.55799999996</v>
      </c>
      <c r="BJ92" s="33">
        <f>(VLOOKUP($BC92&amp;"_"&amp;$AZ$8,データシート3!$A:$AN,MATCH("da_合計",データシート3!$A$1:$AN$1,0),0))/10^3</f>
        <v>37938.301300008534</v>
      </c>
      <c r="BK92" s="33">
        <f>BI92-BJ92</f>
        <v>305126.25669999141</v>
      </c>
      <c r="BL92" s="33">
        <f t="shared" si="22"/>
        <v>0</v>
      </c>
      <c r="BM92" s="33">
        <f t="shared" si="23"/>
        <v>305126.25669999141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22203</v>
      </c>
      <c r="AY93" s="18" t="str">
        <f>IF(IFERROR(比較地域マスタ!$AE28,"")=0,"",IFERROR(比較地域マスタ!$AE28,""))</f>
        <v>沼津市</v>
      </c>
      <c r="AZ93" s="16"/>
      <c r="BA93" s="22">
        <v>22</v>
      </c>
      <c r="BB93" s="22">
        <v>1</v>
      </c>
      <c r="BC93" s="18" t="str">
        <f t="shared" si="24"/>
        <v>22203</v>
      </c>
      <c r="BD93" s="18" t="str">
        <f t="shared" si="25"/>
        <v>沼津市</v>
      </c>
      <c r="BE93" s="33">
        <f>VLOOKUP(BC93&amp;"_"&amp;$AZ$9,データシート3!A:AB,MATCH("ea_"&amp;"太陽光（建物系）"&amp;"_年間発電",データシート3!$A$1:$AB$1,0),0)/10^3+VLOOKUP(BC93&amp;"_"&amp;$AZ$9,データシート3!A:AB,MATCH("ea_"&amp;"太陽光（土地系）"&amp;"_年間発電",データシート3!$A$1:$AB$1,0),0)/10^3</f>
        <v>1247824.031</v>
      </c>
      <c r="BF93" s="33">
        <f>VLOOKUP(BC93&amp;"_"&amp;$AZ$9,データシート3!A:AB,MATCH("ea_"&amp;"風力（陸上）"&amp;"_年間発電",データシート3!$A$1:$AB$1,0),0)/10^3</f>
        <v>609779.87</v>
      </c>
      <c r="BG93" s="33">
        <f>VLOOKUP(BC93&amp;"_"&amp;$AZ$9,データシート3!A:AB,MATCH("ea_"&amp;"中小水（河川）"&amp;"_年間発電",データシート3!$A$1:$AB$1,0),0)/10^3+VLOOKUP(BC93&amp;"_"&amp;$AZ$9,データシート3!A:AB,MATCH("ea_"&amp;"中小水（農業用水路）"&amp;"_年間発電",データシート3!$A$1:$AB$1,0),0)/10^3</f>
        <v>23812.462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3621.3139999999994</v>
      </c>
      <c r="BI93" s="33">
        <f t="shared" si="26"/>
        <v>1885037.6770000001</v>
      </c>
      <c r="BJ93" s="33">
        <f>(VLOOKUP($BC93&amp;"_"&amp;$AZ$8,データシート3!$A:$AN,MATCH("da_合計",データシート3!$A$1:$AN$1,0),0))/10^3</f>
        <v>1395994.5475903375</v>
      </c>
      <c r="BK93" s="33">
        <f t="shared" si="21"/>
        <v>489043.12940966268</v>
      </c>
      <c r="BL93" s="33">
        <f t="shared" si="22"/>
        <v>0</v>
      </c>
      <c r="BM93" s="33">
        <f t="shared" si="23"/>
        <v>489043.12940966268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22130</v>
      </c>
      <c r="AY94" s="18" t="str">
        <f>IF(IFERROR(比較地域マスタ!$AE29,"")=0,"",IFERROR(比較地域マスタ!$AE29,""))</f>
        <v>浜松市</v>
      </c>
      <c r="AZ94" s="16"/>
      <c r="BA94" s="22">
        <v>23</v>
      </c>
      <c r="BB94" s="22">
        <v>1</v>
      </c>
      <c r="BC94" s="18" t="str">
        <f t="shared" si="24"/>
        <v>22130</v>
      </c>
      <c r="BD94" s="18" t="str">
        <f t="shared" si="25"/>
        <v>浜松市</v>
      </c>
      <c r="BE94" s="33">
        <f>VLOOKUP(BC94&amp;"_"&amp;$AZ$9,データシート3!A:AB,MATCH("ea_"&amp;"太陽光（建物系）"&amp;"_年間発電",データシート3!$A$1:$AB$1,0),0)/10^3+VLOOKUP(BC94&amp;"_"&amp;$AZ$9,データシート3!A:AB,MATCH("ea_"&amp;"太陽光（土地系）"&amp;"_年間発電",データシート3!$A$1:$AB$1,0),0)/10^3</f>
        <v>6996818.5689999992</v>
      </c>
      <c r="BF94" s="33">
        <f>VLOOKUP(BC94&amp;"_"&amp;$AZ$9,データシート3!A:AB,MATCH("ea_"&amp;"風力（陸上）"&amp;"_年間発電",データシート3!$A$1:$AB$1,0),0)/10^3</f>
        <v>1358772.3500000003</v>
      </c>
      <c r="BG94" s="33">
        <f>VLOOKUP(BC94&amp;"_"&amp;$AZ$9,データシート3!A:AB,MATCH("ea_"&amp;"中小水（河川）"&amp;"_年間発電",データシート3!$A$1:$AB$1,0),0)/10^3+VLOOKUP(BC94&amp;"_"&amp;$AZ$9,データシート3!A:AB,MATCH("ea_"&amp;"中小水（農業用水路）"&amp;"_年間発電",データシート3!$A$1:$AB$1,0),0)/10^3</f>
        <v>338831.96100000007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8694422.879999999</v>
      </c>
      <c r="BJ94" s="33">
        <f>(VLOOKUP($BC94&amp;"_"&amp;$AZ$8,データシート3!$A:$AN,MATCH("da_合計",データシート3!$A$1:$AN$1,0),0))/10^3</f>
        <v>4878217.0295162182</v>
      </c>
      <c r="BK94" s="33">
        <f t="shared" si="21"/>
        <v>3816205.8504837807</v>
      </c>
      <c r="BL94" s="33">
        <f t="shared" si="22"/>
        <v>0</v>
      </c>
      <c r="BM94" s="33">
        <f t="shared" si="23"/>
        <v>3816205.8504837807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22301</v>
      </c>
      <c r="AY95" s="18" t="str">
        <f>IF(IFERROR(比較地域マスタ!$AE30,"")=0,"",IFERROR(比較地域マスタ!$AE30,""))</f>
        <v>東伊豆町</v>
      </c>
      <c r="AZ95" s="16"/>
      <c r="BA95" s="22">
        <v>24</v>
      </c>
      <c r="BB95" s="22">
        <v>1</v>
      </c>
      <c r="BC95" s="18" t="str">
        <f t="shared" si="24"/>
        <v>22301</v>
      </c>
      <c r="BD95" s="18" t="str">
        <f t="shared" si="25"/>
        <v>東伊豆町</v>
      </c>
      <c r="BE95" s="33">
        <f>VLOOKUP(BC95&amp;"_"&amp;$AZ$9,データシート3!A:AB,MATCH("ea_"&amp;"太陽光（建物系）"&amp;"_年間発電",データシート3!$A$1:$AB$1,0),0)/10^3+VLOOKUP(BC95&amp;"_"&amp;$AZ$9,データシート3!A:AB,MATCH("ea_"&amp;"太陽光（土地系）"&amp;"_年間発電",データシート3!$A$1:$AB$1,0),0)/10^3</f>
        <v>154146.84399999998</v>
      </c>
      <c r="BF95" s="33">
        <f>VLOOKUP(BC95&amp;"_"&amp;$AZ$9,データシート3!A:AB,MATCH("ea_"&amp;"風力（陸上）"&amp;"_年間発電",データシート3!$A$1:$AB$1,0),0)/10^3</f>
        <v>291293.84299999999</v>
      </c>
      <c r="BG95" s="33">
        <f>VLOOKUP(BC95&amp;"_"&amp;$AZ$9,データシート3!A:AB,MATCH("ea_"&amp;"中小水（河川）"&amp;"_年間発電",データシート3!$A$1:$AB$1,0),0)/10^3+VLOOKUP(BC95&amp;"_"&amp;$AZ$9,データシート3!A:AB,MATCH("ea_"&amp;"中小水（農業用水路）"&amp;"_年間発電",データシート3!$A$1:$AB$1,0),0)/10^3</f>
        <v>42471.273999999998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128616.902</v>
      </c>
      <c r="BI95" s="33">
        <f t="shared" si="26"/>
        <v>616528.8629999999</v>
      </c>
      <c r="BJ95" s="33">
        <f>(VLOOKUP($BC95&amp;"_"&amp;$AZ$8,データシート3!$A:$AN,MATCH("da_合計",データシート3!$A$1:$AN$1,0),0))/10^3</f>
        <v>64379.646465238773</v>
      </c>
      <c r="BK95" s="33">
        <f t="shared" si="21"/>
        <v>552149.21653476113</v>
      </c>
      <c r="BL95" s="33">
        <f t="shared" si="22"/>
        <v>0</v>
      </c>
      <c r="BM95" s="33">
        <f t="shared" si="23"/>
        <v>552149.21653476113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22216</v>
      </c>
      <c r="AY96" s="18" t="str">
        <f>IF(IFERROR(比較地域マスタ!$AE31,"")=0,"",IFERROR(比較地域マスタ!$AE31,""))</f>
        <v>袋井市</v>
      </c>
      <c r="AZ96" s="16"/>
      <c r="BA96" s="22">
        <v>25</v>
      </c>
      <c r="BB96" s="22">
        <v>1</v>
      </c>
      <c r="BC96" s="18" t="str">
        <f t="shared" si="24"/>
        <v>22216</v>
      </c>
      <c r="BD96" s="18" t="str">
        <f t="shared" si="25"/>
        <v>袋井市</v>
      </c>
      <c r="BE96" s="33">
        <f>VLOOKUP(BC96&amp;"_"&amp;$AZ$9,データシート3!A:AB,MATCH("ea_"&amp;"太陽光（建物系）"&amp;"_年間発電",データシート3!$A$1:$AB$1,0),0)/10^3+VLOOKUP(BC96&amp;"_"&amp;$AZ$9,データシート3!A:AB,MATCH("ea_"&amp;"太陽光（土地系）"&amp;"_年間発電",データシート3!$A$1:$AB$1,0),0)/10^3</f>
        <v>1154077.162</v>
      </c>
      <c r="BF96" s="33">
        <f>VLOOKUP(BC96&amp;"_"&amp;$AZ$9,データシート3!A:AB,MATCH("ea_"&amp;"風力（陸上）"&amp;"_年間発電",データシート3!$A$1:$AB$1,0),0)/10^3</f>
        <v>27434.504000000001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186.41300000000004</v>
      </c>
      <c r="BI96" s="33">
        <f t="shared" si="26"/>
        <v>1181698.0789999999</v>
      </c>
      <c r="BJ96" s="33">
        <f>(VLOOKUP($BC96&amp;"_"&amp;$AZ$8,データシート3!$A:$AN,MATCH("da_合計",データシート3!$A$1:$AN$1,0),0))/10^3</f>
        <v>751901.75491213694</v>
      </c>
      <c r="BK96" s="33">
        <f t="shared" si="21"/>
        <v>429796.32408786297</v>
      </c>
      <c r="BL96" s="33">
        <f t="shared" si="22"/>
        <v>0</v>
      </c>
      <c r="BM96" s="33">
        <f t="shared" si="23"/>
        <v>429796.32408786297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22214</v>
      </c>
      <c r="AY97" s="18" t="str">
        <f>IF(IFERROR(比較地域マスタ!$AE32,"")=0,"",IFERROR(比較地域マスタ!$AE32,""))</f>
        <v>藤枝市</v>
      </c>
      <c r="AZ97" s="16"/>
      <c r="BA97" s="22">
        <v>26</v>
      </c>
      <c r="BB97" s="22">
        <v>1</v>
      </c>
      <c r="BC97" s="18" t="str">
        <f t="shared" si="24"/>
        <v>22214</v>
      </c>
      <c r="BD97" s="18" t="str">
        <f t="shared" si="25"/>
        <v>藤枝市</v>
      </c>
      <c r="BE97" s="33">
        <f>VLOOKUP(BC97&amp;"_"&amp;$AZ$9,データシート3!A:AB,MATCH("ea_"&amp;"太陽光（建物系）"&amp;"_年間発電",データシート3!$A$1:$AB$1,0),0)/10^3+VLOOKUP(BC97&amp;"_"&amp;$AZ$9,データシート3!A:AB,MATCH("ea_"&amp;"太陽光（土地系）"&amp;"_年間発電",データシート3!$A$1:$AB$1,0),0)/10^3</f>
        <v>1196843.7620000001</v>
      </c>
      <c r="BF97" s="33">
        <f>VLOOKUP(BC97&amp;"_"&amp;$AZ$9,データシート3!A:AB,MATCH("ea_"&amp;"風力（陸上）"&amp;"_年間発電",データシート3!$A$1:$AB$1,0),0)/10^3</f>
        <v>197322.47700000004</v>
      </c>
      <c r="BG97" s="33">
        <f>VLOOKUP(BC97&amp;"_"&amp;$AZ$9,データシート3!A:AB,MATCH("ea_"&amp;"中小水（河川）"&amp;"_年間発電",データシート3!$A$1:$AB$1,0),0)/10^3+VLOOKUP(BC97&amp;"_"&amp;$AZ$9,データシート3!A:AB,MATCH("ea_"&amp;"中小水（農業用水路）"&amp;"_年間発電",データシート3!$A$1:$AB$1,0),0)/10^3</f>
        <v>4798.0749999999998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1398964.314</v>
      </c>
      <c r="BJ97" s="33">
        <f>(VLOOKUP($BC97&amp;"_"&amp;$AZ$8,データシート3!$A:$AN,MATCH("da_合計",データシート3!$A$1:$AN$1,0),0))/10^3</f>
        <v>876419.82987454068</v>
      </c>
      <c r="BK97" s="33">
        <f t="shared" si="21"/>
        <v>522544.48412545933</v>
      </c>
      <c r="BL97" s="33">
        <f t="shared" si="22"/>
        <v>0</v>
      </c>
      <c r="BM97" s="33">
        <f t="shared" si="23"/>
        <v>522544.48412545933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22210</v>
      </c>
      <c r="AY98" s="18" t="str">
        <f>IF(IFERROR(比較地域マスタ!$AE33,"")=0,"",IFERROR(比較地域マスタ!$AE33,""))</f>
        <v>富士市</v>
      </c>
      <c r="AZ98" s="16"/>
      <c r="BA98" s="22">
        <v>27</v>
      </c>
      <c r="BB98" s="22">
        <v>1</v>
      </c>
      <c r="BC98" s="18" t="str">
        <f t="shared" si="24"/>
        <v>22210</v>
      </c>
      <c r="BD98" s="18" t="str">
        <f t="shared" si="25"/>
        <v>富士市</v>
      </c>
      <c r="BE98" s="33">
        <f>VLOOKUP(BC98&amp;"_"&amp;$AZ$9,データシート3!A:AB,MATCH("ea_"&amp;"太陽光（建物系）"&amp;"_年間発電",データシート3!$A$1:$AB$1,0),0)/10^3+VLOOKUP(BC98&amp;"_"&amp;$AZ$9,データシート3!A:AB,MATCH("ea_"&amp;"太陽光（土地系）"&amp;"_年間発電",データシート3!$A$1:$AB$1,0),0)/10^3</f>
        <v>1980296.5619999999</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68378.191999999995</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814.08399999999983</v>
      </c>
      <c r="BI98" s="33">
        <f t="shared" si="26"/>
        <v>2049488.838</v>
      </c>
      <c r="BJ98" s="33">
        <f>(VLOOKUP($BC98&amp;"_"&amp;$AZ$8,データシート3!$A:$AN,MATCH("da_合計",データシート3!$A$1:$AN$1,0),0))/10^3</f>
        <v>1892050.592063674</v>
      </c>
      <c r="BK98" s="33">
        <f t="shared" si="21"/>
        <v>157438.24593632598</v>
      </c>
      <c r="BL98" s="33">
        <f t="shared" si="22"/>
        <v>0</v>
      </c>
      <c r="BM98" s="33">
        <f t="shared" si="23"/>
        <v>157438.24593632598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22207</v>
      </c>
      <c r="AY99" s="18" t="str">
        <f>IF(IFERROR(比較地域マスタ!$AE34,"")=0,"",IFERROR(比較地域マスタ!$AE34,""))</f>
        <v>富士宮市</v>
      </c>
      <c r="AZ99" s="16"/>
      <c r="BA99" s="22">
        <v>28</v>
      </c>
      <c r="BB99" s="22">
        <v>1</v>
      </c>
      <c r="BC99" s="18" t="str">
        <f t="shared" si="24"/>
        <v>22207</v>
      </c>
      <c r="BD99" s="18" t="str">
        <f t="shared" si="25"/>
        <v>富士宮市</v>
      </c>
      <c r="BE99" s="33">
        <f>VLOOKUP(BC99&amp;"_"&amp;$AZ$9,データシート3!A:AB,MATCH("ea_"&amp;"太陽光（建物系）"&amp;"_年間発電",データシート3!$A$1:$AB$1,0),0)/10^3+VLOOKUP(BC99&amp;"_"&amp;$AZ$9,データシート3!A:AB,MATCH("ea_"&amp;"太陽光（土地系）"&amp;"_年間発電",データシート3!$A$1:$AB$1,0),0)/10^3</f>
        <v>1926482.8169999998</v>
      </c>
      <c r="BF99" s="33">
        <f>VLOOKUP(BC99&amp;"_"&amp;$AZ$9,データシート3!A:AB,MATCH("ea_"&amp;"風力（陸上）"&amp;"_年間発電",データシート3!$A$1:$AB$1,0),0)/10^3</f>
        <v>4353.3900000000003</v>
      </c>
      <c r="BG99" s="33">
        <f>VLOOKUP(BC99&amp;"_"&amp;$AZ$9,データシート3!A:AB,MATCH("ea_"&amp;"中小水（河川）"&amp;"_年間発電",データシート3!$A$1:$AB$1,0),0)/10^3+VLOOKUP(BC99&amp;"_"&amp;$AZ$9,データシート3!A:AB,MATCH("ea_"&amp;"中小水（農業用水路）"&amp;"_年間発電",データシート3!$A$1:$AB$1,0),0)/10^3</f>
        <v>74873.514999999985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1147.665</v>
      </c>
      <c r="BI99" s="33">
        <f t="shared" si="26"/>
        <v>2006857.3869999996</v>
      </c>
      <c r="BJ99" s="33">
        <f>(VLOOKUP($BC99&amp;"_"&amp;$AZ$8,データシート3!$A:$AN,MATCH("da_合計",データシート3!$A$1:$AN$1,0),0))/10^3</f>
        <v>946001.02405558608</v>
      </c>
      <c r="BK99" s="33">
        <f t="shared" si="21"/>
        <v>1060856.3629444134</v>
      </c>
      <c r="BL99" s="33">
        <f t="shared" si="22"/>
        <v>0</v>
      </c>
      <c r="BM99" s="33">
        <f t="shared" si="23"/>
        <v>1060856.3629444134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22226</v>
      </c>
      <c r="AY100" s="18" t="str">
        <f>IF(IFERROR(比較地域マスタ!$AE35,"")=0,"",IFERROR(比較地域マスタ!$AE35,""))</f>
        <v>牧之原市</v>
      </c>
      <c r="AZ100" s="16"/>
      <c r="BA100" s="22">
        <v>29</v>
      </c>
      <c r="BB100" s="22">
        <v>1</v>
      </c>
      <c r="BC100" s="18" t="str">
        <f t="shared" si="24"/>
        <v>22226</v>
      </c>
      <c r="BD100" s="18" t="str">
        <f t="shared" si="25"/>
        <v>牧之原市</v>
      </c>
      <c r="BE100" s="33">
        <f>VLOOKUP(BC100&amp;"_"&amp;$AZ$9,データシート3!A:AB,MATCH("ea_"&amp;"太陽光（建物系）"&amp;"_年間発電",データシート3!$A$1:$AB$1,0),0)/10^3+VLOOKUP(BC100&amp;"_"&amp;$AZ$9,データシート3!A:AB,MATCH("ea_"&amp;"太陽光（土地系）"&amp;"_年間発電",データシート3!$A$1:$AB$1,0),0)/10^3</f>
        <v>1377061.4609999997</v>
      </c>
      <c r="BF100" s="33">
        <f>VLOOKUP(BC100&amp;"_"&amp;$AZ$9,データシート3!A:AB,MATCH("ea_"&amp;"風力（陸上）"&amp;"_年間発電",データシート3!$A$1:$AB$1,0),0)/10^3</f>
        <v>2662.5329999999999</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1336.2850000000003</v>
      </c>
      <c r="BI100" s="33">
        <f t="shared" si="26"/>
        <v>1381060.2789999996</v>
      </c>
      <c r="BJ100" s="33">
        <f>(VLOOKUP($BC100&amp;"_"&amp;$AZ$8,データシート3!$A:$AN,MATCH("da_合計",データシート3!$A$1:$AN$1,0),0))/10^3</f>
        <v>799665.96162554284</v>
      </c>
      <c r="BK100" s="33">
        <f t="shared" si="21"/>
        <v>581394.31737445679</v>
      </c>
      <c r="BL100" s="33">
        <f t="shared" si="22"/>
        <v>0</v>
      </c>
      <c r="BM100" s="33">
        <f t="shared" si="23"/>
        <v>581394.31737445679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22305</v>
      </c>
      <c r="AY101" s="18" t="str">
        <f>IF(IFERROR(比較地域マスタ!$AE36,"")=0,"",IFERROR(比較地域マスタ!$AE36,""))</f>
        <v>松崎町</v>
      </c>
      <c r="AZ101" s="16"/>
      <c r="BA101" s="22">
        <v>30</v>
      </c>
      <c r="BB101" s="22">
        <v>1</v>
      </c>
      <c r="BC101" s="18" t="str">
        <f t="shared" si="24"/>
        <v>22305</v>
      </c>
      <c r="BD101" s="18" t="str">
        <f t="shared" si="25"/>
        <v>松崎町</v>
      </c>
      <c r="BE101" s="33">
        <f>VLOOKUP(BC101&amp;"_"&amp;$AZ$9,データシート3!A:AB,MATCH("ea_"&amp;"太陽光（建物系）"&amp;"_年間発電",データシート3!$A$1:$AB$1,0),0)/10^3+VLOOKUP(BC101&amp;"_"&amp;$AZ$9,データシート3!A:AB,MATCH("ea_"&amp;"太陽光（土地系）"&amp;"_年間発電",データシート3!$A$1:$AB$1,0),0)/10^3</f>
        <v>97228.019</v>
      </c>
      <c r="BF101" s="33">
        <f>VLOOKUP(BC101&amp;"_"&amp;$AZ$9,データシート3!A:AB,MATCH("ea_"&amp;"風力（陸上）"&amp;"_年間発電",データシート3!$A$1:$AB$1,0),0)/10^3</f>
        <v>405100.96999999991</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2923.002</v>
      </c>
      <c r="BI101" s="33">
        <f t="shared" si="26"/>
        <v>505251.99099999992</v>
      </c>
      <c r="BJ101" s="33">
        <f>(VLOOKUP($BC101&amp;"_"&amp;$AZ$8,データシート3!$A:$AN,MATCH("da_合計",データシート3!$A$1:$AN$1,0),0))/10^3</f>
        <v>28533.433803081633</v>
      </c>
      <c r="BK101" s="33">
        <f t="shared" si="21"/>
        <v>476718.55719691829</v>
      </c>
      <c r="BL101" s="33">
        <f t="shared" si="22"/>
        <v>0</v>
      </c>
      <c r="BM101" s="33">
        <f t="shared" si="23"/>
        <v>476718.55719691829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22206</v>
      </c>
      <c r="AY102" s="18" t="str">
        <f>IF(IFERROR(比較地域マスタ!$AE37,"")=0,"",IFERROR(比較地域マスタ!$AE37,""))</f>
        <v>三島市</v>
      </c>
      <c r="AZ102" s="16"/>
      <c r="BA102" s="22">
        <v>31</v>
      </c>
      <c r="BB102" s="22">
        <v>1</v>
      </c>
      <c r="BC102" s="18" t="str">
        <f t="shared" si="24"/>
        <v>22206</v>
      </c>
      <c r="BD102" s="18" t="str">
        <f t="shared" si="25"/>
        <v>三島市</v>
      </c>
      <c r="BE102" s="33">
        <f>VLOOKUP(BC102&amp;"_"&amp;$AZ$9,データシート3!A:AB,MATCH("ea_"&amp;"太陽光（建物系）"&amp;"_年間発電",データシート3!$A$1:$AB$1,0),0)/10^3+VLOOKUP(BC102&amp;"_"&amp;$AZ$9,データシート3!A:AB,MATCH("ea_"&amp;"太陽光（土地系）"&amp;"_年間発電",データシート3!$A$1:$AB$1,0),0)/10^3</f>
        <v>612862.73399999994</v>
      </c>
      <c r="BF102" s="33">
        <f>VLOOKUP(BC102&amp;"_"&amp;$AZ$9,データシート3!A:AB,MATCH("ea_"&amp;"風力（陸上）"&amp;"_年間発電",データシート3!$A$1:$AB$1,0),0)/10^3</f>
        <v>1099.902</v>
      </c>
      <c r="BG102" s="33">
        <f>VLOOKUP(BC102&amp;"_"&amp;$AZ$9,データシート3!A:AB,MATCH("ea_"&amp;"中小水（河川）"&amp;"_年間発電",データシート3!$A$1:$AB$1,0),0)/10^3+VLOOKUP(BC102&amp;"_"&amp;$AZ$9,データシート3!A:AB,MATCH("ea_"&amp;"中小水（農業用水路）"&amp;"_年間発電",データシート3!$A$1:$AB$1,0),0)/10^3</f>
        <v>37135.148000000001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3796.6889999999994</v>
      </c>
      <c r="BI102" s="33">
        <f t="shared" si="26"/>
        <v>654894.473</v>
      </c>
      <c r="BJ102" s="33">
        <f>(VLOOKUP($BC102&amp;"_"&amp;$AZ$8,データシート3!$A:$AN,MATCH("da_合計",データシート3!$A$1:$AN$1,0),0))/10^3</f>
        <v>635685.92831928586</v>
      </c>
      <c r="BK102" s="33">
        <f t="shared" si="21"/>
        <v>19208.544680714142</v>
      </c>
      <c r="BL102" s="33">
        <f t="shared" si="22"/>
        <v>0</v>
      </c>
      <c r="BM102" s="33">
        <f t="shared" si="23"/>
        <v>19208.544680714142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22304</v>
      </c>
      <c r="AY103" s="18" t="str">
        <f>IF(IFERROR(比較地域マスタ!$AE38,"")=0,"",IFERROR(比較地域マスタ!$AE38,""))</f>
        <v>南伊豆町</v>
      </c>
      <c r="AZ103" s="16"/>
      <c r="BA103" s="22">
        <v>32</v>
      </c>
      <c r="BB103" s="22">
        <v>1</v>
      </c>
      <c r="BC103" s="18" t="str">
        <f t="shared" si="24"/>
        <v>22304</v>
      </c>
      <c r="BD103" s="18" t="str">
        <f t="shared" si="25"/>
        <v>南伊豆町</v>
      </c>
      <c r="BE103" s="33">
        <f>VLOOKUP(BC103&amp;"_"&amp;$AZ$9,データシート3!A:AB,MATCH("ea_"&amp;"太陽光（建物系）"&amp;"_年間発電",データシート3!$A$1:$AB$1,0),0)/10^3+VLOOKUP(BC103&amp;"_"&amp;$AZ$9,データシート3!A:AB,MATCH("ea_"&amp;"太陽光（土地系）"&amp;"_年間発電",データシート3!$A$1:$AB$1,0),0)/10^3</f>
        <v>145315.17500000002</v>
      </c>
      <c r="BF103" s="33">
        <f>VLOOKUP(BC103&amp;"_"&amp;$AZ$9,データシート3!A:AB,MATCH("ea_"&amp;"風力（陸上）"&amp;"_年間発電",データシート3!$A$1:$AB$1,0),0)/10^3</f>
        <v>269506.90500000003</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13430.062</v>
      </c>
      <c r="BI103" s="33">
        <f t="shared" si="26"/>
        <v>428252.14200000005</v>
      </c>
      <c r="BJ103" s="33">
        <f>(VLOOKUP($BC103&amp;"_"&amp;$AZ$8,データシート3!$A:$AN,MATCH("da_合計",データシート3!$A$1:$AN$1,0),0))/10^3</f>
        <v>39895.019832343758</v>
      </c>
      <c r="BK103" s="33">
        <f t="shared" si="21"/>
        <v>388357.12216765631</v>
      </c>
      <c r="BL103" s="33">
        <f t="shared" si="22"/>
        <v>0</v>
      </c>
      <c r="BM103" s="33">
        <f t="shared" si="23"/>
        <v>388357.12216765631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22461</v>
      </c>
      <c r="AY104" s="18" t="str">
        <f>IF(IFERROR(比較地域マスタ!$AE39,"")=0,"",IFERROR(比較地域マスタ!$AE39,""))</f>
        <v>森町</v>
      </c>
      <c r="AZ104" s="16"/>
      <c r="BA104" s="22">
        <v>33</v>
      </c>
      <c r="BB104" s="22">
        <v>1</v>
      </c>
      <c r="BC104" s="18" t="str">
        <f t="shared" si="24"/>
        <v>22461</v>
      </c>
      <c r="BD104" s="18" t="str">
        <f t="shared" si="25"/>
        <v>森町</v>
      </c>
      <c r="BE104" s="33">
        <f>VLOOKUP(BC104&amp;"_"&amp;$AZ$9,データシート3!A:AB,MATCH("ea_"&amp;"太陽光（建物系）"&amp;"_年間発電",データシート3!$A$1:$AB$1,0),0)/10^3+VLOOKUP(BC104&amp;"_"&amp;$AZ$9,データシート3!A:AB,MATCH("ea_"&amp;"太陽光（土地系）"&amp;"_年間発電",データシート3!$A$1:$AB$1,0),0)/10^3</f>
        <v>304831.18299999996</v>
      </c>
      <c r="BF104" s="33">
        <f>VLOOKUP(BC104&amp;"_"&amp;$AZ$9,データシート3!A:AB,MATCH("ea_"&amp;"風力（陸上）"&amp;"_年間発電",データシート3!$A$1:$AB$1,0),0)/10^3</f>
        <v>113539.171</v>
      </c>
      <c r="BG104" s="33">
        <f>VLOOKUP(BC104&amp;"_"&amp;$AZ$9,データシート3!A:AB,MATCH("ea_"&amp;"中小水（河川）"&amp;"_年間発電",データシート3!$A$1:$AB$1,0),0)/10^3+VLOOKUP(BC104&amp;"_"&amp;$AZ$9,データシート3!A:AB,MATCH("ea_"&amp;"中小水（農業用水路）"&amp;"_年間発電",データシート3!$A$1:$AB$1,0),0)/10^3</f>
        <v>8520.1139999999996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426890.46799999994</v>
      </c>
      <c r="BJ104" s="33">
        <f>(VLOOKUP($BC104&amp;"_"&amp;$AZ$8,データシート3!$A:$AN,MATCH("da_合計",データシート3!$A$1:$AN$1,0),0))/10^3</f>
        <v>138979.01482328912</v>
      </c>
      <c r="BK104" s="33">
        <f t="shared" ref="BK104:BK135" si="27">BI104-BJ104</f>
        <v>287911.45317671081</v>
      </c>
      <c r="BL104" s="33">
        <f t="shared" ref="BL104:BL135" si="28">IF(BK104&gt;0,0,BK104)</f>
        <v>0</v>
      </c>
      <c r="BM104" s="33">
        <f t="shared" ref="BM104:BM135" si="29">IF(BK104&gt;0,BK104,0)</f>
        <v>287911.45317671081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22212</v>
      </c>
      <c r="AY105" s="18" t="str">
        <f>IF(IFERROR(比較地域マスタ!$AE40,"")=0,"",IFERROR(比較地域マスタ!$AE40,""))</f>
        <v>焼津市</v>
      </c>
      <c r="AZ105" s="16"/>
      <c r="BA105" s="22">
        <v>34</v>
      </c>
      <c r="BB105" s="22">
        <v>1</v>
      </c>
      <c r="BC105" s="18" t="str">
        <f t="shared" si="24"/>
        <v>22212</v>
      </c>
      <c r="BD105" s="18" t="str">
        <f t="shared" si="25"/>
        <v>焼津市</v>
      </c>
      <c r="BE105" s="33">
        <f>VLOOKUP(BC105&amp;"_"&amp;$AZ$9,データシート3!A:AB,MATCH("ea_"&amp;"太陽光（建物系）"&amp;"_年間発電",データシート3!$A$1:$AB$1,0),0)/10^3+VLOOKUP(BC105&amp;"_"&amp;$AZ$9,データシート3!A:AB,MATCH("ea_"&amp;"太陽光（土地系）"&amp;"_年間発電",データシート3!$A$1:$AB$1,0),0)/10^3</f>
        <v>990303.46</v>
      </c>
      <c r="BF105" s="33">
        <f>VLOOKUP(BC105&amp;"_"&amp;$AZ$9,データシート3!A:AB,MATCH("ea_"&amp;"風力（陸上）"&amp;"_年間発電",データシート3!$A$1:$AB$1,0),0)/10^3</f>
        <v>4884.3760000000011</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32.868000000000002</v>
      </c>
      <c r="BI105" s="33">
        <f t="shared" si="26"/>
        <v>995220.70400000003</v>
      </c>
      <c r="BJ105" s="33">
        <f>(VLOOKUP($BC105&amp;"_"&amp;$AZ$8,データシート3!$A:$AN,MATCH("da_合計",データシート3!$A$1:$AN$1,0),0))/10^3</f>
        <v>934208.60825646948</v>
      </c>
      <c r="BK105" s="33">
        <f t="shared" si="27"/>
        <v>61012.095743530546</v>
      </c>
      <c r="BL105" s="33">
        <f t="shared" si="28"/>
        <v>0</v>
      </c>
      <c r="BM105" s="33">
        <f t="shared" si="29"/>
        <v>61012.095743530546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22424</v>
      </c>
      <c r="AY106" s="18" t="str">
        <f>IF(IFERROR(比較地域マスタ!$AE41,"")=0,"",IFERROR(比較地域マスタ!$AE41,""))</f>
        <v>吉田町</v>
      </c>
      <c r="AZ106" s="16"/>
      <c r="BA106" s="22">
        <v>35</v>
      </c>
      <c r="BB106" s="22">
        <v>1</v>
      </c>
      <c r="BC106" s="18" t="str">
        <f t="shared" si="24"/>
        <v>22424</v>
      </c>
      <c r="BD106" s="18" t="str">
        <f t="shared" si="25"/>
        <v>吉田町</v>
      </c>
      <c r="BE106" s="33">
        <f>VLOOKUP(BC106&amp;"_"&amp;$AZ$9,データシート3!A:AB,MATCH("ea_"&amp;"太陽光（建物系）"&amp;"_年間発電",データシート3!$A$1:$AB$1,0),0)/10^3+VLOOKUP(BC106&amp;"_"&amp;$AZ$9,データシート3!A:AB,MATCH("ea_"&amp;"太陽光（土地系）"&amp;"_年間発電",データシート3!$A$1:$AB$1,0),0)/10^3</f>
        <v>296652.88300000003</v>
      </c>
      <c r="BF106" s="33">
        <f>VLOOKUP(BC106&amp;"_"&amp;$AZ$9,データシート3!A:AB,MATCH("ea_"&amp;"風力（陸上）"&amp;"_年間発電",データシート3!$A$1:$AB$1,0),0)/10^3</f>
        <v>2476.5720000000001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299129.45500000002</v>
      </c>
      <c r="BJ106" s="33">
        <f>(VLOOKUP($BC106&amp;"_"&amp;$AZ$8,データシート3!$A:$AN,MATCH("da_合計",データシート3!$A$1:$AN$1,0),0))/10^3</f>
        <v>283495.74596176384</v>
      </c>
      <c r="BK106" s="33">
        <f t="shared" si="27"/>
        <v>15633.709038236178</v>
      </c>
      <c r="BL106" s="33">
        <f t="shared" si="28"/>
        <v>0</v>
      </c>
      <c r="BM106" s="33">
        <f t="shared" si="29"/>
        <v>15633.709038236178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伊豆の国市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22225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4</v>
      </c>
      <c r="H7" s="701">
        <f t="shared" si="0"/>
        <v>4</v>
      </c>
      <c r="I7" s="701">
        <f t="shared" si="0"/>
        <v>4</v>
      </c>
      <c r="J7" s="701">
        <f t="shared" si="0"/>
        <v>4</v>
      </c>
      <c r="K7" s="702">
        <f t="shared" si="0"/>
        <v>4</v>
      </c>
      <c r="L7" s="702">
        <f t="shared" si="0"/>
        <v>4</v>
      </c>
      <c r="M7" s="702">
        <f t="shared" si="0"/>
        <v>4</v>
      </c>
      <c r="N7" s="702">
        <f t="shared" si="0"/>
        <v>4</v>
      </c>
      <c r="O7" s="702">
        <f>SUM(O8:O13)</f>
        <v>4</v>
      </c>
      <c r="P7" s="702">
        <f t="shared" si="0"/>
        <v>4</v>
      </c>
      <c r="Q7" s="703">
        <f>SUM(Q8:Q13)</f>
        <v>4</v>
      </c>
      <c r="R7" s="909">
        <f t="shared" si="0"/>
        <v>27.864000000000001</v>
      </c>
      <c r="S7" s="910">
        <f t="shared" si="0"/>
        <v>29.759999999999998</v>
      </c>
      <c r="T7" s="910">
        <f t="shared" si="0"/>
        <v>32.650999999999996</v>
      </c>
      <c r="U7" s="910">
        <f t="shared" si="0"/>
        <v>37.180999999999997</v>
      </c>
      <c r="V7" s="910">
        <f t="shared" si="0"/>
        <v>36.295999999999999</v>
      </c>
      <c r="W7" s="910">
        <f t="shared" si="0"/>
        <v>32.957999999999998</v>
      </c>
      <c r="X7" s="910">
        <f t="shared" si="0"/>
        <v>33.313000000000002</v>
      </c>
      <c r="Y7" s="910">
        <f t="shared" si="0"/>
        <v>32.033000000000001</v>
      </c>
      <c r="Z7" s="910">
        <f>SUM(Z8:Z13)</f>
        <v>31.008000000000003</v>
      </c>
      <c r="AA7" s="910">
        <f>SUM(AA8:AA13)</f>
        <v>29.34</v>
      </c>
      <c r="AB7" s="911">
        <f t="shared" si="0"/>
        <v>29.547999999999998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19.259</v>
      </c>
      <c r="S10" s="916">
        <f>VLOOKUP($D$3&amp;"_"&amp;S$3,データシート1!$A:$BU,MATCH($R$2&amp;"_"&amp;$C10,データシート1!$A$1:$BU$1,0),0)</f>
        <v>19.538</v>
      </c>
      <c r="T10" s="916">
        <f>VLOOKUP($D$3&amp;"_"&amp;T$3,データシート1!$A:$BU,MATCH($R$2&amp;"_"&amp;$C10,データシート1!$A$1:$BU$1,0),0)</f>
        <v>21.544</v>
      </c>
      <c r="U10" s="916">
        <f>VLOOKUP($D$3&amp;"_"&amp;U$3,データシート1!$A:$BU,MATCH($R$2&amp;"_"&amp;$C10,データシート1!$A$1:$BU$1,0),0)</f>
        <v>21.8</v>
      </c>
      <c r="V10" s="916">
        <f>VLOOKUP($D$3&amp;"_"&amp;V$3,データシート1!$A:$BU,MATCH($R$2&amp;"_"&amp;$C10,データシート1!$A$1:$BU$1,0),0)</f>
        <v>21.652999999999999</v>
      </c>
      <c r="W10" s="916">
        <f>VLOOKUP($D$3&amp;"_"&amp;W$3,データシート1!$A:$BU,MATCH($R$2&amp;"_"&amp;$C10,データシート1!$A$1:$BU$1,0),0)</f>
        <v>18.594999999999999</v>
      </c>
      <c r="X10" s="916">
        <f>VLOOKUP($D$3&amp;"_"&amp;X$3,データシート1!$A:$BU,MATCH($R$2&amp;"_"&amp;$C10,データシート1!$A$1:$BU$1,0),0)</f>
        <v>18.765999999999998</v>
      </c>
      <c r="Y10" s="916">
        <f>VLOOKUP($D$3&amp;"_"&amp;Y$3,データシート1!$A:$BU,MATCH($R$2&amp;"_"&amp;$C10,データシート1!$A$1:$BU$1,0),0)</f>
        <v>17.68</v>
      </c>
      <c r="Z10" s="916">
        <f>VLOOKUP($D$3&amp;"_"&amp;Z$3,データシート1!$A:$BU,MATCH($R$2&amp;"_"&amp;$C10,データシート1!$A$1:$BU$1,0),0)</f>
        <v>17.286000000000001</v>
      </c>
      <c r="AA10" s="916">
        <f>VLOOKUP($D$3&amp;"_"&amp;AA$3,データシート1!$A:$BU,MATCH($R$2&amp;"_"&amp;$C10,データシート1!$A$1:$BU$1,0),0)</f>
        <v>16.123999999999999</v>
      </c>
      <c r="AB10" s="917">
        <f>VLOOKUP($D$3&amp;"_"&amp;AB$3,データシート1!$A:$BU,MATCH($R$2&amp;"_"&amp;$C10,データシート1!$A$1:$BU$1,0),0)</f>
        <v>16.242999999999999</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8.6050000000000004</v>
      </c>
      <c r="S11" s="916">
        <f>VLOOKUP($D$3&amp;"_"&amp;S$3,データシート1!$A:$BU,MATCH($R$2&amp;"_"&amp;$C11,データシート1!$A$1:$BU$1,0),0)</f>
        <v>10.222</v>
      </c>
      <c r="T11" s="916">
        <f>VLOOKUP($D$3&amp;"_"&amp;T$3,データシート1!$A:$BU,MATCH($R$2&amp;"_"&amp;$C11,データシート1!$A$1:$BU$1,0),0)</f>
        <v>11.106999999999999</v>
      </c>
      <c r="U11" s="916">
        <f>VLOOKUP($D$3&amp;"_"&amp;U$3,データシート1!$A:$BU,MATCH($R$2&amp;"_"&amp;$C11,データシート1!$A$1:$BU$1,0),0)</f>
        <v>15.381</v>
      </c>
      <c r="V11" s="916">
        <f>VLOOKUP($D$3&amp;"_"&amp;V$3,データシート1!$A:$BU,MATCH($R$2&amp;"_"&amp;$C11,データシート1!$A$1:$BU$1,0),0)</f>
        <v>14.643000000000001</v>
      </c>
      <c r="W11" s="916">
        <f>VLOOKUP($D$3&amp;"_"&amp;W$3,データシート1!$A:$BU,MATCH($R$2&amp;"_"&amp;$C11,データシート1!$A$1:$BU$1,0),0)</f>
        <v>14.363</v>
      </c>
      <c r="X11" s="916">
        <f>VLOOKUP($D$3&amp;"_"&amp;X$3,データシート1!$A:$BU,MATCH($R$2&amp;"_"&amp;$C11,データシート1!$A$1:$BU$1,0),0)</f>
        <v>14.547000000000001</v>
      </c>
      <c r="Y11" s="916">
        <f>VLOOKUP($D$3&amp;"_"&amp;Y$3,データシート1!$A:$BU,MATCH($R$2&amp;"_"&amp;$C11,データシート1!$A$1:$BU$1,0),0)</f>
        <v>14.353</v>
      </c>
      <c r="Z11" s="916">
        <f>VLOOKUP($D$3&amp;"_"&amp;Z$3,データシート1!$A:$BU,MATCH($R$2&amp;"_"&amp;$C11,データシート1!$A$1:$BU$1,0),0)</f>
        <v>13.722</v>
      </c>
      <c r="AA11" s="916">
        <f>VLOOKUP($D$3&amp;"_"&amp;AA$3,データシート1!$A:$BU,MATCH($R$2&amp;"_"&amp;$C11,データシート1!$A$1:$BU$1,0),0)</f>
        <v>13.216000000000001</v>
      </c>
      <c r="AB11" s="917">
        <f>VLOOKUP($D$3&amp;"_"&amp;AB$3,データシート1!$A:$BU,MATCH($R$2&amp;"_"&amp;$C11,データシート1!$A$1:$BU$1,0),0)</f>
        <v>13.305</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19.259</v>
      </c>
      <c r="S26" s="925">
        <f>VLOOKUP($D$3&amp;"_"&amp;S$3,データシート2!$A:$SI,MATCH($R$2&amp;"_"&amp;$B26,データシート2!$A$1:$SI$1,0),0)</f>
        <v>19.538</v>
      </c>
      <c r="T26" s="925">
        <f>VLOOKUP($D$3&amp;"_"&amp;T$3,データシート2!$A:$SI,MATCH($R$2&amp;"_"&amp;$B26,データシート2!$A$1:$SI$1,0),0)</f>
        <v>21.544</v>
      </c>
      <c r="U26" s="925">
        <f>VLOOKUP($D$3&amp;"_"&amp;U$3,データシート2!$A:$SI,MATCH($R$2&amp;"_"&amp;$B26,データシート2!$A$1:$SI$1,0),0)</f>
        <v>21.8</v>
      </c>
      <c r="V26" s="925">
        <f>VLOOKUP($D$3&amp;"_"&amp;V$3,データシート2!$A:$SI,MATCH($R$2&amp;"_"&amp;$B26,データシート2!$A$1:$SI$1,0),0)</f>
        <v>21.652999999999999</v>
      </c>
      <c r="W26" s="925">
        <f>VLOOKUP($D$3&amp;"_"&amp;W$3,データシート2!$A:$SI,MATCH($R$2&amp;"_"&amp;$B26,データシート2!$A$1:$SI$1,0),0)</f>
        <v>18.594999999999999</v>
      </c>
      <c r="X26" s="925">
        <f>VLOOKUP($D$3&amp;"_"&amp;X$3,データシート2!$A:$SI,MATCH($R$2&amp;"_"&amp;$B26,データシート2!$A$1:$SI$1,0),0)</f>
        <v>18.765999999999998</v>
      </c>
      <c r="Y26" s="925">
        <f>VLOOKUP($D$3&amp;"_"&amp;Y$3,データシート2!$A:$SI,MATCH($R$2&amp;"_"&amp;$B26,データシート2!$A$1:$SI$1,0),0)</f>
        <v>17.68</v>
      </c>
      <c r="Z26" s="925">
        <f>VLOOKUP($D$3&amp;"_"&amp;Z$3,データシート2!$A:$SI,MATCH($R$2&amp;"_"&amp;$B26,データシート2!$A$1:$SI$1,0),0)</f>
        <v>17.286000000000001</v>
      </c>
      <c r="AA26" s="925">
        <f>VLOOKUP($D$3&amp;"_"&amp;AA$3,データシート2!$A:$SI,MATCH($R$2&amp;"_"&amp;$B26,データシート2!$A$1:$SI$1,0),0)</f>
        <v>16.123999999999999</v>
      </c>
      <c r="AB26" s="926">
        <f>VLOOKUP($D$3&amp;"_"&amp;AB$3,データシート2!$A:$SI,MATCH($R$2&amp;"_"&amp;$B26,データシート2!$A$1:$SI$1,0),0)</f>
        <v>16.242999999999999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14.031000000000001</v>
      </c>
      <c r="S34" s="938">
        <f>VLOOKUP($D$3&amp;"_"&amp;S$3,データシート2!$A:$SI,MATCH($R$2&amp;"_"&amp;$C34,データシート2!$A$1:$SI$1,0),0)</f>
        <v>13.801</v>
      </c>
      <c r="T34" s="938">
        <f>VLOOKUP($D$3&amp;"_"&amp;T$3,データシート2!$A:$SI,MATCH($R$2&amp;"_"&amp;$C34,データシート2!$A$1:$SI$1,0),0)</f>
        <v>15.292999999999999</v>
      </c>
      <c r="U34" s="938">
        <f>VLOOKUP($D$3&amp;"_"&amp;U$3,データシート2!$A:$SI,MATCH($R$2&amp;"_"&amp;$C34,データシート2!$A$1:$SI$1,0),0)</f>
        <v>15.912000000000001</v>
      </c>
      <c r="V34" s="938">
        <f>VLOOKUP($D$3&amp;"_"&amp;V$3,データシート2!$A:$SI,MATCH($R$2&amp;"_"&amp;$C34,データシート2!$A$1:$SI$1,0),0)</f>
        <v>15.936</v>
      </c>
      <c r="W34" s="938">
        <f>VLOOKUP($D$3&amp;"_"&amp;W$3,データシート2!$A:$SI,MATCH($R$2&amp;"_"&amp;$C34,データシート2!$A$1:$SI$1,0),0)</f>
        <v>12.717000000000001</v>
      </c>
      <c r="X34" s="938">
        <f>VLOOKUP($D$3&amp;"_"&amp;X$3,データシート2!$A:$SI,MATCH($R$2&amp;"_"&amp;$C34,データシート2!$A$1:$SI$1,0),0)</f>
        <v>12.750999999999999</v>
      </c>
      <c r="Y34" s="938">
        <f>VLOOKUP($D$3&amp;"_"&amp;Y$3,データシート2!$A:$SI,MATCH($R$2&amp;"_"&amp;$C34,データシート2!$A$1:$SI$1,0),0)</f>
        <v>11.619</v>
      </c>
      <c r="Z34" s="938">
        <f>VLOOKUP($D$3&amp;"_"&amp;Z$3,データシート2!$A:$SI,MATCH($R$2&amp;"_"&amp;$C34,データシート2!$A$1:$SI$1,0),0)</f>
        <v>11.606999999999999</v>
      </c>
      <c r="AA34" s="938">
        <f>VLOOKUP($D$3&amp;"_"&amp;AA$3,データシート2!$A:$SI,MATCH($R$2&amp;"_"&amp;$C34,データシート2!$A$1:$SI$1,0),0)</f>
        <v>11.077999999999999</v>
      </c>
      <c r="AB34" s="939">
        <f>VLOOKUP($D$3&amp;"_"&amp;AB$3,データシート2!$A:$SI,MATCH($R$2&amp;"_"&amp;$C34,データシート2!$A$1:$SI$1,0),0)</f>
        <v>10.834</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5.2279999999999998</v>
      </c>
      <c r="S51" s="938">
        <f>VLOOKUP($D$3&amp;"_"&amp;S$3,データシート2!$A:$SI,MATCH($R$2&amp;"_"&amp;$C51,データシート2!$A$1:$SI$1,0),0)</f>
        <v>5.7370000000000001</v>
      </c>
      <c r="T51" s="938">
        <f>VLOOKUP($D$3&amp;"_"&amp;T$3,データシート2!$A:$SI,MATCH($R$2&amp;"_"&amp;$C51,データシート2!$A$1:$SI$1,0),0)</f>
        <v>6.2510000000000003</v>
      </c>
      <c r="U51" s="938">
        <f>VLOOKUP($D$3&amp;"_"&amp;U$3,データシート2!$A:$SI,MATCH($R$2&amp;"_"&amp;$C51,データシート2!$A$1:$SI$1,0),0)</f>
        <v>5.8879999999999999</v>
      </c>
      <c r="V51" s="938">
        <f>VLOOKUP($D$3&amp;"_"&amp;V$3,データシート2!$A:$SI,MATCH($R$2&amp;"_"&amp;$C51,データシート2!$A$1:$SI$1,0),0)</f>
        <v>5.7169999999999996</v>
      </c>
      <c r="W51" s="938">
        <f>VLOOKUP($D$3&amp;"_"&amp;W$3,データシート2!$A:$SI,MATCH($R$2&amp;"_"&amp;$C51,データシート2!$A$1:$SI$1,0),0)</f>
        <v>5.8780000000000001</v>
      </c>
      <c r="X51" s="938">
        <f>VLOOKUP($D$3&amp;"_"&amp;X$3,データシート2!$A:$SI,MATCH($R$2&amp;"_"&amp;$C51,データシート2!$A$1:$SI$1,0),0)</f>
        <v>6.0149999999999997</v>
      </c>
      <c r="Y51" s="938">
        <f>VLOOKUP($D$3&amp;"_"&amp;Y$3,データシート2!$A:$SI,MATCH($R$2&amp;"_"&amp;$C51,データシート2!$A$1:$SI$1,0),0)</f>
        <v>6.0609999999999999</v>
      </c>
      <c r="Z51" s="938">
        <f>VLOOKUP($D$3&amp;"_"&amp;Z$3,データシート2!$A:$SI,MATCH($R$2&amp;"_"&amp;$C51,データシート2!$A$1:$SI$1,0),0)</f>
        <v>5.6790000000000003</v>
      </c>
      <c r="AA51" s="938">
        <f>VLOOKUP($D$3&amp;"_"&amp;AA$3,データシート2!$A:$SI,MATCH($R$2&amp;"_"&amp;$C51,データシート2!$A$1:$SI$1,0),0)</f>
        <v>5.0460000000000003</v>
      </c>
      <c r="AB51" s="939">
        <f>VLOOKUP($D$3&amp;"_"&amp;AB$3,データシート2!$A:$SI,MATCH($R$2&amp;"_"&amp;$C51,データシート2!$A$1:$SI$1,0),0)</f>
        <v>5.4089999999999998</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5.5640000000000001</v>
      </c>
      <c r="S117" s="925">
        <f>VLOOKUP($D$3&amp;"_"&amp;S$3,データシート2!$A:$SI,MATCH($R$2&amp;"_"&amp;$B117,データシート2!$A$1:$SI$1,0),0)</f>
        <v>6.6319999999999997</v>
      </c>
      <c r="T117" s="925">
        <f>VLOOKUP($D$3&amp;"_"&amp;T$3,データシート2!$A:$SI,MATCH($R$2&amp;"_"&amp;$B117,データシート2!$A$1:$SI$1,0),0)</f>
        <v>7.4379999999999997</v>
      </c>
      <c r="U117" s="925">
        <f>VLOOKUP($D$3&amp;"_"&amp;U$3,データシート2!$A:$SI,MATCH($R$2&amp;"_"&amp;$B117,データシート2!$A$1:$SI$1,0),0)</f>
        <v>7.5609999999999999</v>
      </c>
      <c r="V117" s="925">
        <f>VLOOKUP($D$3&amp;"_"&amp;V$3,データシート2!$A:$SI,MATCH($R$2&amp;"_"&amp;$B117,データシート2!$A$1:$SI$1,0),0)</f>
        <v>7.3440000000000003</v>
      </c>
      <c r="W117" s="925">
        <f>VLOOKUP($D$3&amp;"_"&amp;W$3,データシート2!$A:$SI,MATCH($R$2&amp;"_"&amp;$B117,データシート2!$A$1:$SI$1,0),0)</f>
        <v>7.0570000000000004</v>
      </c>
      <c r="X117" s="925">
        <f>VLOOKUP($D$3&amp;"_"&amp;X$3,データシート2!$A:$SI,MATCH($R$2&amp;"_"&amp;$B117,データシート2!$A$1:$SI$1,0),0)</f>
        <v>7.2549999999999999</v>
      </c>
      <c r="Y117" s="925">
        <f>VLOOKUP($D$3&amp;"_"&amp;Y$3,データシート2!$A:$SI,MATCH($R$2&amp;"_"&amp;$B117,データシート2!$A$1:$SI$1,0),0)</f>
        <v>7.5609999999999999</v>
      </c>
      <c r="Z117" s="925">
        <f>VLOOKUP($D$3&amp;"_"&amp;Z$3,データシート2!$A:$SI,MATCH($R$2&amp;"_"&amp;$B117,データシート2!$A$1:$SI$1,0),0)</f>
        <v>7.3449999999999998</v>
      </c>
      <c r="AA117" s="925">
        <f>VLOOKUP($D$3&amp;"_"&amp;AA$3,データシート2!$A:$SI,MATCH($R$2&amp;"_"&amp;$B117,データシート2!$A$1:$SI$1,0),0)</f>
        <v>7.0620000000000003</v>
      </c>
      <c r="AB117" s="926">
        <f>VLOOKUP($D$3&amp;"_"&amp;AB$3,データシート2!$A:$SI,MATCH($R$2&amp;"_"&amp;$B117,データシート2!$A$1:$SI$1,0),0)</f>
        <v>7.3719999999999999</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5.5640000000000001</v>
      </c>
      <c r="S118" s="928">
        <f>VLOOKUP($D$3&amp;"_"&amp;S$3,データシート2!$A:$SI,MATCH($R$2&amp;"_"&amp;$C118,データシート2!$A$1:$SI$1,0),0)</f>
        <v>6.6319999999999997</v>
      </c>
      <c r="T118" s="928">
        <f>VLOOKUP($D$3&amp;"_"&amp;T$3,データシート2!$A:$SI,MATCH($R$2&amp;"_"&amp;$C118,データシート2!$A$1:$SI$1,0),0)</f>
        <v>7.4379999999999997</v>
      </c>
      <c r="U118" s="928">
        <f>VLOOKUP($D$3&amp;"_"&amp;U$3,データシート2!$A:$SI,MATCH($R$2&amp;"_"&amp;$C118,データシート2!$A$1:$SI$1,0),0)</f>
        <v>7.5609999999999999</v>
      </c>
      <c r="V118" s="928">
        <f>VLOOKUP($D$3&amp;"_"&amp;V$3,データシート2!$A:$SI,MATCH($R$2&amp;"_"&amp;$C118,データシート2!$A$1:$SI$1,0),0)</f>
        <v>7.3440000000000003</v>
      </c>
      <c r="W118" s="928">
        <f>VLOOKUP($D$3&amp;"_"&amp;W$3,データシート2!$A:$SI,MATCH($R$2&amp;"_"&amp;$C118,データシート2!$A$1:$SI$1,0),0)</f>
        <v>7.0570000000000004</v>
      </c>
      <c r="X118" s="928">
        <f>VLOOKUP($D$3&amp;"_"&amp;X$3,データシート2!$A:$SI,MATCH($R$2&amp;"_"&amp;$C118,データシート2!$A$1:$SI$1,0),0)</f>
        <v>7.2549999999999999</v>
      </c>
      <c r="Y118" s="928">
        <f>VLOOKUP($D$3&amp;"_"&amp;Y$3,データシート2!$A:$SI,MATCH($R$2&amp;"_"&amp;$C118,データシート2!$A$1:$SI$1,0),0)</f>
        <v>7.5609999999999999</v>
      </c>
      <c r="Z118" s="928">
        <f>VLOOKUP($D$3&amp;"_"&amp;Z$3,データシート2!$A:$SI,MATCH($R$2&amp;"_"&amp;$C118,データシート2!$A$1:$SI$1,0),0)</f>
        <v>7.3449999999999998</v>
      </c>
      <c r="AA118" s="928">
        <f>VLOOKUP($D$3&amp;"_"&amp;AA$3,データシート2!$A:$SI,MATCH($R$2&amp;"_"&amp;$C118,データシート2!$A$1:$SI$1,0),0)</f>
        <v>7.0620000000000003</v>
      </c>
      <c r="AB118" s="929">
        <f>VLOOKUP($D$3&amp;"_"&amp;AB$3,データシート2!$A:$SI,MATCH($R$2&amp;"_"&amp;$C118,データシート2!$A$1:$SI$1,0),0)</f>
        <v>7.3719999999999999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3.0409999999999999</v>
      </c>
      <c r="S133" s="925">
        <f>VLOOKUP($D$3&amp;"_"&amp;S$3,データシート2!$A:$SI,MATCH($R$2&amp;"_"&amp;$B133,データシート2!$A$1:$SI$1,0),0)</f>
        <v>3.59</v>
      </c>
      <c r="T133" s="925">
        <f>VLOOKUP($D$3&amp;"_"&amp;T$3,データシート2!$A:$SI,MATCH($R$2&amp;"_"&amp;$B133,データシート2!$A$1:$SI$1,0),0)</f>
        <v>3.669</v>
      </c>
      <c r="U133" s="925">
        <f>VLOOKUP($D$3&amp;"_"&amp;U$3,データシート2!$A:$SI,MATCH($R$2&amp;"_"&amp;$B133,データシート2!$A$1:$SI$1,0),0)</f>
        <v>7.82</v>
      </c>
      <c r="V133" s="925">
        <f>VLOOKUP($D$3&amp;"_"&amp;V$3,データシート2!$A:$SI,MATCH($R$2&amp;"_"&amp;$B133,データシート2!$A$1:$SI$1,0),0)</f>
        <v>7.2990000000000004</v>
      </c>
      <c r="W133" s="925">
        <f>VLOOKUP($D$3&amp;"_"&amp;W$3,データシート2!$A:$SI,MATCH($R$2&amp;"_"&amp;$B133,データシート2!$A$1:$SI$1,0),0)</f>
        <v>7.306</v>
      </c>
      <c r="X133" s="925">
        <f>VLOOKUP($D$3&amp;"_"&amp;X$3,データシート2!$A:$SI,MATCH($R$2&amp;"_"&amp;$B133,データシート2!$A$1:$SI$1,0),0)</f>
        <v>7.2919999999999998</v>
      </c>
      <c r="Y133" s="925">
        <f>VLOOKUP($D$3&amp;"_"&amp;Y$3,データシート2!$A:$SI,MATCH($R$2&amp;"_"&amp;$B133,データシート2!$A$1:$SI$1,0),0)</f>
        <v>6.7919999999999998</v>
      </c>
      <c r="Z133" s="925">
        <f>VLOOKUP($D$3&amp;"_"&amp;Z$3,データシート2!$A:$SI,MATCH($R$2&amp;"_"&amp;$B133,データシート2!$A$1:$SI$1,0),0)</f>
        <v>6.3769999999999998</v>
      </c>
      <c r="AA133" s="925">
        <f>VLOOKUP($D$3&amp;"_"&amp;AA$3,データシート2!$A:$SI,MATCH($R$2&amp;"_"&amp;$B133,データシート2!$A$1:$SI$1,0),0)</f>
        <v>6.1539999999999999</v>
      </c>
      <c r="AB133" s="926">
        <f>VLOOKUP($D$3&amp;"_"&amp;AB$3,データシート2!$A:$SI,MATCH($R$2&amp;"_"&amp;$B133,データシート2!$A$1:$SI$1,0),0)</f>
        <v>5.9329999999999998</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1</v>
      </c>
      <c r="H136" s="751">
        <f>VLOOKUP($D$3&amp;"_"&amp;H$3,データシート2!$A:$SI,MATCH($G$2&amp;"_"&amp;$C136,データシート2!$A$1:$SI$1,0),0)</f>
        <v>1</v>
      </c>
      <c r="I136" s="751">
        <f>VLOOKUP($D$3&amp;"_"&amp;I$3,データシート2!$A:$SI,MATCH($G$2&amp;"_"&amp;$C136,データシート2!$A$1:$SI$1,0),0)</f>
        <v>1</v>
      </c>
      <c r="J136" s="751">
        <f>VLOOKUP($D$3&amp;"_"&amp;J$3,データシート2!$A:$SI,MATCH($G$2&amp;"_"&amp;$C136,データシート2!$A$1:$SI$1,0),0)</f>
        <v>1</v>
      </c>
      <c r="K136" s="752">
        <f>VLOOKUP($D$3&amp;"_"&amp;K$3,データシート2!$A:$SI,MATCH($G$2&amp;"_"&amp;$C136,データシート2!$A$1:$SI$1,0),0)</f>
        <v>1</v>
      </c>
      <c r="L136" s="752">
        <f>VLOOKUP($D$3&amp;"_"&amp;L$3,データシート2!$A:$SI,MATCH($G$2&amp;"_"&amp;$C136,データシート2!$A$1:$SI$1,0),0)</f>
        <v>1</v>
      </c>
      <c r="M136" s="752">
        <f>VLOOKUP($D$3&amp;"_"&amp;M$3,データシート2!$A:$SI,MATCH($G$2&amp;"_"&amp;$C136,データシート2!$A$1:$SI$1,0),0)</f>
        <v>1</v>
      </c>
      <c r="N136" s="752">
        <f>VLOOKUP($D$3&amp;"_"&amp;N$3,データシート2!$A:$SI,MATCH($G$2&amp;"_"&amp;$C136,データシート2!$A$1:$SI$1,0),0)</f>
        <v>1</v>
      </c>
      <c r="O136" s="752">
        <f>VLOOKUP($D$3&amp;"_"&amp;O$3,データシート2!$A:$SI,MATCH($G$2&amp;"_"&amp;$C136,データシート2!$A$1:$SI$1,0),0)</f>
        <v>1</v>
      </c>
      <c r="P136" s="752">
        <f>VLOOKUP($D$3&amp;"_"&amp;P$3,データシート2!$A:$SI,MATCH($G$2&amp;"_"&amp;$C136,データシート2!$A$1:$SI$1,0),0)</f>
        <v>1</v>
      </c>
      <c r="Q136" s="753">
        <f>VLOOKUP($D$3&amp;"_"&amp;Q$3,データシート2!$A:$SI,MATCH($G$2&amp;"_"&amp;$C136,データシート2!$A$1:$SI$1,0),0)</f>
        <v>1</v>
      </c>
      <c r="R136" s="947">
        <f>VLOOKUP($D$3&amp;"_"&amp;R$3,データシート2!$A:$SI,MATCH($R$2&amp;"_"&amp;$C136,データシート2!$A$1:$SI$1,0),0)</f>
        <v>3.0409999999999999</v>
      </c>
      <c r="S136" s="931">
        <f>VLOOKUP($D$3&amp;"_"&amp;S$3,データシート2!$A:$SI,MATCH($R$2&amp;"_"&amp;$C136,データシート2!$A$1:$SI$1,0),0)</f>
        <v>3.59</v>
      </c>
      <c r="T136" s="931">
        <f>VLOOKUP($D$3&amp;"_"&amp;T$3,データシート2!$A:$SI,MATCH($R$2&amp;"_"&amp;$C136,データシート2!$A$1:$SI$1,0),0)</f>
        <v>3.669</v>
      </c>
      <c r="U136" s="931">
        <f>VLOOKUP($D$3&amp;"_"&amp;U$3,データシート2!$A:$SI,MATCH($R$2&amp;"_"&amp;$C136,データシート2!$A$1:$SI$1,0),0)</f>
        <v>7.82</v>
      </c>
      <c r="V136" s="931">
        <f>VLOOKUP($D$3&amp;"_"&amp;V$3,データシート2!$A:$SI,MATCH($R$2&amp;"_"&amp;$C136,データシート2!$A$1:$SI$1,0),0)</f>
        <v>7.2990000000000004</v>
      </c>
      <c r="W136" s="931">
        <f>VLOOKUP($D$3&amp;"_"&amp;W$3,データシート2!$A:$SI,MATCH($R$2&amp;"_"&amp;$C136,データシート2!$A$1:$SI$1,0),0)</f>
        <v>7.306</v>
      </c>
      <c r="X136" s="931">
        <f>VLOOKUP($D$3&amp;"_"&amp;X$3,データシート2!$A:$SI,MATCH($R$2&amp;"_"&amp;$C136,データシート2!$A$1:$SI$1,0),0)</f>
        <v>7.2919999999999998</v>
      </c>
      <c r="Y136" s="931">
        <f>VLOOKUP($D$3&amp;"_"&amp;Y$3,データシート2!$A:$SI,MATCH($R$2&amp;"_"&amp;$C136,データシート2!$A$1:$SI$1,0),0)</f>
        <v>6.7919999999999998</v>
      </c>
      <c r="Z136" s="931">
        <f>VLOOKUP($D$3&amp;"_"&amp;Z$3,データシート2!$A:$SI,MATCH($R$2&amp;"_"&amp;$C136,データシート2!$A$1:$SI$1,0),0)</f>
        <v>6.3769999999999998</v>
      </c>
      <c r="AA136" s="931">
        <f>VLOOKUP($D$3&amp;"_"&amp;AA$3,データシート2!$A:$SI,MATCH($R$2&amp;"_"&amp;$C136,データシート2!$A$1:$SI$1,0),0)</f>
        <v>6.1539999999999999</v>
      </c>
      <c r="AB136" s="932">
        <f>VLOOKUP($D$3&amp;"_"&amp;AB$3,データシート2!$A:$SI,MATCH($R$2&amp;"_"&amp;$C136,データシート2!$A$1:$SI$1,0),0)</f>
        <v>5.9329999999999998</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2025-03-04T09:42:27Z</dcterms:created>
  <dcterms:modified xsi:type="dcterms:W3CDTF">2025-03-04T09:42:27Z</dcterms:modified>
  <cp:category/>
  <cp:contentStatus/>
</cp:coreProperties>
</file>