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46A2A61-8896-44AD-B992-9F630D2F15B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<sst xmlns="http://schemas.openxmlformats.org/spreadsheetml/2006/main" count="16757" uniqueCount="2476">
  <si>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</si>
  <si>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</si>
  <si>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</si>
  <si>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</si>
  <si>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</si>
  <si>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</si>
  <si>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</si>
  <si>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</si>
  <si>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</si>
  <si>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</si>
  <si>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</si>
  <si>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</si>
  <si>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</si>
  <si>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</si>
  <si>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</si>
  <si>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</si>
  <si>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</si>
  <si>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</si>
  <si>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</si>
  <si>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</si>
  <si>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</si>
  <si>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</si>
  <si>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</si>
  <si>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</si>
  <si>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</si>
  <si>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</si>
  <si>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</si>
  <si>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</si>
  <si>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</si>
  <si>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</si>
  <si>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</si>
  <si>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</si>
  <si>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</si>
  <si>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</si>
  <si>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</si>
  <si>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</si>
  <si>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</si>
  <si>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</si>
  <si>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</si>
  <si>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</si>
  <si>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</si>
  <si>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</si>
  <si>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</si>
  <si>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</si>
  <si>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</si>
  <si>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</si>
  <si>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</si>
  <si>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</si>
  <si>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</si>
  <si>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</si>
  <si>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</si>
  <si>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</si>
  <si>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</si>
  <si>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</si>
  <si>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</si>
  <si>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</si>
  <si>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</si>
  <si>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</si>
  <si>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</si>
  <si>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</si>
  <si>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</si>
  <si>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</si>
  <si>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</si>
  <si>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</si>
  <si>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</si>
  <si>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</si>
  <si>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</si>
  <si>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</si>
  <si>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</si>
  <si>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</si>
  <si>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</si>
  <si>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</si>
  <si>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</si>
  <si>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</si>
  <si>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</si>
  <si>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</si>
  <si>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</si>
  <si>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</si>
  <si>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</si>
  <si>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</si>
  <si>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</si>
  <si>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</si>
  <si>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</si>
  <si>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</si>
  <si>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</si>
  <si>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</si>
  <si>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</si>
  <si>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</si>
  <si>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</si>
  <si>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</si>
  <si>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</si>
  <si>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</si>
  <si>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</si>
  <si>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</si>
  <si>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</si>
  <si>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</si>
  <si>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</si>
  <si>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</si>
  <si>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</si>
  <si>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</si>
  <si>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</si>
  <si>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</si>
  <si>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</si>
  <si>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</si>
  <si>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</si>
  <si>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</si>
  <si>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</si>
  <si>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</si>
  <si>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</si>
  <si>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</si>
  <si>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</si>
  <si>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</si>
  <si>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</si>
  <si>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</si>
  <si>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</si>
  <si>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</si>
  <si>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</si>
  <si>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</si>
  <si>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</si>
  <si>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</si>
  <si>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</si>
  <si>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</si>
  <si>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</si>
  <si>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</si>
  <si>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</si>
  <si>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</si>
  <si>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</si>
  <si>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</si>
  <si>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</si>
  <si>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</si>
  <si>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</si>
  <si>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</si>
  <si>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</si>
  <si>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</si>
  <si>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</si>
  <si>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</si>
  <si>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</si>
  <si>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</si>
  <si>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</si>
  <si>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</si>
  <si>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</si>
  <si>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</si>
  <si>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</si>
  <si>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</si>
  <si>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</si>
  <si>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</si>
  <si>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</si>
  <si>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</si>
  <si>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</si>
  <si>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</si>
  <si>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</si>
  <si>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</si>
  <si>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</si>
  <si>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</si>
  <si>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</si>
  <si>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</si>
  <si>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</si>
  <si>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</si>
  <si>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</si>
  <si>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</si>
  <si>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</si>
  <si>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</si>
  <si>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</si>
  <si>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</si>
  <si>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</si>
  <si>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</si>
  <si>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</si>
  <si>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</si>
  <si>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</si>
  <si>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</si>
  <si>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</si>
  <si>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</si>
  <si>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</si>
  <si>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</si>
  <si>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</si>
  <si>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</si>
  <si>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</si>
  <si>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</si>
  <si>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</si>
  <si>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</si>
  <si>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</si>
  <si>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</si>
  <si>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</si>
  <si>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</si>
  <si>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</si>
  <si>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</si>
  <si>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</si>
  <si>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</si>
  <si>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</si>
  <si>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</si>
  <si>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</si>
  <si>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</si>
  <si>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</si>
  <si>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</si>
  <si>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</si>
  <si>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</si>
  <si>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</si>
  <si>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</si>
  <si>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</si>
  <si>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</si>
  <si>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</si>
  <si>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</si>
  <si>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</si>
  <si>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</si>
  <si>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</si>
  <si>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</si>
  <si>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</si>
  <si>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</si>
  <si>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</si>
  <si>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</si>
  <si>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</si>
  <si>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</si>
  <si>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</si>
  <si>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</si>
  <si>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</si>
  <si>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</si>
  <si>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</si>
  <si>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</si>
  <si>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</si>
  <si>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</si>
  <si>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</si>
  <si>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</si>
  <si>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</si>
  <si>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</si>
  <si>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</si>
  <si>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</si>
  <si>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</si>
  <si>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</si>
  <si>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</si>
  <si>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</si>
  <si>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</si>
  <si>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</si>
  <si>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</si>
  <si>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</si>
  <si>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</si>
  <si>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</si>
  <si>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</si>
  <si>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</si>
  <si>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</si>
  <si>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</si>
  <si>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</si>
  <si>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</si>
  <si>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</si>
  <si>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</si>
  <si>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</si>
  <si>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</si>
  <si>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</si>
  <si>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</si>
  <si>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</si>
  <si>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</si>
  <si>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</si>
  <si>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</si>
  <si>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</si>
  <si>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</si>
  <si>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</si>
  <si>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</si>
  <si>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</si>
  <si>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</si>
  <si>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</si>
  <si>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</si>
  <si>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</si>
  <si>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</si>
  <si>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</si>
  <si>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</si>
  <si>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</si>
  <si>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</si>
  <si>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</si>
  <si>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</si>
  <si>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</si>
  <si>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</si>
  <si>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</si>
  <si>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</si>
  <si>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</si>
  <si>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</si>
  <si>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</si>
  <si>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</si>
  <si>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</si>
  <si>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</si>
  <si>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</si>
  <si>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</si>
  <si>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</si>
  <si>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</si>
  <si>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</si>
  <si>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</si>
  <si>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</si>
  <si>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</si>
  <si>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</si>
  <si>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</si>
  <si>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</si>
  <si>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</si>
  <si>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</si>
  <si>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</si>
  <si>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</si>
  <si>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</si>
  <si>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</si>
  <si>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</si>
  <si>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</si>
  <si>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</si>
  <si>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</si>
  <si>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</si>
  <si>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</si>
  <si>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</si>
  <si>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</si>
  <si>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</si>
  <si>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</si>
  <si>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</si>
  <si>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</si>
  <si>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</si>
  <si>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</si>
  <si>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</si>
  <si>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</si>
  <si>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</si>
  <si>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</si>
  <si>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</si>
  <si>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</si>
  <si>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</si>
  <si>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</si>
  <si>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</si>
  <si>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</si>
  <si>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</si>
  <si>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</si>
  <si>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</si>
  <si>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</si>
  <si>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</si>
  <si>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</si>
  <si>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</si>
  <si>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</si>
  <si>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</si>
  <si>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</si>
  <si>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</si>
  <si>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</si>
  <si>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</si>
  <si>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</si>
  <si>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</si>
  <si>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</si>
  <si>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</si>
  <si>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</si>
  <si>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</si>
  <si>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</si>
  <si>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</si>
  <si>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</si>
  <si>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</si>
  <si>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</si>
  <si>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</si>
  <si>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</si>
  <si>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</si>
  <si>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</si>
  <si>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</si>
  <si>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</si>
  <si>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</si>
  <si>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</si>
  <si>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</si>
  <si>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</si>
  <si>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</si>
  <si>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</si>
  <si>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</si>
  <si>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</si>
  <si>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</si>
  <si>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</si>
  <si>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</si>
  <si>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</si>
  <si>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</si>
  <si>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</si>
  <si>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</si>
  <si>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</si>
  <si>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</si>
  <si>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</si>
  <si>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</si>
  <si>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</si>
  <si>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</si>
  <si>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</si>
  <si>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</si>
  <si>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</si>
  <si>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</si>
  <si>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</si>
  <si>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</si>
  <si>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</si>
  <si>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</si>
  <si>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</si>
  <si>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</si>
  <si>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</si>
  <si>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</si>
  <si>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</si>
  <si>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</si>
  <si>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</si>
  <si>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</si>
  <si>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</si>
  <si>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</si>
  <si>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</si>
  <si>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</si>
  <si>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</si>
  <si>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</si>
  <si>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</si>
  <si>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</si>
  <si>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</si>
  <si>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</si>
  <si>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</si>
  <si>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</si>
  <si>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</si>
  <si>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</si>
  <si>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</si>
  <si>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</si>
  <si>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</si>
  <si>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</si>
  <si>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</si>
  <si>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</si>
  <si>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</si>
  <si>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</si>
  <si>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</si>
  <si>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</si>
  <si>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</si>
  <si>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</si>
  <si>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</si>
  <si>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</si>
  <si>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</si>
  <si>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</si>
  <si>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</si>
  <si>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</si>
  <si>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</si>
  <si>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</si>
  <si>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</si>
  <si>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</si>
  <si>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</si>
  <si>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</si>
  <si>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</si>
  <si>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</si>
  <si>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</si>
  <si>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</si>
  <si>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</si>
  <si>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</si>
  <si>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</si>
  <si>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</si>
  <si>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</si>
  <si>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</si>
  <si>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</si>
  <si>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</si>
  <si>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</si>
  <si>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</si>
  <si>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</si>
  <si>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</si>
  <si>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</si>
  <si>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</si>
  <si>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</si>
  <si>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</si>
  <si>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</si>
  <si>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</si>
  <si>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</si>
  <si>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</si>
  <si>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</si>
  <si>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</si>
  <si>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</si>
  <si>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</si>
  <si>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</si>
  <si>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</si>
  <si>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</si>
  <si>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</si>
  <si>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</si>
  <si>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</si>
  <si>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</si>
  <si>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</si>
  <si>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</si>
  <si>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</si>
  <si>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</si>
  <si>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</si>
  <si>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</si>
  <si>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</si>
  <si>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</si>
  <si>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</si>
  <si>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</si>
  <si>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</si>
  <si>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</si>
  <si>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</si>
  <si>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</si>
  <si>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</si>
  <si>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</si>
  <si>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</si>
  <si>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</si>
  <si>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</si>
  <si>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</si>
  <si>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</si>
  <si>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</si>
  <si>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</si>
  <si>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</si>
  <si>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</si>
  <si>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</si>
  <si>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</si>
  <si>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</si>
  <si>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</si>
  <si>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</si>
  <si>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</si>
  <si>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</si>
  <si>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</si>
  <si>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</si>
  <si>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</si>
  <si>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</si>
  <si>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</si>
  <si>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</si>
  <si>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</si>
  <si>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</si>
  <si>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</si>
  <si>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</si>
  <si>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</si>
  <si>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</si>
  <si>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</si>
  <si>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</si>
  <si>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</si>
  <si>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</si>
  <si>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</si>
  <si>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</si>
  <si>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</si>
  <si>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</si>
  <si>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</si>
  <si>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</si>
  <si>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</si>
  <si>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</si>
  <si>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</si>
  <si>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</si>
  <si>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</si>
  <si>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</si>
  <si>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</si>
  <si>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</si>
  <si>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</si>
  <si>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</si>
  <si>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</si>
  <si>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</si>
  <si>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</si>
  <si>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</si>
  <si>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</si>
  <si>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</si>
  <si>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</si>
  <si>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</si>
  <si>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</si>
  <si>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</si>
  <si>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</si>
  <si>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</si>
  <si>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</si>
  <si>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</si>
  <si>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</si>
  <si>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</si>
  <si>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</si>
  <si>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</si>
  <si>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</si>
  <si>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</si>
  <si>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</si>
  <si>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</si>
  <si>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</si>
  <si>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</si>
  <si>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</si>
  <si>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</si>
  <si>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</si>
  <si>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</si>
  <si>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</si>
  <si>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</si>
  <si>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</si>
  <si>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</si>
  <si>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</si>
  <si>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</si>
  <si>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</si>
  <si>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</si>
  <si>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</si>
  <si>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</si>
  <si>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</si>
  <si>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</si>
  <si>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</si>
  <si>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</si>
  <si>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</si>
  <si>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</si>
  <si>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</si>
  <si>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</si>
  <si>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</si>
  <si>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</si>
  <si>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</si>
  <si>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</si>
  <si>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</si>
  <si>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</si>
  <si>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</si>
  <si>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</si>
  <si>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</si>
  <si>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</si>
  <si>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</si>
  <si>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</si>
  <si>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</si>
  <si>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</si>
  <si>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</si>
  <si>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</si>
  <si>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</si>
  <si>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</si>
  <si>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</si>
  <si>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</si>
  <si>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</si>
  <si>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</si>
  <si>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</si>
  <si>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</si>
  <si>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</si>
  <si>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</si>
  <si>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</si>
  <si>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</si>
  <si>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</si>
  <si>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</si>
  <si>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</si>
  <si>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</si>
  <si>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</si>
  <si>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</si>
  <si>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</si>
  <si>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</si>
  <si>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</si>
  <si>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</si>
  <si>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</si>
  <si>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</si>
  <si>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</si>
  <si>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</si>
  <si>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</si>
  <si>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</si>
  <si>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</si>
  <si>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</si>
  <si>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</si>
  <si>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</si>
  <si>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</si>
  <si>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</si>
  <si>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</si>
  <si>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</si>
  <si>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</si>
  <si>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</si>
  <si>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</si>
  <si>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</si>
  <si>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</si>
  <si>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</si>
  <si>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</si>
  <si>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</si>
  <si>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</si>
  <si>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</si>
  <si>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</si>
  <si>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</si>
  <si>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</si>
  <si>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</si>
  <si>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</si>
  <si>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</si>
  <si>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</si>
  <si>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</si>
  <si>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</si>
  <si>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</si>
  <si>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</si>
  <si>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</si>
  <si>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</si>
  <si>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</si>
  <si>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</si>
  <si>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</si>
  <si>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</si>
  <si>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</si>
  <si>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</si>
  <si>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</si>
  <si>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</si>
  <si>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</si>
  <si>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</si>
  <si>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</si>
  <si>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</si>
  <si>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</si>
  <si>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</si>
  <si>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</si>
  <si>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</si>
  <si>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</si>
  <si>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</si>
  <si>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</si>
  <si>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</si>
  <si>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</si>
  <si>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</si>
  <si>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</si>
  <si>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</si>
  <si>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</si>
  <si>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</si>
  <si>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</si>
  <si>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</si>
  <si>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</si>
  <si>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</si>
  <si>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</si>
  <si>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</si>
  <si>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</si>
  <si>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</si>
  <si>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</si>
  <si>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</si>
  <si>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</si>
  <si>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</si>
  <si>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</si>
  <si>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</si>
  <si>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</si>
  <si>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</si>
  <si>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</si>
  <si>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</si>
  <si>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</si>
  <si>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</si>
  <si>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</si>
  <si>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</si>
  <si>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</si>
  <si>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</si>
  <si>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</si>
  <si>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</si>
  <si>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</si>
  <si>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</si>
  <si>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</si>
  <si>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</si>
  <si>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</si>
  <si>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</si>
  <si>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</si>
  <si>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</si>
  <si>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</si>
  <si>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</si>
  <si>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</si>
  <si>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</si>
  <si>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</si>
  <si>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</si>
  <si>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</si>
  <si>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</si>
  <si>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</si>
  <si>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</si>
  <si>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</si>
  <si>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</si>
  <si>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</si>
  <si>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</si>
  <si>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</si>
  <si>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</si>
  <si>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</si>
  <si>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</si>
  <si>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</si>
  <si>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</si>
  <si>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</si>
  <si>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</si>
  <si>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</si>
  <si>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</si>
  <si>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</si>
  <si>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</si>
  <si>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</si>
  <si>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</si>
  <si>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</si>
  <si>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</si>
  <si>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</si>
  <si>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</si>
  <si>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</si>
  <si>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</si>
  <si>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</si>
  <si>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</si>
  <si>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</si>
  <si>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</si>
  <si>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</si>
  <si>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</si>
  <si>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</si>
  <si>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</si>
  <si>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</si>
  <si>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</si>
  <si>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</si>
  <si>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</si>
  <si>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</si>
  <si>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</si>
  <si>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</si>
  <si>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</si>
  <si>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</si>
  <si>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</si>
  <si>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</si>
  <si>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</si>
  <si>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</si>
  <si>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</si>
  <si>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</si>
  <si>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</si>
  <si>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</si>
  <si>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</si>
  <si>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</si>
  <si>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</si>
  <si>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</si>
  <si>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</si>
  <si>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</si>
  <si>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</si>
  <si>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</si>
  <si>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</si>
  <si>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</si>
  <si>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</si>
  <si>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</si>
  <si>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</si>
  <si>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</si>
  <si>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</si>
  <si>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</si>
  <si>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</si>
  <si>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</si>
  <si>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</si>
  <si>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</si>
  <si>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</si>
  <si>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</si>
  <si>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</si>
  <si>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</si>
  <si>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</si>
  <si>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</si>
  <si>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</si>
  <si>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</si>
  <si>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</si>
  <si>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</si>
  <si>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</si>
  <si>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</si>
  <si>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</si>
  <si>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</si>
  <si>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</si>
  <si>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</si>
  <si>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</si>
  <si>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</si>
  <si>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</si>
  <si>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</si>
  <si>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</si>
  <si>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</si>
  <si>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</si>
  <si>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</si>
  <si>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</si>
  <si>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</si>
  <si>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</si>
  <si>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</si>
  <si>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</si>
  <si>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</si>
  <si>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</si>
  <si>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</si>
  <si>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</si>
  <si>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</si>
  <si>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</si>
  <si>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</si>
  <si>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</si>
  <si>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</si>
  <si>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</si>
  <si>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</si>
  <si>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</si>
  <si>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</si>
  <si>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</si>
  <si>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</si>
  <si>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</si>
  <si>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</si>
  <si>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</si>
  <si>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</si>
  <si>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</si>
  <si>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</si>
  <si>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</si>
  <si>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</si>
  <si>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</si>
  <si>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</si>
  <si>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</si>
  <si>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</si>
  <si>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</si>
  <si>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</si>
  <si>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</si>
  <si>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</si>
  <si>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</si>
  <si>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</si>
  <si>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</si>
  <si>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</si>
  <si>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</si>
  <si>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</si>
  <si>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</si>
  <si>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</si>
  <si>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</si>
  <si>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</si>
  <si>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</si>
  <si>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</si>
  <si>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</si>
  <si>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</si>
  <si>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</si>
  <si>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</si>
  <si>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</si>
  <si>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</si>
  <si>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</si>
  <si>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</si>
  <si>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</si>
  <si>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</si>
  <si>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</si>
  <si>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</si>
  <si>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</si>
  <si>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</si>
  <si>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</si>
  <si>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</si>
  <si>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</si>
  <si>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</si>
  <si>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</si>
  <si>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</si>
  <si>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</si>
  <si>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</si>
  <si>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</si>
  <si>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</si>
  <si>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</si>
  <si>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</si>
  <si>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</si>
  <si>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</si>
  <si>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</si>
  <si>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</si>
  <si>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</si>
  <si>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</si>
  <si>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</si>
  <si>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</si>
  <si>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</si>
  <si>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</si>
  <si>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</si>
  <si>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</si>
  <si>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</si>
  <si>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</si>
  <si>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</si>
  <si>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</si>
  <si>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</si>
  <si>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</si>
  <si>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</si>
  <si>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</si>
  <si>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</si>
  <si>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</si>
  <si>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</si>
  <si>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</si>
  <si>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</si>
  <si>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</si>
  <si>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</si>
  <si>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</si>
  <si>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</si>
  <si>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</si>
  <si>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</si>
  <si>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</si>
  <si>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</si>
  <si>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</si>
  <si>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</si>
  <si>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</si>
  <si>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</si>
  <si>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</si>
  <si>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</si>
  <si>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</si>
  <si>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</si>
  <si>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</si>
  <si>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</si>
  <si>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</si>
  <si>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</si>
  <si>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</si>
  <si>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</si>
  <si>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</si>
  <si>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</si>
  <si>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</si>
  <si>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</si>
  <si>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</si>
  <si>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</si>
  <si>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</si>
  <si>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</si>
  <si>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</si>
  <si>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</si>
  <si>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</si>
  <si>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</si>
  <si>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</si>
  <si>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</si>
  <si>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</si>
  <si>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</si>
  <si>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</si>
  <si>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</si>
  <si>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</si>
  <si>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</si>
  <si>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</si>
  <si>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</si>
  <si>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</si>
  <si>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</si>
  <si>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</si>
  <si>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</si>
  <si>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</si>
  <si>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</si>
  <si>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</si>
  <si>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</si>
  <si>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</si>
  <si>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</si>
  <si>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</si>
  <si>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</si>
  <si>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</si>
  <si>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</si>
  <si>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</si>
  <si>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</si>
  <si>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</si>
  <si>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</si>
  <si>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</si>
  <si>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</si>
  <si>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</si>
  <si>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</si>
  <si>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</si>
  <si>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</si>
  <si>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</si>
  <si>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</si>
  <si>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</si>
  <si>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</si>
  <si>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</si>
  <si>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</si>
  <si>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</si>
  <si>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</si>
  <si>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</si>
  <si>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</si>
  <si>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</si>
  <si>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</si>
  <si>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</si>
  <si>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</si>
  <si>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</si>
  <si>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</si>
  <si>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</si>
  <si>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</si>
  <si>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</si>
  <si>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</si>
  <si>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</si>
  <si>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</si>
  <si>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</si>
  <si>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</si>
  <si>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</si>
  <si>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</si>
  <si>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</si>
  <si>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</si>
  <si>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</si>
  <si>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</si>
  <si>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</si>
  <si>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</si>
  <si>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</si>
  <si>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</si>
  <si>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</si>
  <si>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</si>
  <si>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</si>
  <si>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</si>
  <si>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</si>
  <si>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</si>
  <si>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</si>
  <si>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</si>
  <si>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</si>
  <si>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</si>
  <si>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</si>
  <si>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</si>
  <si>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</si>
  <si>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</si>
  <si>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</si>
  <si>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</si>
  <si>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</si>
  <si>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</si>
  <si>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</si>
  <si>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</si>
  <si>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</si>
  <si>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</si>
  <si>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</si>
  <si>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</si>
  <si>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</si>
  <si>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</si>
  <si>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</si>
  <si>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</si>
  <si>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</si>
  <si>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</si>
  <si>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</si>
  <si>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</si>
  <si>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</si>
  <si>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</si>
  <si>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</si>
  <si>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</si>
  <si>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</si>
  <si>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</si>
  <si>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</si>
  <si>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</si>
  <si>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</si>
  <si>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</si>
  <si>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</si>
  <si>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</si>
  <si>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</si>
  <si>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</si>
  <si>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</si>
  <si>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</si>
  <si>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</si>
  <si>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</si>
  <si>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</si>
  <si>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</si>
  <si>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</si>
  <si>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</si>
  <si>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</si>
  <si>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</si>
  <si>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</si>
  <si>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</si>
  <si>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</si>
  <si>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</si>
  <si>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</si>
  <si>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</si>
  <si>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</si>
  <si>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</si>
  <si>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</si>
  <si>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</si>
  <si>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</si>
  <si>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</si>
  <si>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</si>
  <si>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</si>
  <si>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</si>
  <si>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</si>
  <si>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</si>
  <si>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</si>
  <si>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</si>
  <si>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</si>
  <si>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</si>
  <si>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</si>
  <si>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</si>
  <si>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</si>
  <si>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</si>
  <si>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</si>
  <si>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</si>
  <si>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</si>
  <si>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</si>
  <si>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</si>
  <si>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</si>
  <si>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</si>
  <si>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</si>
  <si>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</si>
  <si>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</si>
  <si>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</si>
  <si>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</si>
  <si>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</si>
  <si>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</si>
  <si>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</si>
  <si>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</si>
  <si>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</si>
  <si>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</si>
  <si>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</si>
  <si>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</si>
  <si>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</si>
  <si>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</si>
  <si>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</si>
  <si>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</si>
  <si>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</si>
  <si>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</si>
  <si>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</si>
  <si>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</si>
  <si>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</si>
  <si>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</si>
  <si>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</si>
  <si>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</si>
  <si>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</si>
  <si>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</si>
  <si>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</si>
  <si>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</si>
  <si>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</si>
  <si>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</si>
  <si>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</si>
  <si>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</si>
  <si>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</si>
  <si>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</si>
  <si>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</si>
  <si>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</si>
  <si>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</si>
  <si>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</si>
  <si>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</si>
  <si>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</si>
  <si>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</si>
  <si>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</si>
  <si>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</si>
  <si>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</si>
  <si>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</si>
  <si>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</si>
  <si>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</si>
  <si>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</si>
  <si>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</si>
  <si>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</si>
  <si>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</si>
  <si>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</si>
  <si>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</si>
  <si>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</si>
  <si>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</si>
  <si>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</si>
  <si>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</si>
  <si>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</si>
  <si>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</si>
  <si>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</si>
  <si>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</si>
  <si>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</si>
  <si>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</si>
  <si>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</si>
  <si>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</si>
  <si>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</si>
  <si>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</si>
  <si>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</si>
  <si>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</si>
  <si>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</si>
  <si>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</si>
  <si>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</si>
  <si>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</si>
  <si>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</si>
  <si>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</si>
  <si>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</si>
  <si>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</si>
  <si>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</si>
  <si>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</si>
  <si>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</si>
  <si>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</si>
  <si>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</si>
  <si>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</si>
  <si>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</si>
  <si>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</si>
  <si>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</si>
  <si>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</si>
  <si>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</si>
  <si>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</si>
  <si>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</si>
  <si>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</si>
  <si>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</si>
  <si>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</si>
  <si>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</si>
  <si>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</si>
  <si>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</si>
  <si>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</si>
  <si>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</si>
  <si>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</si>
  <si>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</si>
  <si>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</si>
  <si>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</si>
  <si>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</si>
  <si>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</si>
  <si>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</si>
  <si>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</si>
  <si>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</si>
  <si>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</si>
  <si>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</si>
  <si>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</si>
  <si>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</si>
  <si>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</si>
  <si>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</si>
  <si>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</si>
  <si>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</si>
  <si>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</si>
  <si>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</si>
  <si>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</si>
  <si>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</si>
  <si>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</si>
  <si>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</si>
  <si>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</si>
  <si>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</si>
  <si>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</si>
  <si>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</si>
  <si>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</si>
  <si>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</si>
  <si>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</si>
  <si>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</si>
  <si>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</si>
  <si>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</si>
  <si>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</si>
  <si>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</si>
  <si>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</si>
  <si>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</si>
  <si>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</si>
  <si>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</si>
  <si>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</si>
  <si>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</si>
  <si>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</si>
  <si>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</si>
  <si>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</si>
  <si>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</si>
  <si>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</si>
  <si>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</si>
  <si>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</si>
  <si>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</si>
  <si>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</si>
  <si>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</si>
  <si>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</si>
  <si>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</si>
  <si>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</si>
  <si>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</si>
  <si>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</si>
  <si>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</si>
  <si>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</si>
  <si>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</si>
  <si>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</si>
  <si>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</si>
  <si>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</si>
  <si>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</si>
  <si>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</si>
  <si>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</si>
  <si>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</si>
  <si>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</si>
  <si>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</si>
  <si>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</si>
  <si>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</si>
  <si>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</si>
  <si>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</si>
  <si>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</si>
  <si>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</si>
  <si>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</si>
  <si>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</si>
  <si>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</si>
  <si>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</si>
  <si>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</si>
  <si>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</si>
  <si>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</si>
  <si>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</si>
  <si>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</si>
  <si>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</si>
  <si>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</si>
  <si>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</si>
  <si>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</si>
  <si>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</si>
  <si>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</si>
  <si>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</si>
  <si>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</si>
  <si>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</si>
  <si>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</si>
  <si>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</si>
  <si>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</si>
  <si>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</si>
  <si>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</si>
  <si>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</si>
  <si>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</si>
  <si>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</si>
  <si>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</si>
  <si>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</si>
  <si>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</si>
  <si>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</si>
  <si>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</si>
  <si>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</si>
  <si>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</si>
  <si>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</si>
  <si>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</si>
  <si>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</si>
  <si>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</si>
  <si>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</si>
  <si>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</si>
  <si>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</si>
  <si>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</si>
  <si>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</si>
  <si>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</si>
  <si>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</si>
  <si>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</si>
  <si>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</si>
  <si>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</si>
  <si>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</si>
  <si>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</si>
  <si>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</si>
  <si>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</si>
  <si>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</si>
  <si>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</si>
  <si>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</si>
  <si>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</si>
  <si>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</si>
  <si>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</si>
  <si>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</si>
  <si>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</si>
  <si>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</si>
  <si>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</si>
  <si>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</si>
  <si>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</si>
  <si>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</si>
  <si>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</si>
  <si>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</si>
  <si>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</si>
  <si>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</si>
  <si>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</si>
  <si>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</si>
  <si>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</si>
  <si>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</si>
  <si>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</si>
  <si>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</si>
  <si>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</si>
  <si>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</si>
  <si>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</si>
  <si>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</si>
  <si>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</si>
  <si>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</si>
  <si>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</si>
  <si>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</si>
  <si>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</si>
  <si>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</si>
  <si>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</si>
  <si>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</si>
  <si>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</si>
  <si>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</si>
  <si>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</si>
  <si>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</si>
  <si>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</si>
  <si>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</si>
  <si>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</si>
  <si>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</si>
  <si>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</si>
  <si>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</si>
  <si>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</si>
  <si>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</si>
  <si>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</si>
  <si>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</si>
  <si>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</si>
  <si>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</si>
  <si>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</si>
  <si>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</si>
  <si>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</si>
  <si>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</si>
  <si>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</si>
  <si>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</si>
  <si>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</si>
  <si>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</si>
  <si>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</si>
  <si>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</si>
  <si>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</si>
  <si>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</si>
  <si>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</si>
  <si>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</si>
  <si>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</si>
  <si>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</si>
  <si>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</si>
  <si>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</si>
  <si>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</si>
  <si>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</si>
  <si>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</si>
  <si>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</si>
  <si>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</si>
  <si>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</si>
  <si>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</si>
  <si>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</si>
  <si>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</si>
  <si>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</si>
  <si>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</si>
  <si>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</si>
  <si>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</si>
  <si>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</si>
  <si>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</si>
  <si>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</si>
  <si>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</si>
  <si>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</si>
  <si>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</si>
  <si>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</si>
  <si>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</si>
  <si>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</si>
  <si>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</si>
  <si>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</si>
  <si>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</si>
  <si>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</si>
  <si>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</si>
  <si>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</si>
  <si>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</si>
  <si>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</si>
  <si>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</si>
  <si>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</si>
  <si>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</si>
  <si>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</si>
  <si>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</si>
  <si>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</si>
  <si>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</si>
  <si>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</si>
  <si>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</si>
  <si>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</si>
  <si>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</si>
  <si>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</si>
  <si>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</si>
  <si>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</si>
  <si>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</si>
  <si>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</si>
  <si>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</si>
  <si>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</si>
  <si>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</si>
  <si>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</si>
  <si>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</si>
  <si>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</si>
  <si>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</si>
  <si>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</si>
  <si>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</si>
  <si>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</si>
  <si>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</si>
  <si>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</si>
  <si>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</si>
  <si>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</si>
  <si>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</si>
  <si>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</si>
  <si>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</si>
  <si>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</si>
  <si>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</si>
  <si>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</si>
  <si>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</si>
  <si>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</si>
  <si>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</si>
  <si>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</si>
  <si>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</si>
  <si>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</si>
  <si>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</si>
  <si>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</si>
  <si>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</si>
  <si>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</si>
  <si>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</si>
  <si>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</si>
  <si>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</si>
  <si>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</si>
  <si>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</si>
  <si>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</si>
  <si>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</si>
  <si>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</si>
  <si>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</si>
  <si>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</si>
  <si>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</si>
  <si>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</si>
  <si>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</si>
  <si>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</si>
  <si>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</si>
  <si>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</si>
  <si>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</si>
  <si>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</si>
  <si>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</si>
  <si>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</si>
  <si>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</si>
  <si>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</si>
  <si>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</si>
  <si>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</si>
  <si>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</si>
  <si>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</si>
  <si>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</si>
  <si>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</si>
  <si>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</si>
  <si>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</si>
  <si>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</si>
  <si>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</si>
  <si>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</si>
  <si>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</si>
  <si>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</si>
  <si>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</si>
  <si>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</si>
  <si>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</si>
  <si>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</si>
  <si>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</si>
  <si>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</si>
  <si>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</si>
  <si>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</si>
  <si>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</si>
  <si>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</si>
  <si>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</si>
  <si>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</si>
  <si>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</si>
  <si>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</si>
  <si>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</si>
  <si>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</si>
  <si>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</si>
  <si>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</si>
  <si>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</si>
  <si>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</si>
  <si>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</si>
  <si>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</si>
  <si>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</si>
  <si>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</si>
  <si>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</si>
  <si>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</si>
  <si>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</si>
  <si>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</si>
  <si>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</si>
  <si>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</si>
  <si>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</si>
  <si>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</si>
  <si>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</si>
  <si>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</si>
  <si>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</si>
  <si>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</si>
  <si>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</si>
  <si>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</si>
  <si>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</si>
  <si>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</si>
  <si>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</si>
  <si>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</si>
  <si>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</si>
  <si>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</si>
  <si>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</si>
  <si>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</si>
  <si>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</si>
  <si>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</si>
  <si>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</si>
  <si>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</si>
  <si>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</si>
  <si>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</si>
  <si>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</si>
  <si>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</si>
  <si>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</si>
  <si>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</si>
  <si>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</si>
  <si>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</si>
  <si>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</si>
  <si>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</si>
  <si>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</si>
  <si>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</si>
  <si>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</si>
  <si>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</si>
  <si>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</si>
  <si>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</si>
  <si>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</si>
  <si>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</si>
  <si>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</si>
  <si>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</si>
  <si>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</si>
  <si>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</si>
  <si>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</si>
  <si>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</si>
  <si>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</si>
  <si>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</si>
  <si>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</si>
  <si>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</si>
  <si>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</si>
  <si>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</si>
  <si>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</si>
  <si>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</si>
  <si>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</si>
  <si>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</si>
  <si>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</si>
  <si>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</si>
  <si>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</si>
  <si>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</si>
  <si>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</si>
  <si>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</si>
  <si>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</si>
  <si>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</si>
  <si>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</si>
  <si>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</si>
  <si>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</si>
  <si>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</si>
  <si>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</si>
  <si>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</si>
  <si>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</si>
  <si>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</si>
  <si>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</si>
  <si>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</si>
  <si>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</si>
  <si>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</si>
  <si>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</si>
  <si>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</si>
  <si>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</si>
  <si>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</si>
  <si>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</si>
  <si>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</si>
  <si>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</si>
  <si>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</si>
  <si>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</si>
  <si>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</si>
  <si>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</si>
  <si>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</si>
  <si>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</si>
  <si>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</si>
  <si>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</si>
  <si>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</si>
  <si>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</si>
  <si>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</si>
  <si>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</si>
  <si>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</si>
  <si>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</si>
  <si>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</si>
  <si>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</si>
  <si>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</si>
  <si>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</si>
  <si>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</si>
  <si>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</si>
  <si>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</si>
  <si>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</si>
  <si>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</si>
  <si>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</si>
  <si>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</si>
  <si>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</si>
  <si>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</si>
  <si>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</si>
  <si>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</si>
  <si>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</si>
  <si>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</si>
  <si>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</si>
  <si>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</si>
  <si>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</si>
  <si>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01692_令和6年度</t>
  </si>
  <si>
    <t>01692</t>
  </si>
  <si>
    <t>中標津町</t>
  </si>
  <si>
    <t>01692_令和4年度</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</si>
  <si>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</si>
  <si>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</si>
  <si>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</si>
  <si>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</si>
  <si>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</si>
  <si>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</si>
  <si>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</si>
  <si>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</si>
  <si>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</si>
  <si>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</si>
  <si>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</si>
  <si>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</si>
  <si>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</si>
  <si>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</si>
  <si>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</si>
  <si>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</si>
  <si>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</si>
  <si>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</si>
  <si>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</si>
  <si>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</si>
  <si>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</si>
  <si>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</si>
  <si>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</si>
  <si>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</si>
  <si>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</si>
  <si>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</si>
  <si>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</si>
  <si>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</si>
  <si>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</si>
  <si>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</si>
  <si>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</si>
  <si>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</si>
  <si>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</si>
  <si>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</si>
  <si>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</si>
  <si>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</si>
  <si>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</si>
  <si>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</si>
  <si>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</si>
  <si>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</si>
  <si>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</si>
  <si>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</si>
  <si>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</si>
  <si>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</si>
  <si>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</si>
  <si>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</si>
  <si>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</si>
  <si>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</si>
  <si>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</si>
  <si>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</si>
  <si>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</si>
  <si>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</si>
  <si>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</si>
  <si>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</si>
  <si>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</si>
  <si>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</si>
  <si>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</si>
  <si>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</si>
  <si>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</si>
  <si>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</si>
  <si>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</si>
  <si>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</si>
  <si>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</si>
  <si>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</si>
  <si>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</si>
  <si>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</si>
  <si>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</si>
  <si>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</si>
  <si>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</si>
  <si>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</si>
  <si>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</si>
  <si>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</si>
  <si>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</si>
  <si>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</si>
  <si>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</si>
  <si>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</si>
  <si>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</si>
  <si>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</si>
  <si>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</si>
  <si>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</si>
  <si>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</si>
  <si>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</si>
  <si>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</si>
  <si>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</si>
  <si>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</si>
  <si>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</si>
  <si>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</si>
  <si>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</si>
  <si>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</si>
  <si>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</si>
  <si>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</si>
  <si>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</si>
  <si>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</si>
  <si>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</si>
  <si>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</si>
  <si>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</si>
  <si>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</si>
  <si>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</si>
  <si>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</si>
  <si>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</si>
  <si>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</si>
  <si>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</si>
  <si>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</si>
  <si>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</si>
  <si>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</si>
  <si>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</si>
  <si>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</si>
  <si>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</si>
  <si>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36208_平成2年度</t>
  </si>
  <si>
    <t>36208</t>
  </si>
  <si>
    <t>三好市</t>
  </si>
  <si>
    <t>36208_平成17年度</t>
  </si>
  <si>
    <t>36208_平成18年度</t>
  </si>
  <si>
    <t>36208_平成19年度</t>
  </si>
  <si>
    <t>36208_平成20年度</t>
  </si>
  <si>
    <t>36208_平成21年度</t>
  </si>
  <si>
    <t>36208_平成22年度</t>
  </si>
  <si>
    <t>36208_平成23年度</t>
  </si>
  <si>
    <t>36208_平成24年度</t>
  </si>
  <si>
    <t>36208_平成25年度</t>
  </si>
  <si>
    <t>36208_平成26年度</t>
  </si>
  <si>
    <t>36208_平成27年度</t>
  </si>
  <si>
    <t>36208_平成28年度</t>
  </si>
  <si>
    <t>36208_平成29年度</t>
  </si>
  <si>
    <t>36208_平成30年度</t>
  </si>
  <si>
    <t>36208_令和元年度</t>
  </si>
  <si>
    <t>36208_令和2年度</t>
  </si>
  <si>
    <t>36208_令和3年度</t>
  </si>
  <si>
    <t>36208_令和4年度</t>
  </si>
  <si>
    <t>36208_令和5年度</t>
  </si>
  <si>
    <t>36208_令和6年度</t>
  </si>
  <si>
    <t>21404_平成2年度</t>
  </si>
  <si>
    <t>21404</t>
  </si>
  <si>
    <t>21404_平成17年度</t>
  </si>
  <si>
    <t>21404_平成18年度</t>
  </si>
  <si>
    <t>21404_平成19年度</t>
  </si>
  <si>
    <t>21404_平成20年度</t>
  </si>
  <si>
    <t>21404_平成21年度</t>
  </si>
  <si>
    <t>21404_平成22年度</t>
  </si>
  <si>
    <t>21404_平成23年度</t>
  </si>
  <si>
    <t>21404_平成24年度</t>
  </si>
  <si>
    <t>21404_平成25年度</t>
  </si>
  <si>
    <t>21404_平成26年度</t>
  </si>
  <si>
    <t>21404_平成27年度</t>
  </si>
  <si>
    <t>21404_平成28年度</t>
  </si>
  <si>
    <t>21404_平成29年度</t>
  </si>
  <si>
    <t>21404_平成30年度</t>
  </si>
  <si>
    <t>21404_令和元年度</t>
  </si>
  <si>
    <t>21404_令和2年度</t>
  </si>
  <si>
    <t>21404_令和3年度</t>
  </si>
  <si>
    <t>21404_令和4年度</t>
  </si>
  <si>
    <t>21404_令和5年度</t>
  </si>
  <si>
    <t>21404_令和6年度</t>
  </si>
  <si>
    <t>16342_平成2年度</t>
  </si>
  <si>
    <t>16342</t>
  </si>
  <si>
    <t>入善町</t>
  </si>
  <si>
    <t>16342_平成17年度</t>
  </si>
  <si>
    <t>16342_平成18年度</t>
  </si>
  <si>
    <t>16342_平成19年度</t>
  </si>
  <si>
    <t>16342_平成20年度</t>
  </si>
  <si>
    <t>16342_平成21年度</t>
  </si>
  <si>
    <t>16342_平成22年度</t>
  </si>
  <si>
    <t>16342_平成23年度</t>
  </si>
  <si>
    <t>16342_平成24年度</t>
  </si>
  <si>
    <t>16342_平成25年度</t>
  </si>
  <si>
    <t>16342_平成26年度</t>
  </si>
  <si>
    <t>16342_平成27年度</t>
  </si>
  <si>
    <t>16342_平成28年度</t>
  </si>
  <si>
    <t>16342_平成29年度</t>
  </si>
  <si>
    <t>16342_平成30年度</t>
  </si>
  <si>
    <t>16342_令和元年度</t>
  </si>
  <si>
    <t>16342_令和2年度</t>
  </si>
  <si>
    <t>16342_令和3年度</t>
  </si>
  <si>
    <t>16342_令和4年度</t>
  </si>
  <si>
    <t>16342_令和5年度</t>
  </si>
  <si>
    <t>16342_令和6年度</t>
  </si>
  <si>
    <t>47328_平成2年度</t>
  </si>
  <si>
    <t>47328</t>
  </si>
  <si>
    <t>中城村</t>
  </si>
  <si>
    <t>47328_平成17年度</t>
  </si>
  <si>
    <t>47328_平成18年度</t>
  </si>
  <si>
    <t>47328_平成19年度</t>
  </si>
  <si>
    <t>47328_平成20年度</t>
  </si>
  <si>
    <t>47328_平成21年度</t>
  </si>
  <si>
    <t>47328_平成22年度</t>
  </si>
  <si>
    <t>47328_平成23年度</t>
  </si>
  <si>
    <t>47328_平成24年度</t>
  </si>
  <si>
    <t>47328_平成25年度</t>
  </si>
  <si>
    <t>47328_平成26年度</t>
  </si>
  <si>
    <t>47328_平成27年度</t>
  </si>
  <si>
    <t>47328_平成28年度</t>
  </si>
  <si>
    <t>47328_平成29年度</t>
  </si>
  <si>
    <t>47328_平成30年度</t>
  </si>
  <si>
    <t>47328_令和元年度</t>
  </si>
  <si>
    <t>47328_令和2年度</t>
  </si>
  <si>
    <t>47328_令和3年度</t>
  </si>
  <si>
    <t>47328_令和4年度</t>
  </si>
  <si>
    <t>47328_令和5年度</t>
  </si>
  <si>
    <t>47328_令和6年度</t>
  </si>
  <si>
    <t>10345_平成2年度</t>
  </si>
  <si>
    <t>10345</t>
  </si>
  <si>
    <t>吉岡町</t>
  </si>
  <si>
    <t>10345_平成17年度</t>
  </si>
  <si>
    <t>10345_平成18年度</t>
  </si>
  <si>
    <t>10345_平成19年度</t>
  </si>
  <si>
    <t>10345_平成20年度</t>
  </si>
  <si>
    <t>10345_平成21年度</t>
  </si>
  <si>
    <t>10345_平成22年度</t>
  </si>
  <si>
    <t>10345_平成23年度</t>
  </si>
  <si>
    <t>10345_平成24年度</t>
  </si>
  <si>
    <t>10345_平成25年度</t>
  </si>
  <si>
    <t>10345_平成26年度</t>
  </si>
  <si>
    <t>10345_平成27年度</t>
  </si>
  <si>
    <t>10345_平成28年度</t>
  </si>
  <si>
    <t>10345_平成29年度</t>
  </si>
  <si>
    <t>10345_平成30年度</t>
  </si>
  <si>
    <t>10345_令和元年度</t>
  </si>
  <si>
    <t>10345_令和2年度</t>
  </si>
  <si>
    <t>10345_令和3年度</t>
  </si>
  <si>
    <t>10345_令和4年度</t>
  </si>
  <si>
    <t>10345_令和5年度</t>
  </si>
  <si>
    <t>10345_令和6年度</t>
  </si>
  <si>
    <t>29343_平成2年度</t>
  </si>
  <si>
    <t>29343</t>
  </si>
  <si>
    <t>三郷町</t>
  </si>
  <si>
    <t>29343_平成17年度</t>
  </si>
  <si>
    <t>29343_平成18年度</t>
  </si>
  <si>
    <t>29343_平成19年度</t>
  </si>
  <si>
    <t>29343_平成20年度</t>
  </si>
  <si>
    <t>29343_平成21年度</t>
  </si>
  <si>
    <t>29343_平成22年度</t>
  </si>
  <si>
    <t>29343_平成23年度</t>
  </si>
  <si>
    <t>29343_平成24年度</t>
  </si>
  <si>
    <t>29343_平成25年度</t>
  </si>
  <si>
    <t>29343_平成26年度</t>
  </si>
  <si>
    <t>29343_平成27年度</t>
  </si>
  <si>
    <t>29343_平成28年度</t>
  </si>
  <si>
    <t>29343_平成29年度</t>
  </si>
  <si>
    <t>29343_平成30年度</t>
  </si>
  <si>
    <t>29343_令和元年度</t>
  </si>
  <si>
    <t>29343_令和2年度</t>
  </si>
  <si>
    <t>29343_令和3年度</t>
  </si>
  <si>
    <t>29343_令和4年度</t>
  </si>
  <si>
    <t>29343_令和5年度</t>
  </si>
  <si>
    <t>29343_令和6年度</t>
  </si>
  <si>
    <t>05214_平成2年度</t>
  </si>
  <si>
    <t>05214</t>
  </si>
  <si>
    <t>にかほ市</t>
  </si>
  <si>
    <t>05214_平成17年度</t>
  </si>
  <si>
    <t>05214_平成18年度</t>
  </si>
  <si>
    <t>05214_平成19年度</t>
  </si>
  <si>
    <t>05214_平成20年度</t>
  </si>
  <si>
    <t>05214_平成21年度</t>
  </si>
  <si>
    <t>05214_平成22年度</t>
  </si>
  <si>
    <t>05214_平成23年度</t>
  </si>
  <si>
    <t>05214_平成24年度</t>
  </si>
  <si>
    <t>05214_平成25年度</t>
  </si>
  <si>
    <t>05214_平成26年度</t>
  </si>
  <si>
    <t>05214_平成27年度</t>
  </si>
  <si>
    <t>05214_平成28年度</t>
  </si>
  <si>
    <t>05214_平成29年度</t>
  </si>
  <si>
    <t>05214_平成30年度</t>
  </si>
  <si>
    <t>05214_令和元年度</t>
  </si>
  <si>
    <t>05214_令和2年度</t>
  </si>
  <si>
    <t>05214_令和3年度</t>
  </si>
  <si>
    <t>05214_令和4年度</t>
  </si>
  <si>
    <t>05214_令和5年度</t>
  </si>
  <si>
    <t>05214_令和6年度</t>
  </si>
  <si>
    <t>01692_平成2年度</t>
  </si>
  <si>
    <t>01692_平成17年度</t>
  </si>
  <si>
    <t>01692_平成18年度</t>
  </si>
  <si>
    <t>01692_平成19年度</t>
  </si>
  <si>
    <t>01692_平成20年度</t>
  </si>
  <si>
    <t>01692_平成21年度</t>
  </si>
  <si>
    <t>01692_平成22年度</t>
  </si>
  <si>
    <t>01692_平成23年度</t>
  </si>
  <si>
    <t>01692_平成24年度</t>
  </si>
  <si>
    <t>01692_平成25年度</t>
  </si>
  <si>
    <t>01692_平成26年度</t>
  </si>
  <si>
    <t>01692_平成27年度</t>
  </si>
  <si>
    <t>01692_平成28年度</t>
  </si>
  <si>
    <t>01692_平成29年度</t>
  </si>
  <si>
    <t>01692_平成30年度</t>
  </si>
  <si>
    <t>01692_令和元年度</t>
  </si>
  <si>
    <t>01692_令和2年度</t>
  </si>
  <si>
    <t>01692_令和3年度</t>
  </si>
  <si>
    <t>01692_令和5年度</t>
  </si>
  <si>
    <t>12410_平成2年度</t>
  </si>
  <si>
    <t>12410</t>
  </si>
  <si>
    <t>横芝光町</t>
  </si>
  <si>
    <t>12410_平成17年度</t>
  </si>
  <si>
    <t>12410_平成18年度</t>
  </si>
  <si>
    <t>12410_平成19年度</t>
  </si>
  <si>
    <t>12410_平成20年度</t>
  </si>
  <si>
    <t>12410_平成21年度</t>
  </si>
  <si>
    <t>12410_平成22年度</t>
  </si>
  <si>
    <t>12410_平成23年度</t>
  </si>
  <si>
    <t>12410_平成24年度</t>
  </si>
  <si>
    <t>12410_平成25年度</t>
  </si>
  <si>
    <t>12410_平成26年度</t>
  </si>
  <si>
    <t>12410_平成27年度</t>
  </si>
  <si>
    <t>12410_平成28年度</t>
  </si>
  <si>
    <t>12410_平成29年度</t>
  </si>
  <si>
    <t>12410_平成30年度</t>
  </si>
  <si>
    <t>12410_令和元年度</t>
  </si>
  <si>
    <t>12410_令和2年度</t>
  </si>
  <si>
    <t>12410_令和3年度</t>
  </si>
  <si>
    <t>12410_令和4年度</t>
  </si>
  <si>
    <t>12410_令和5年度</t>
  </si>
  <si>
    <t>12410_令和6年度</t>
  </si>
  <si>
    <t>43205_平成2年度</t>
  </si>
  <si>
    <t>43205</t>
  </si>
  <si>
    <t>水俣市</t>
  </si>
  <si>
    <t>43205_平成17年度</t>
  </si>
  <si>
    <t>43205_平成18年度</t>
  </si>
  <si>
    <t>43205_平成19年度</t>
  </si>
  <si>
    <t>43205_平成20年度</t>
  </si>
  <si>
    <t>43205_平成21年度</t>
  </si>
  <si>
    <t>43205_平成22年度</t>
  </si>
  <si>
    <t>43205_平成23年度</t>
  </si>
  <si>
    <t>43205_平成24年度</t>
  </si>
  <si>
    <t>43205_平成25年度</t>
  </si>
  <si>
    <t>43205_平成26年度</t>
  </si>
  <si>
    <t>43205_平成27年度</t>
  </si>
  <si>
    <t>43205_平成28年度</t>
  </si>
  <si>
    <t>43205_平成29年度</t>
  </si>
  <si>
    <t>43205_平成30年度</t>
  </si>
  <si>
    <t>43205_令和元年度</t>
  </si>
  <si>
    <t>43205_令和2年度</t>
  </si>
  <si>
    <t>43205_令和3年度</t>
  </si>
  <si>
    <t>43205_令和4年度</t>
  </si>
  <si>
    <t>43205_令和5年度</t>
  </si>
  <si>
    <t>43205_令和6年度</t>
  </si>
  <si>
    <t>21217_平成2年度</t>
  </si>
  <si>
    <t>21217</t>
  </si>
  <si>
    <t>飛騨市</t>
  </si>
  <si>
    <t>21217_平成17年度</t>
  </si>
  <si>
    <t>21217_平成18年度</t>
  </si>
  <si>
    <t>21217_平成19年度</t>
  </si>
  <si>
    <t>21217_平成20年度</t>
  </si>
  <si>
    <t>21217_平成21年度</t>
  </si>
  <si>
    <t>21217_平成22年度</t>
  </si>
  <si>
    <t>21217_平成23年度</t>
  </si>
  <si>
    <t>21217_平成24年度</t>
  </si>
  <si>
    <t>21217_平成25年度</t>
  </si>
  <si>
    <t>21217_平成26年度</t>
  </si>
  <si>
    <t>21217_平成27年度</t>
  </si>
  <si>
    <t>21217_平成28年度</t>
  </si>
  <si>
    <t>21217_平成29年度</t>
  </si>
  <si>
    <t>21217_平成30年度</t>
  </si>
  <si>
    <t>21217_令和元年度</t>
  </si>
  <si>
    <t>21217_令和2年度</t>
  </si>
  <si>
    <t>21217_令和3年度</t>
  </si>
  <si>
    <t>21217_令和4年度</t>
  </si>
  <si>
    <t>21217_令和5年度</t>
  </si>
  <si>
    <t>21217_令和6年度</t>
  </si>
  <si>
    <t>37404_平成2年度</t>
  </si>
  <si>
    <t>37404</t>
  </si>
  <si>
    <t>多度津町</t>
  </si>
  <si>
    <t>37404_平成17年度</t>
  </si>
  <si>
    <t>37404_平成18年度</t>
  </si>
  <si>
    <t>37404_平成19年度</t>
  </si>
  <si>
    <t>37404_平成20年度</t>
  </si>
  <si>
    <t>37404_平成21年度</t>
  </si>
  <si>
    <t>37404_平成22年度</t>
  </si>
  <si>
    <t>37404_平成23年度</t>
  </si>
  <si>
    <t>37404_平成24年度</t>
  </si>
  <si>
    <t>37404_平成25年度</t>
  </si>
  <si>
    <t>37404_平成26年度</t>
  </si>
  <si>
    <t>37404_平成27年度</t>
  </si>
  <si>
    <t>37404_平成28年度</t>
  </si>
  <si>
    <t>37404_平成29年度</t>
  </si>
  <si>
    <t>37404_平成30年度</t>
  </si>
  <si>
    <t>37404_令和元年度</t>
  </si>
  <si>
    <t>37404_令和2年度</t>
  </si>
  <si>
    <t>37404_令和3年度</t>
  </si>
  <si>
    <t>37404_令和4年度</t>
  </si>
  <si>
    <t>37404_令和5年度</t>
  </si>
  <si>
    <t>37404_令和6年度</t>
  </si>
  <si>
    <t>44209_平成2年度</t>
  </si>
  <si>
    <t>44209</t>
  </si>
  <si>
    <t>豊後高田市</t>
  </si>
  <si>
    <t>44209_平成17年度</t>
  </si>
  <si>
    <t>44209_平成18年度</t>
  </si>
  <si>
    <t>44209_平成19年度</t>
  </si>
  <si>
    <t>44209_平成20年度</t>
  </si>
  <si>
    <t>44209_平成21年度</t>
  </si>
  <si>
    <t>44209_平成22年度</t>
  </si>
  <si>
    <t>44209_平成23年度</t>
  </si>
  <si>
    <t>44209_平成24年度</t>
  </si>
  <si>
    <t>44209_平成25年度</t>
  </si>
  <si>
    <t>44209_平成26年度</t>
  </si>
  <si>
    <t>44209_平成27年度</t>
  </si>
  <si>
    <t>44209_平成28年度</t>
  </si>
  <si>
    <t>44209_平成29年度</t>
  </si>
  <si>
    <t>44209_平成30年度</t>
  </si>
  <si>
    <t>44209_令和元年度</t>
  </si>
  <si>
    <t>44209_令和2年度</t>
  </si>
  <si>
    <t>44209_令和3年度</t>
  </si>
  <si>
    <t>44209_令和4年度</t>
  </si>
  <si>
    <t>44209_令和5年度</t>
  </si>
  <si>
    <t>44209_令和6年度</t>
  </si>
  <si>
    <t>21303_平成2年度</t>
  </si>
  <si>
    <t>21303</t>
  </si>
  <si>
    <t>笠松町</t>
  </si>
  <si>
    <t>21303_平成17年度</t>
  </si>
  <si>
    <t>21303_平成18年度</t>
  </si>
  <si>
    <t>21303_平成19年度</t>
  </si>
  <si>
    <t>21303_平成20年度</t>
  </si>
  <si>
    <t>21303_平成21年度</t>
  </si>
  <si>
    <t>21303_平成22年度</t>
  </si>
  <si>
    <t>21303_平成23年度</t>
  </si>
  <si>
    <t>21303_平成24年度</t>
  </si>
  <si>
    <t>21303_平成25年度</t>
  </si>
  <si>
    <t>21303_平成26年度</t>
  </si>
  <si>
    <t>21303_平成27年度</t>
  </si>
  <si>
    <t>21303_平成28年度</t>
  </si>
  <si>
    <t>21303_平成29年度</t>
  </si>
  <si>
    <t>21303_平成30年度</t>
  </si>
  <si>
    <t>21303_令和元年度</t>
  </si>
  <si>
    <t>21303_令和2年度</t>
  </si>
  <si>
    <t>21303_令和3年度</t>
  </si>
  <si>
    <t>21303_令和4年度</t>
  </si>
  <si>
    <t>21303_令和5年度</t>
  </si>
  <si>
    <t>21303_令和6年度</t>
  </si>
  <si>
    <t>21403_平成2年度</t>
  </si>
  <si>
    <t>21403</t>
  </si>
  <si>
    <t>大野町</t>
  </si>
  <si>
    <t>21403_平成17年度</t>
  </si>
  <si>
    <t>21403_平成18年度</t>
  </si>
  <si>
    <t>21403_平成19年度</t>
  </si>
  <si>
    <t>21403_平成20年度</t>
  </si>
  <si>
    <t>21403_平成21年度</t>
  </si>
  <si>
    <t>21403_平成22年度</t>
  </si>
  <si>
    <t>21403_平成23年度</t>
  </si>
  <si>
    <t>21403_平成24年度</t>
  </si>
  <si>
    <t>21403_平成25年度</t>
  </si>
  <si>
    <t>21403_平成26年度</t>
  </si>
  <si>
    <t>21403_平成27年度</t>
  </si>
  <si>
    <t>21403_平成28年度</t>
  </si>
  <si>
    <t>21403_平成29年度</t>
  </si>
  <si>
    <t>21403_平成30年度</t>
  </si>
  <si>
    <t>21403_令和元年度</t>
  </si>
  <si>
    <t>21403_令和2年度</t>
  </si>
  <si>
    <t>21403_令和3年度</t>
  </si>
  <si>
    <t>21403_令和4年度</t>
  </si>
  <si>
    <t>21403_令和5年度</t>
  </si>
  <si>
    <t>21403_令和6年度</t>
  </si>
  <si>
    <t>32207_平成2年度</t>
  </si>
  <si>
    <t>32207</t>
  </si>
  <si>
    <t>江津市</t>
  </si>
  <si>
    <t>32207_平成17年度</t>
  </si>
  <si>
    <t>32207_平成18年度</t>
  </si>
  <si>
    <t>32207_平成19年度</t>
  </si>
  <si>
    <t>32207_平成20年度</t>
  </si>
  <si>
    <t>32207_平成21年度</t>
  </si>
  <si>
    <t>32207_平成22年度</t>
  </si>
  <si>
    <t>32207_平成23年度</t>
  </si>
  <si>
    <t>32207_平成24年度</t>
  </si>
  <si>
    <t>32207_平成25年度</t>
  </si>
  <si>
    <t>32207_平成26年度</t>
  </si>
  <si>
    <t>32207_平成27年度</t>
  </si>
  <si>
    <t>32207_平成28年度</t>
  </si>
  <si>
    <t>32207_平成29年度</t>
  </si>
  <si>
    <t>32207_平成30年度</t>
  </si>
  <si>
    <t>32207_令和元年度</t>
  </si>
  <si>
    <t>32207_令和2年度</t>
  </si>
  <si>
    <t>32207_令和3年度</t>
  </si>
  <si>
    <t>32207_令和4年度</t>
  </si>
  <si>
    <t>32207_令和5年度</t>
  </si>
  <si>
    <t>32207_令和6年度</t>
  </si>
  <si>
    <t>06208_平成2年度</t>
  </si>
  <si>
    <t>06208</t>
  </si>
  <si>
    <t>村山市</t>
  </si>
  <si>
    <t>06208_平成17年度</t>
  </si>
  <si>
    <t>06208_平成18年度</t>
  </si>
  <si>
    <t>06208_平成19年度</t>
  </si>
  <si>
    <t>06208_平成20年度</t>
  </si>
  <si>
    <t>06208_平成21年度</t>
  </si>
  <si>
    <t>06208_平成22年度</t>
  </si>
  <si>
    <t>06208_平成23年度</t>
  </si>
  <si>
    <t>06208_平成24年度</t>
  </si>
  <si>
    <t>06208_平成25年度</t>
  </si>
  <si>
    <t>06208_平成26年度</t>
  </si>
  <si>
    <t>06208_平成27年度</t>
  </si>
  <si>
    <t>06208_平成28年度</t>
  </si>
  <si>
    <t>06208_平成29年度</t>
  </si>
  <si>
    <t>06208_平成30年度</t>
  </si>
  <si>
    <t>06208_令和元年度</t>
  </si>
  <si>
    <t>06208_令和2年度</t>
  </si>
  <si>
    <t>06208_令和3年度</t>
  </si>
  <si>
    <t>06208_令和4年度</t>
  </si>
  <si>
    <t>06208_令和5年度</t>
  </si>
  <si>
    <t>06208_令和6年度</t>
  </si>
  <si>
    <t>19206_平成2年度</t>
  </si>
  <si>
    <t>19206</t>
  </si>
  <si>
    <t>大月市</t>
  </si>
  <si>
    <t>19206_平成17年度</t>
  </si>
  <si>
    <t>19206_平成18年度</t>
  </si>
  <si>
    <t>19206_平成19年度</t>
  </si>
  <si>
    <t>19206_平成20年度</t>
  </si>
  <si>
    <t>19206_平成21年度</t>
  </si>
  <si>
    <t>19206_平成22年度</t>
  </si>
  <si>
    <t>19206_平成23年度</t>
  </si>
  <si>
    <t>19206_平成24年度</t>
  </si>
  <si>
    <t>19206_平成25年度</t>
  </si>
  <si>
    <t>19206_平成26年度</t>
  </si>
  <si>
    <t>19206_平成27年度</t>
  </si>
  <si>
    <t>19206_平成28年度</t>
  </si>
  <si>
    <t>19206_平成29年度</t>
  </si>
  <si>
    <t>19206_平成30年度</t>
  </si>
  <si>
    <t>19206_令和元年度</t>
  </si>
  <si>
    <t>19206_令和2年度</t>
  </si>
  <si>
    <t>19206_令和3年度</t>
  </si>
  <si>
    <t>19206_令和4年度</t>
  </si>
  <si>
    <t>19206_令和5年度</t>
  </si>
  <si>
    <t>19206_令和6年度</t>
  </si>
  <si>
    <t>06381_平成2年度</t>
  </si>
  <si>
    <t>06381</t>
  </si>
  <si>
    <t>高畠町</t>
  </si>
  <si>
    <t>06381_平成17年度</t>
  </si>
  <si>
    <t>06381_平成18年度</t>
  </si>
  <si>
    <t>06381_平成19年度</t>
  </si>
  <si>
    <t>06381_平成20年度</t>
  </si>
  <si>
    <t>06381_平成21年度</t>
  </si>
  <si>
    <t>06381_平成22年度</t>
  </si>
  <si>
    <t>06381_平成23年度</t>
  </si>
  <si>
    <t>06381_平成24年度</t>
  </si>
  <si>
    <t>06381_平成25年度</t>
  </si>
  <si>
    <t>06381_平成26年度</t>
  </si>
  <si>
    <t>06381_平成27年度</t>
  </si>
  <si>
    <t>06381_平成28年度</t>
  </si>
  <si>
    <t>06381_平成29年度</t>
  </si>
  <si>
    <t>06381_平成30年度</t>
  </si>
  <si>
    <t>06381_令和元年度</t>
  </si>
  <si>
    <t>06381_令和2年度</t>
  </si>
  <si>
    <t>06381_令和3年度</t>
  </si>
  <si>
    <t>06381_令和4年度</t>
  </si>
  <si>
    <t>06381_令和5年度</t>
  </si>
  <si>
    <t>06381_令和6年度</t>
  </si>
  <si>
    <t>19212_平成2年度</t>
  </si>
  <si>
    <t>19212</t>
  </si>
  <si>
    <t>上野原市</t>
  </si>
  <si>
    <t>19212_平成17年度</t>
  </si>
  <si>
    <t>19212_平成18年度</t>
  </si>
  <si>
    <t>19212_平成19年度</t>
  </si>
  <si>
    <t>19212_平成20年度</t>
  </si>
  <si>
    <t>19212_平成21年度</t>
  </si>
  <si>
    <t>19212_平成22年度</t>
  </si>
  <si>
    <t>19212_平成23年度</t>
  </si>
  <si>
    <t>19212_平成24年度</t>
  </si>
  <si>
    <t>19212_平成25年度</t>
  </si>
  <si>
    <t>19212_平成26年度</t>
  </si>
  <si>
    <t>19212_平成27年度</t>
  </si>
  <si>
    <t>19212_平成28年度</t>
  </si>
  <si>
    <t>19212_平成29年度</t>
  </si>
  <si>
    <t>19212_平成30年度</t>
  </si>
  <si>
    <t>19212_令和元年度</t>
  </si>
  <si>
    <t>19212_令和2年度</t>
  </si>
  <si>
    <t>19212_令和3年度</t>
  </si>
  <si>
    <t>19212_令和4年度</t>
  </si>
  <si>
    <t>19212_令和5年度</t>
  </si>
  <si>
    <t>19212_令和6年度</t>
  </si>
  <si>
    <t>09342_平成2年度</t>
  </si>
  <si>
    <t>09342</t>
  </si>
  <si>
    <t>益子町</t>
  </si>
  <si>
    <t>09342_平成17年度</t>
  </si>
  <si>
    <t>09342_平成18年度</t>
  </si>
  <si>
    <t>09342_平成19年度</t>
  </si>
  <si>
    <t>09342_平成20年度</t>
  </si>
  <si>
    <t>09342_平成21年度</t>
  </si>
  <si>
    <t>09342_平成22年度</t>
  </si>
  <si>
    <t>09342_平成23年度</t>
  </si>
  <si>
    <t>09342_平成24年度</t>
  </si>
  <si>
    <t>09342_平成25年度</t>
  </si>
  <si>
    <t>09342_平成26年度</t>
  </si>
  <si>
    <t>09342_平成27年度</t>
  </si>
  <si>
    <t>09342_平成28年度</t>
  </si>
  <si>
    <t>09342_平成29年度</t>
  </si>
  <si>
    <t>09342_平成30年度</t>
  </si>
  <si>
    <t>09342_令和元年度</t>
  </si>
  <si>
    <t>09342_令和2年度</t>
  </si>
  <si>
    <t>09342_令和3年度</t>
  </si>
  <si>
    <t>09342_令和4年度</t>
  </si>
  <si>
    <t>09342_令和5年度</t>
  </si>
  <si>
    <t>09342_令和6年度</t>
  </si>
  <si>
    <t>20321_平成2年度</t>
  </si>
  <si>
    <t>20321</t>
  </si>
  <si>
    <t>軽井沢町</t>
  </si>
  <si>
    <t>20321_平成17年度</t>
  </si>
  <si>
    <t>20321_平成18年度</t>
  </si>
  <si>
    <t>20321_平成19年度</t>
  </si>
  <si>
    <t>20321_平成20年度</t>
  </si>
  <si>
    <t>20321_平成21年度</t>
  </si>
  <si>
    <t>20321_平成22年度</t>
  </si>
  <si>
    <t>20321_平成23年度</t>
  </si>
  <si>
    <t>20321_平成24年度</t>
  </si>
  <si>
    <t>20321_平成25年度</t>
  </si>
  <si>
    <t>20321_平成26年度</t>
  </si>
  <si>
    <t>20321_平成27年度</t>
  </si>
  <si>
    <t>20321_平成28年度</t>
  </si>
  <si>
    <t>20321_平成29年度</t>
  </si>
  <si>
    <t>20321_平成30年度</t>
  </si>
  <si>
    <t>20321_令和元年度</t>
  </si>
  <si>
    <t>20321_令和2年度</t>
  </si>
  <si>
    <t>20321_令和3年度</t>
  </si>
  <si>
    <t>20321_令和4年度</t>
  </si>
  <si>
    <t>20321_令和5年度</t>
  </si>
  <si>
    <t>20321_令和6年度</t>
  </si>
  <si>
    <t>30205_平成2年度</t>
  </si>
  <si>
    <t>30205</t>
  </si>
  <si>
    <t>御坊市</t>
  </si>
  <si>
    <t>30205_平成17年度</t>
  </si>
  <si>
    <t>30205_平成18年度</t>
  </si>
  <si>
    <t>30205_平成19年度</t>
  </si>
  <si>
    <t>30205_平成20年度</t>
  </si>
  <si>
    <t>30205_平成21年度</t>
  </si>
  <si>
    <t>30205_平成22年度</t>
  </si>
  <si>
    <t>30205_平成23年度</t>
  </si>
  <si>
    <t>30205_平成24年度</t>
  </si>
  <si>
    <t>30205_平成25年度</t>
  </si>
  <si>
    <t>30205_平成26年度</t>
  </si>
  <si>
    <t>30205_平成27年度</t>
  </si>
  <si>
    <t>30205_平成28年度</t>
  </si>
  <si>
    <t>30205_平成29年度</t>
  </si>
  <si>
    <t>30205_平成30年度</t>
  </si>
  <si>
    <t>30205_令和元年度</t>
  </si>
  <si>
    <t>30205_令和2年度</t>
  </si>
  <si>
    <t>30205_令和3年度</t>
  </si>
  <si>
    <t>30205_令和4年度</t>
  </si>
  <si>
    <t>30205_令和5年度</t>
  </si>
  <si>
    <t>30205_令和6年度</t>
  </si>
  <si>
    <t>28222_平成2年度</t>
  </si>
  <si>
    <t>28222</t>
  </si>
  <si>
    <t>養父市</t>
  </si>
  <si>
    <t>28222_平成17年度</t>
  </si>
  <si>
    <t>28222_平成18年度</t>
  </si>
  <si>
    <t>28222_平成19年度</t>
  </si>
  <si>
    <t>28222_平成20年度</t>
  </si>
  <si>
    <t>28222_平成21年度</t>
  </si>
  <si>
    <t>28222_平成22年度</t>
  </si>
  <si>
    <t>28222_平成23年度</t>
  </si>
  <si>
    <t>28222_平成24年度</t>
  </si>
  <si>
    <t>28222_平成25年度</t>
  </si>
  <si>
    <t>28222_平成26年度</t>
  </si>
  <si>
    <t>28222_平成27年度</t>
  </si>
  <si>
    <t>28222_平成28年度</t>
  </si>
  <si>
    <t>28222_平成29年度</t>
  </si>
  <si>
    <t>28222_平成30年度</t>
  </si>
  <si>
    <t>28222_令和元年度</t>
  </si>
  <si>
    <t>28222_令和2年度</t>
  </si>
  <si>
    <t>28222_令和3年度</t>
  </si>
  <si>
    <t>28222_令和4年度</t>
  </si>
  <si>
    <t>28222_令和5年度</t>
  </si>
  <si>
    <t>28222_令和6年度</t>
  </si>
  <si>
    <t>18206_平成2年度</t>
  </si>
  <si>
    <t>18206</t>
  </si>
  <si>
    <t>勝山市</t>
  </si>
  <si>
    <t>18206_平成17年度</t>
  </si>
  <si>
    <t>18206_平成18年度</t>
  </si>
  <si>
    <t>18206_平成19年度</t>
  </si>
  <si>
    <t>18206_平成20年度</t>
  </si>
  <si>
    <t>18206_平成21年度</t>
  </si>
  <si>
    <t>18206_平成22年度</t>
  </si>
  <si>
    <t>18206_平成23年度</t>
  </si>
  <si>
    <t>18206_平成24年度</t>
  </si>
  <si>
    <t>18206_平成25年度</t>
  </si>
  <si>
    <t>18206_平成26年度</t>
  </si>
  <si>
    <t>18206_平成27年度</t>
  </si>
  <si>
    <t>18206_平成28年度</t>
  </si>
  <si>
    <t>18206_平成29年度</t>
  </si>
  <si>
    <t>18206_平成30年度</t>
  </si>
  <si>
    <t>18206_令和元年度</t>
  </si>
  <si>
    <t>18206_令和2年度</t>
  </si>
  <si>
    <t>18206_令和3年度</t>
  </si>
  <si>
    <t>18206_令和4年度</t>
  </si>
  <si>
    <t>18206_令和5年度</t>
  </si>
  <si>
    <t>18206_令和6年度</t>
  </si>
  <si>
    <t>35213_平成2年度</t>
  </si>
  <si>
    <t>35213</t>
  </si>
  <si>
    <t>美祢市</t>
  </si>
  <si>
    <t>35213_平成17年度</t>
  </si>
  <si>
    <t>35213_平成18年度</t>
  </si>
  <si>
    <t>35213_平成19年度</t>
  </si>
  <si>
    <t>35213_平成20年度</t>
  </si>
  <si>
    <t>35213_平成21年度</t>
  </si>
  <si>
    <t>35213_平成22年度</t>
  </si>
  <si>
    <t>35213_平成23年度</t>
  </si>
  <si>
    <t>35213_平成24年度</t>
  </si>
  <si>
    <t>35213_平成25年度</t>
  </si>
  <si>
    <t>35213_平成26年度</t>
  </si>
  <si>
    <t>35213_平成27年度</t>
  </si>
  <si>
    <t>35213_平成28年度</t>
  </si>
  <si>
    <t>35213_平成29年度</t>
  </si>
  <si>
    <t>35213_平成30年度</t>
  </si>
  <si>
    <t>35213_令和元年度</t>
  </si>
  <si>
    <t>35213_令和2年度</t>
  </si>
  <si>
    <t>35213_令和3年度</t>
  </si>
  <si>
    <t>35213_令和4年度</t>
  </si>
  <si>
    <t>35213_令和5年度</t>
  </si>
  <si>
    <t>35213_令和6年度</t>
  </si>
  <si>
    <t>04445_平成2年度</t>
  </si>
  <si>
    <t>04445</t>
  </si>
  <si>
    <t>加美町</t>
  </si>
  <si>
    <t>04445_平成17年度</t>
  </si>
  <si>
    <t>04445_平成18年度</t>
  </si>
  <si>
    <t>04445_平成19年度</t>
  </si>
  <si>
    <t>04445_平成20年度</t>
  </si>
  <si>
    <t>04445_平成21年度</t>
  </si>
  <si>
    <t>04445_平成22年度</t>
  </si>
  <si>
    <t>04445_平成23年度</t>
  </si>
  <si>
    <t>04445_平成24年度</t>
  </si>
  <si>
    <t>04445_平成25年度</t>
  </si>
  <si>
    <t>04445_平成26年度</t>
  </si>
  <si>
    <t>04445_平成27年度</t>
  </si>
  <si>
    <t>04445_平成28年度</t>
  </si>
  <si>
    <t>04445_平成29年度</t>
  </si>
  <si>
    <t>04445_平成30年度</t>
  </si>
  <si>
    <t>04445_令和元年度</t>
  </si>
  <si>
    <t>04445_令和2年度</t>
  </si>
  <si>
    <t>04445_令和3年度</t>
  </si>
  <si>
    <t>04445_令和4年度</t>
  </si>
  <si>
    <t>04445_令和5年度</t>
  </si>
  <si>
    <t>04445_令和6年度</t>
  </si>
  <si>
    <t>41425_平成2年度</t>
  </si>
  <si>
    <t>41425</t>
  </si>
  <si>
    <t>白石町</t>
  </si>
  <si>
    <t>41425_平成17年度</t>
  </si>
  <si>
    <t>41425_平成18年度</t>
  </si>
  <si>
    <t>41425_平成19年度</t>
  </si>
  <si>
    <t>41425_平成20年度</t>
  </si>
  <si>
    <t>41425_平成21年度</t>
  </si>
  <si>
    <t>41425_平成22年度</t>
  </si>
  <si>
    <t>41425_平成23年度</t>
  </si>
  <si>
    <t>41425_平成24年度</t>
  </si>
  <si>
    <t>41425_平成25年度</t>
  </si>
  <si>
    <t>41425_平成26年度</t>
  </si>
  <si>
    <t>41425_平成27年度</t>
  </si>
  <si>
    <t>41425_平成28年度</t>
  </si>
  <si>
    <t>41425_平成29年度</t>
  </si>
  <si>
    <t>41425_平成30年度</t>
  </si>
  <si>
    <t>41425_令和元年度</t>
  </si>
  <si>
    <t>41425_令和2年度</t>
  </si>
  <si>
    <t>41425_令和3年度</t>
  </si>
  <si>
    <t>41425_令和4年度</t>
  </si>
  <si>
    <t>41425_令和5年度</t>
  </si>
  <si>
    <t>41425_令和6年度</t>
  </si>
  <si>
    <t>29424_平成2年度</t>
  </si>
  <si>
    <t>29424</t>
  </si>
  <si>
    <t>上牧町</t>
  </si>
  <si>
    <t>29424_平成17年度</t>
  </si>
  <si>
    <t>29424_平成18年度</t>
  </si>
  <si>
    <t>29424_平成19年度</t>
  </si>
  <si>
    <t>29424_平成20年度</t>
  </si>
  <si>
    <t>29424_平成21年度</t>
  </si>
  <si>
    <t>29424_平成22年度</t>
  </si>
  <si>
    <t>29424_平成23年度</t>
  </si>
  <si>
    <t>29424_平成24年度</t>
  </si>
  <si>
    <t>29424_平成25年度</t>
  </si>
  <si>
    <t>29424_平成26年度</t>
  </si>
  <si>
    <t>29424_平成27年度</t>
  </si>
  <si>
    <t>29424_平成28年度</t>
  </si>
  <si>
    <t>29424_平成29年度</t>
  </si>
  <si>
    <t>29424_平成30年度</t>
  </si>
  <si>
    <t>29424_令和元年度</t>
  </si>
  <si>
    <t>29424_令和2年度</t>
  </si>
  <si>
    <t>29424_令和3年度</t>
  </si>
  <si>
    <t>29424_令和4年度</t>
  </si>
  <si>
    <t>29424_令和5年度</t>
  </si>
  <si>
    <t>29424_令和6年度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</si>
  <si>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</si>
  <si>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</si>
  <si>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</si>
  <si>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</si>
  <si>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</si>
  <si>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</si>
  <si>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</si>
  <si>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</si>
  <si>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</si>
  <si>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</si>
  <si>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</si>
  <si>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</si>
  <si>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</si>
  <si>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</si>
  <si>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</si>
  <si>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</si>
  <si>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</si>
  <si>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</si>
  <si>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</si>
  <si>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</si>
  <si>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</si>
  <si>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</si>
  <si>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</si>
  <si>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</si>
  <si>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</si>
  <si>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</si>
  <si>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</si>
  <si>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</si>
  <si>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</si>
  <si>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</si>
  <si>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</si>
  <si>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</si>
  <si>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</si>
  <si>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</si>
  <si>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</si>
  <si>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</si>
  <si>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</si>
  <si>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</si>
  <si>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</si>
  <si>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</si>
  <si>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</si>
  <si>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</si>
  <si>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</si>
  <si>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</si>
  <si>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</si>
  <si>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</si>
  <si>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</si>
  <si>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</si>
  <si>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</si>
  <si>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</si>
  <si>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</si>
  <si>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21217_令和7年度</t>
  </si>
  <si>
    <t>21217_令和8年度</t>
  </si>
  <si>
    <t>21217_令和9年度</t>
  </si>
  <si>
    <t>21217_令和10年度</t>
  </si>
  <si>
    <t>21217_令和11年度</t>
  </si>
  <si>
    <t>21217_令和12年度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</si>
</sst>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2.9527271574</c:v>
                </c:pt>
                <c:pt idx="1">
                  <c:v>4.2736156750000012</c:v>
                </c:pt>
                <c:pt idx="2">
                  <c:v>4.1106360307199994</c:v>
                </c:pt>
                <c:pt idx="3">
                  <c:v>3.4541271142199999</c:v>
                </c:pt>
                <c:pt idx="4">
                  <c:v>2.25694357749</c:v>
                </c:pt>
                <c:pt idx="5">
                  <c:v>2.0681727203100002</c:v>
                </c:pt>
                <c:pt idx="6">
                  <c:v>2.8365656325000002</c:v>
                </c:pt>
                <c:pt idx="7">
                  <c:v>1.5832768555800001</c:v>
                </c:pt>
                <c:pt idx="8">
                  <c:v>2.7791895808000002</c:v>
                </c:pt>
                <c:pt idx="9">
                  <c:v>2.5775347531500006</c:v>
                </c:pt>
                <c:pt idx="10">
                  <c:v>2.6827331483199996</c:v>
                </c:pt>
                <c:pt idx="11">
                  <c:v>2.2203323429599999</c:v>
                </c:pt>
                <c:pt idx="12">
                  <c:v>2.2426952351999998</c:v>
                </c:pt>
                <c:pt idx="13">
                  <c:v>2.5389830999999998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63.653669108772135</c:v>
                </c:pt>
                <c:pt idx="1">
                  <c:v>63.584286029487501</c:v>
                </c:pt>
                <c:pt idx="2">
                  <c:v>61.938937763248873</c:v>
                </c:pt>
                <c:pt idx="3">
                  <c:v>61.504733947038225</c:v>
                </c:pt>
                <c:pt idx="4">
                  <c:v>60.190238542098484</c:v>
                </c:pt>
                <c:pt idx="5">
                  <c:v>58.08640013031679</c:v>
                </c:pt>
                <c:pt idx="6">
                  <c:v>57.383970747446021</c:v>
                </c:pt>
                <c:pt idx="7">
                  <c:v>57.899249439735733</c:v>
                </c:pt>
                <c:pt idx="8">
                  <c:v>56.497429723373898</c:v>
                </c:pt>
                <c:pt idx="9">
                  <c:v>55.222063315433743</c:v>
                </c:pt>
                <c:pt idx="10">
                  <c:v>51.931559030153998</c:v>
                </c:pt>
                <c:pt idx="11">
                  <c:v>47.32439364065074</c:v>
                </c:pt>
                <c:pt idx="12">
                  <c:v>47.259013072585589</c:v>
                </c:pt>
                <c:pt idx="13">
                  <c:v>47.852380733063555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37.046932045451442</c:v>
                </c:pt>
                <c:pt idx="1">
                  <c:v>41.354009525536078</c:v>
                </c:pt>
                <c:pt idx="2">
                  <c:v>40.7546475060606</c:v>
                </c:pt>
                <c:pt idx="3">
                  <c:v>39.269703555049297</c:v>
                </c:pt>
                <c:pt idx="4">
                  <c:v>36.719806646471319</c:v>
                </c:pt>
                <c:pt idx="5">
                  <c:v>35.988821316060971</c:v>
                </c:pt>
                <c:pt idx="6">
                  <c:v>34.089037278610732</c:v>
                </c:pt>
                <c:pt idx="7">
                  <c:v>33.324415891169259</c:v>
                </c:pt>
                <c:pt idx="8">
                  <c:v>32.200664213209109</c:v>
                </c:pt>
                <c:pt idx="9">
                  <c:v>28.891080756499722</c:v>
                </c:pt>
                <c:pt idx="10">
                  <c:v>27.317025480793422</c:v>
                </c:pt>
                <c:pt idx="11">
                  <c:v>26.634149296517627</c:v>
                </c:pt>
                <c:pt idx="12">
                  <c:v>27.56442189535769</c:v>
                </c:pt>
                <c:pt idx="13">
                  <c:v>28.661679086751779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33.382295663328918</c:v>
                </c:pt>
                <c:pt idx="1">
                  <c:v>34.131440965627768</c:v>
                </c:pt>
                <c:pt idx="2">
                  <c:v>39.07129656144879</c:v>
                </c:pt>
                <c:pt idx="3">
                  <c:v>37.978081651118053</c:v>
                </c:pt>
                <c:pt idx="4">
                  <c:v>38.714501788092818</c:v>
                </c:pt>
                <c:pt idx="5">
                  <c:v>33.969568123100878</c:v>
                </c:pt>
                <c:pt idx="6">
                  <c:v>44.310704233188382</c:v>
                </c:pt>
                <c:pt idx="7">
                  <c:v>29.484819396986918</c:v>
                </c:pt>
                <c:pt idx="8">
                  <c:v>26.108473151728099</c:v>
                </c:pt>
                <c:pt idx="9">
                  <c:v>26.995626797582052</c:v>
                </c:pt>
                <c:pt idx="10">
                  <c:v>27.718412251265359</c:v>
                </c:pt>
                <c:pt idx="11">
                  <c:v>23.680551993167512</c:v>
                </c:pt>
                <c:pt idx="12">
                  <c:v>27.042525595366651</c:v>
                </c:pt>
                <c:pt idx="13">
                  <c:v>24.437954114385217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93.223200041065439</c:v>
                </c:pt>
                <c:pt idx="1">
                  <c:v>114.79030532166493</c:v>
                </c:pt>
                <c:pt idx="2">
                  <c:v>128.52823423025711</c:v>
                </c:pt>
                <c:pt idx="3">
                  <c:v>104.69931491048692</c:v>
                </c:pt>
                <c:pt idx="4">
                  <c:v>119.04350458324865</c:v>
                </c:pt>
                <c:pt idx="5">
                  <c:v>92.334093946977404</c:v>
                </c:pt>
                <c:pt idx="6">
                  <c:v>76.530919119771795</c:v>
                </c:pt>
                <c:pt idx="7">
                  <c:v>84.801934864963556</c:v>
                </c:pt>
                <c:pt idx="8">
                  <c:v>97.423743522300072</c:v>
                </c:pt>
                <c:pt idx="9">
                  <c:v>73.733518595391672</c:v>
                </c:pt>
                <c:pt idx="10">
                  <c:v>65.192367758320728</c:v>
                </c:pt>
                <c:pt idx="11">
                  <c:v>77.916803369494119</c:v>
                </c:pt>
                <c:pt idx="12">
                  <c:v>87.604412637946893</c:v>
                </c:pt>
                <c:pt idx="13">
                  <c:v>80.000369688116493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15400</c:v>
                </c:pt>
                <c:pt idx="1">
                  <c:v>15325</c:v>
                </c:pt>
                <c:pt idx="2">
                  <c:v>15291</c:v>
                </c:pt>
                <c:pt idx="3">
                  <c:v>15283</c:v>
                </c:pt>
                <c:pt idx="4">
                  <c:v>15276</c:v>
                </c:pt>
                <c:pt idx="5">
                  <c:v>15179</c:v>
                </c:pt>
                <c:pt idx="6">
                  <c:v>15169</c:v>
                </c:pt>
                <c:pt idx="7">
                  <c:v>15186</c:v>
                </c:pt>
                <c:pt idx="8">
                  <c:v>15093</c:v>
                </c:pt>
                <c:pt idx="9">
                  <c:v>14974</c:v>
                </c:pt>
                <c:pt idx="10">
                  <c:v>14768</c:v>
                </c:pt>
                <c:pt idx="11">
                  <c:v>14671</c:v>
                </c:pt>
                <c:pt idx="12">
                  <c:v>14483</c:v>
                </c:pt>
                <c:pt idx="13">
                  <c:v>14361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6355</c:v>
                </c:pt>
                <c:pt idx="1">
                  <c:v>6231</c:v>
                </c:pt>
                <c:pt idx="2">
                  <c:v>6181</c:v>
                </c:pt>
                <c:pt idx="3">
                  <c:v>6081</c:v>
                </c:pt>
                <c:pt idx="4">
                  <c:v>6045</c:v>
                </c:pt>
                <c:pt idx="5">
                  <c:v>5932</c:v>
                </c:pt>
                <c:pt idx="6">
                  <c:v>5854</c:v>
                </c:pt>
                <c:pt idx="7">
                  <c:v>6237</c:v>
                </c:pt>
                <c:pt idx="8">
                  <c:v>6124</c:v>
                </c:pt>
                <c:pt idx="9">
                  <c:v>6090</c:v>
                </c:pt>
                <c:pt idx="10">
                  <c:v>5581</c:v>
                </c:pt>
                <c:pt idx="11">
                  <c:v>5608</c:v>
                </c:pt>
                <c:pt idx="12">
                  <c:v>5645</c:v>
                </c:pt>
                <c:pt idx="13">
                  <c:v>5677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9078</c:v>
                </c:pt>
                <c:pt idx="1">
                  <c:v>9049</c:v>
                </c:pt>
                <c:pt idx="2">
                  <c:v>9018</c:v>
                </c:pt>
                <c:pt idx="3">
                  <c:v>9037</c:v>
                </c:pt>
                <c:pt idx="4">
                  <c:v>9026</c:v>
                </c:pt>
                <c:pt idx="5">
                  <c:v>8966</c:v>
                </c:pt>
                <c:pt idx="6">
                  <c:v>8935</c:v>
                </c:pt>
                <c:pt idx="7">
                  <c:v>8898</c:v>
                </c:pt>
                <c:pt idx="8">
                  <c:v>8898</c:v>
                </c:pt>
                <c:pt idx="9">
                  <c:v>8893</c:v>
                </c:pt>
                <c:pt idx="10">
                  <c:v>8851</c:v>
                </c:pt>
                <c:pt idx="11">
                  <c:v>8893</c:v>
                </c:pt>
                <c:pt idx="12">
                  <c:v>8867</c:v>
                </c:pt>
                <c:pt idx="13">
                  <c:v>8687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441</c:v>
                </c:pt>
                <c:pt idx="1">
                  <c:v>441</c:v>
                </c:pt>
                <c:pt idx="2">
                  <c:v>441</c:v>
                </c:pt>
                <c:pt idx="3">
                  <c:v>441</c:v>
                </c:pt>
                <c:pt idx="4">
                  <c:v>441</c:v>
                </c:pt>
                <c:pt idx="5">
                  <c:v>288</c:v>
                </c:pt>
                <c:pt idx="6">
                  <c:v>288</c:v>
                </c:pt>
                <c:pt idx="7">
                  <c:v>288</c:v>
                </c:pt>
                <c:pt idx="8">
                  <c:v>288</c:v>
                </c:pt>
                <c:pt idx="9">
                  <c:v>288</c:v>
                </c:pt>
                <c:pt idx="10">
                  <c:v>288</c:v>
                </c:pt>
                <c:pt idx="11">
                  <c:v>310</c:v>
                </c:pt>
                <c:pt idx="12">
                  <c:v>310</c:v>
                </c:pt>
                <c:pt idx="13">
                  <c:v>310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1477</c:v>
                </c:pt>
                <c:pt idx="1">
                  <c:v>1477</c:v>
                </c:pt>
                <c:pt idx="2">
                  <c:v>1477</c:v>
                </c:pt>
                <c:pt idx="3">
                  <c:v>1477</c:v>
                </c:pt>
                <c:pt idx="4">
                  <c:v>1477</c:v>
                </c:pt>
                <c:pt idx="5">
                  <c:v>1104</c:v>
                </c:pt>
                <c:pt idx="6">
                  <c:v>1104</c:v>
                </c:pt>
                <c:pt idx="7">
                  <c:v>1104</c:v>
                </c:pt>
                <c:pt idx="8">
                  <c:v>1104</c:v>
                </c:pt>
                <c:pt idx="9">
                  <c:v>1104</c:v>
                </c:pt>
                <c:pt idx="10">
                  <c:v>1104</c:v>
                </c:pt>
                <c:pt idx="11">
                  <c:v>1053</c:v>
                </c:pt>
                <c:pt idx="12">
                  <c:v>1053</c:v>
                </c:pt>
                <c:pt idx="13">
                  <c:v>1053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738.70770000000005</c:v>
                </c:pt>
                <c:pt idx="1">
                  <c:v>865.04669999999999</c:v>
                </c:pt>
                <c:pt idx="2">
                  <c:v>1010.3075</c:v>
                </c:pt>
                <c:pt idx="3">
                  <c:v>858.53319999999997</c:v>
                </c:pt>
                <c:pt idx="4">
                  <c:v>893.47820000000002</c:v>
                </c:pt>
                <c:pt idx="5">
                  <c:v>882.17600000000004</c:v>
                </c:pt>
                <c:pt idx="6">
                  <c:v>779.68979999999999</c:v>
                </c:pt>
                <c:pt idx="7">
                  <c:v>867.3279</c:v>
                </c:pt>
                <c:pt idx="8">
                  <c:v>1024.7968000000001</c:v>
                </c:pt>
                <c:pt idx="9">
                  <c:v>808.58490000000006</c:v>
                </c:pt>
                <c:pt idx="10">
                  <c:v>739.90200000000004</c:v>
                </c:pt>
                <c:pt idx="11">
                  <c:v>877.43110000000001</c:v>
                </c:pt>
                <c:pt idx="12">
                  <c:v>1060.4634000000001</c:v>
                </c:pt>
                <c:pt idx="13">
                  <c:v>1097.7754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131.828</c:v>
                </c:pt>
                <c:pt idx="1">
                  <c:v>175.67</c:v>
                </c:pt>
                <c:pt idx="2">
                  <c:v>154.47</c:v>
                </c:pt>
                <c:pt idx="3">
                  <c:v>160.93600000000001</c:v>
                </c:pt>
                <c:pt idx="4">
                  <c:v>173.108</c:v>
                </c:pt>
                <c:pt idx="5">
                  <c:v>308.09699999999998</c:v>
                </c:pt>
                <c:pt idx="6">
                  <c:v>254.001</c:v>
                </c:pt>
                <c:pt idx="7">
                  <c:v>194.56100000000001</c:v>
                </c:pt>
                <c:pt idx="8">
                  <c:v>262.22800000000001</c:v>
                </c:pt>
                <c:pt idx="9">
                  <c:v>236.489</c:v>
                </c:pt>
                <c:pt idx="10">
                  <c:v>237.28899999999999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3.1139999999999999</c:v>
                </c:pt>
                <c:pt idx="1">
                  <c:v>4.3419999999999996</c:v>
                </c:pt>
                <c:pt idx="2">
                  <c:v>4.4370000000000003</c:v>
                </c:pt>
                <c:pt idx="3">
                  <c:v>4.218</c:v>
                </c:pt>
                <c:pt idx="4">
                  <c:v>4.3600000000000003</c:v>
                </c:pt>
                <c:pt idx="5">
                  <c:v>4.5999999999999996</c:v>
                </c:pt>
                <c:pt idx="6">
                  <c:v>4.5519999999999996</c:v>
                </c:pt>
                <c:pt idx="7">
                  <c:v>3.63</c:v>
                </c:pt>
                <c:pt idx="8">
                  <c:v>3.7469999999999999</c:v>
                </c:pt>
                <c:pt idx="9">
                  <c:v>2.5960000000000001</c:v>
                </c:pt>
                <c:pt idx="10">
                  <c:v>3.169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102.428</c:v>
                </c:pt>
                <c:pt idx="1">
                  <c:v>144.23500000000001</c:v>
                </c:pt>
                <c:pt idx="2">
                  <c:v>126.367</c:v>
                </c:pt>
                <c:pt idx="3">
                  <c:v>134.82599999999999</c:v>
                </c:pt>
                <c:pt idx="4">
                  <c:v>146.26</c:v>
                </c:pt>
                <c:pt idx="5">
                  <c:v>280.642</c:v>
                </c:pt>
                <c:pt idx="6">
                  <c:v>227.715</c:v>
                </c:pt>
                <c:pt idx="7">
                  <c:v>170.16</c:v>
                </c:pt>
                <c:pt idx="8">
                  <c:v>238.66300000000001</c:v>
                </c:pt>
                <c:pt idx="9">
                  <c:v>217.90199999999999</c:v>
                </c:pt>
                <c:pt idx="10">
                  <c:v>216.82</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26.286000000000001</c:v>
                </c:pt>
                <c:pt idx="1">
                  <c:v>27.093</c:v>
                </c:pt>
                <c:pt idx="2">
                  <c:v>23.666</c:v>
                </c:pt>
                <c:pt idx="3">
                  <c:v>21.891999999999999</c:v>
                </c:pt>
                <c:pt idx="4">
                  <c:v>22.488</c:v>
                </c:pt>
                <c:pt idx="5">
                  <c:v>22.855</c:v>
                </c:pt>
                <c:pt idx="6">
                  <c:v>21.734000000000002</c:v>
                </c:pt>
                <c:pt idx="7">
                  <c:v>20.771000000000001</c:v>
                </c:pt>
                <c:pt idx="8">
                  <c:v>19.818000000000001</c:v>
                </c:pt>
                <c:pt idx="9">
                  <c:v>15.991</c:v>
                </c:pt>
                <c:pt idx="10">
                  <c:v>17.3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39.07129656144879</c:v>
                </c:pt>
                <c:pt idx="1">
                  <c:v>37.978081651118053</c:v>
                </c:pt>
                <c:pt idx="2">
                  <c:v>38.714501788092818</c:v>
                </c:pt>
                <c:pt idx="3">
                  <c:v>33.969568123100878</c:v>
                </c:pt>
                <c:pt idx="4">
                  <c:v>44.310704233188382</c:v>
                </c:pt>
                <c:pt idx="5">
                  <c:v>29.484819396986918</c:v>
                </c:pt>
                <c:pt idx="6">
                  <c:v>26.108473151728099</c:v>
                </c:pt>
                <c:pt idx="7">
                  <c:v>26.995626797582052</c:v>
                </c:pt>
                <c:pt idx="8">
                  <c:v>27.718412251265359</c:v>
                </c:pt>
                <c:pt idx="9">
                  <c:v>23.680551993167512</c:v>
                </c:pt>
                <c:pt idx="10">
                  <c:v>27.042525595366651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128.52823423025711</c:v>
                </c:pt>
                <c:pt idx="1">
                  <c:v>104.69931491048692</c:v>
                </c:pt>
                <c:pt idx="2">
                  <c:v>119.04350458324865</c:v>
                </c:pt>
                <c:pt idx="3">
                  <c:v>92.334093946977404</c:v>
                </c:pt>
                <c:pt idx="4">
                  <c:v>76.530919119771795</c:v>
                </c:pt>
                <c:pt idx="5">
                  <c:v>84.801934864963556</c:v>
                </c:pt>
                <c:pt idx="6">
                  <c:v>97.423743522300072</c:v>
                </c:pt>
                <c:pt idx="7">
                  <c:v>73.733518595391672</c:v>
                </c:pt>
                <c:pt idx="8">
                  <c:v>65.192367758320728</c:v>
                </c:pt>
                <c:pt idx="9">
                  <c:v>77.916803369494119</c:v>
                </c:pt>
                <c:pt idx="10">
                  <c:v>87.604412637946893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7.970045209793597E-2</c:v>
                </c:pt>
                <c:pt idx="1">
                  <c:v>0.1143291027674162</c:v>
                </c:pt>
                <c:pt idx="2">
                  <c:v>0.11460821643234115</c:v>
                </c:pt>
                <c:pt idx="3">
                  <c:v>0.12416996250039354</c:v>
                </c:pt>
                <c:pt idx="4">
                  <c:v>9.8396089059094513E-2</c:v>
                </c:pt>
                <c:pt idx="5">
                  <c:v>0.15601248690266958</c:v>
                </c:pt>
                <c:pt idx="6">
                  <c:v>0.17434952911823978</c:v>
                </c:pt>
                <c:pt idx="7">
                  <c:v>0.13446622400059005</c:v>
                </c:pt>
                <c:pt idx="8">
                  <c:v>0.13518090307748229</c:v>
                </c:pt>
                <c:pt idx="9">
                  <c:v>0.10962582294319057</c:v>
                </c:pt>
                <c:pt idx="10">
                  <c:v>0.1171858001511132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17.3</c:v>
                </c:pt>
                <c:pt idx="2">
                  <c:v>216.82</c:v>
                </c:pt>
                <c:pt idx="3">
                  <c:v>0</c:v>
                </c:pt>
                <c:pt idx="4">
                  <c:v>3.169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234.12</c:v>
                </c:pt>
                <c:pt idx="4" formatCode="#,##0">
                  <c:v>3.169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10.965999999999999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6.3339999999999996</c:v>
                </c:pt>
                <c:pt idx="23">
                  <c:v>0</c:v>
                </c:pt>
                <c:pt idx="24">
                  <c:v>0</c:v>
                </c:pt>
                <c:pt idx="25">
                  <c:v>0</c:v>
                </c:pt>
                <c:pt idx="26">
                  <c:v>0</c:v>
                </c:pt>
                <c:pt idx="27">
                  <c:v>0</c:v>
                </c:pt>
                <c:pt idx="28">
                  <c:v>0</c:v>
                </c:pt>
                <c:pt idx="29">
                  <c:v>0</c:v>
                </c:pt>
                <c:pt idx="30">
                  <c:v>0</c:v>
                </c:pt>
                <c:pt idx="31">
                  <c:v>0</c:v>
                </c:pt>
                <c:pt idx="32">
                  <c:v>0</c:v>
                </c:pt>
                <c:pt idx="33">
                  <c:v>3.169</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81.275369280230393</c:v>
                </c:pt>
                <c:pt idx="2">
                  <c:v>5.1193600628440956</c:v>
                </c:pt>
                <c:pt idx="3">
                  <c:v>8.0014443021717501</c:v>
                </c:pt>
                <c:pt idx="4">
                  <c:v>30.3831809537635</c:v>
                </c:pt>
                <c:pt idx="5">
                  <c:v>37.286150813830993</c:v>
                </c:pt>
                <c:pt idx="7">
                  <c:v>66.917942403158861</c:v>
                </c:pt>
                <c:pt idx="8">
                  <c:v>1.7290173735691099</c:v>
                </c:pt>
                <c:pt idx="9">
                  <c:v>0</c:v>
                </c:pt>
                <c:pt idx="10">
                  <c:v>4.5222876160000007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94.396173645246236</c:v>
                </c:pt>
                <c:pt idx="4" formatCode="#,##0">
                  <c:v>30.3831809537635</c:v>
                </c:pt>
                <c:pt idx="5" formatCode="#,##0">
                  <c:v>37.286150813830993</c:v>
                </c:pt>
                <c:pt idx="6" formatCode="#,##0">
                  <c:v>68.646959776727968</c:v>
                </c:pt>
                <c:pt idx="10" formatCode="#,##0">
                  <c:v>4.5222876160000007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237.28899999999999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237.28899999999999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飛騨市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6.3339999999999996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飛騨市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3.169</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飛騨市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飛騨市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5.4829999999999997</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28,885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842.11999999999966</c:v>
                </c:pt>
                <c:pt idx="1">
                  <c:v>4932.9000000000005</c:v>
                </c:pt>
                <c:pt idx="2">
                  <c:v>0</c:v>
                </c:pt>
                <c:pt idx="3">
                  <c:v>23110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129,002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1010.6450543999996</c:v>
                </c:pt>
                <c:pt idx="1">
                  <c:v>6525.0428040000006</c:v>
                </c:pt>
                <c:pt idx="2">
                  <c:v>0</c:v>
                </c:pt>
                <c:pt idx="3">
                  <c:v>121466.16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飛騨市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14.624603604000001</c:v>
                </c:pt>
                <c:pt idx="1">
                  <c:v>36.162853164000005</c:v>
                </c:pt>
                <c:pt idx="2">
                  <c:v>16.725808943999997</c:v>
                </c:pt>
                <c:pt idx="3">
                  <c:v>0</c:v>
                </c:pt>
                <c:pt idx="4">
                  <c:v>4.3687357100000002</c:v>
                </c:pt>
                <c:pt idx="5">
                  <c:v>24.620628069999999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909,062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飛騨市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323664</c:v>
                </c:pt>
                <c:pt idx="1">
                  <c:v>508000</c:v>
                </c:pt>
                <c:pt idx="2">
                  <c:v>77398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910.9</c:v>
                </c:pt>
                <c:pt idx="1">
                  <c:v>974.1</c:v>
                </c:pt>
                <c:pt idx="2">
                  <c:v>2103.9</c:v>
                </c:pt>
                <c:pt idx="3">
                  <c:v>3103</c:v>
                </c:pt>
                <c:pt idx="4">
                  <c:v>19147.7</c:v>
                </c:pt>
                <c:pt idx="5">
                  <c:v>22020.2</c:v>
                </c:pt>
                <c:pt idx="6">
                  <c:v>22070.1</c:v>
                </c:pt>
                <c:pt idx="7">
                  <c:v>22120</c:v>
                </c:pt>
                <c:pt idx="8">
                  <c:v>23110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3962</c:v>
                </c:pt>
                <c:pt idx="1">
                  <c:v>4837.2</c:v>
                </c:pt>
                <c:pt idx="2">
                  <c:v>4862.3</c:v>
                </c:pt>
                <c:pt idx="3">
                  <c:v>4922.2</c:v>
                </c:pt>
                <c:pt idx="4">
                  <c:v>4921.8999999999987</c:v>
                </c:pt>
                <c:pt idx="5">
                  <c:v>4921.9000000000005</c:v>
                </c:pt>
                <c:pt idx="6">
                  <c:v>4921.9000000000005</c:v>
                </c:pt>
                <c:pt idx="7">
                  <c:v>4932.9000000000005</c:v>
                </c:pt>
                <c:pt idx="8">
                  <c:v>4932.9000000000005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421.22</c:v>
                </c:pt>
                <c:pt idx="1">
                  <c:v>501.81999999999988</c:v>
                </c:pt>
                <c:pt idx="2">
                  <c:v>532.12</c:v>
                </c:pt>
                <c:pt idx="3">
                  <c:v>577.41999999999996</c:v>
                </c:pt>
                <c:pt idx="4">
                  <c:v>643.81999999999994</c:v>
                </c:pt>
                <c:pt idx="5">
                  <c:v>699.41999999999985</c:v>
                </c:pt>
                <c:pt idx="6">
                  <c:v>752.61999999999989</c:v>
                </c:pt>
                <c:pt idx="7">
                  <c:v>768.01999999999987</c:v>
                </c:pt>
                <c:pt idx="8">
                  <c:v>842.11999999999966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5.9685889610842209E-2</c:v>
                </c:pt>
                <c:pt idx="1">
                  <c:v>6.5011804563132825E-2</c:v>
                </c:pt>
                <c:pt idx="2">
                  <c:v>9.2298496473900912E-2</c:v>
                </c:pt>
                <c:pt idx="3">
                  <c:v>0.13905761146987994</c:v>
                </c:pt>
                <c:pt idx="4">
                  <c:v>0.65706162363437348</c:v>
                </c:pt>
                <c:pt idx="5">
                  <c:v>0.67157213264019078</c:v>
                </c:pt>
                <c:pt idx="6">
                  <c:v>0.65132667485755313</c:v>
                </c:pt>
                <c:pt idx="7">
                  <c:v>0.67758699837390635</c:v>
                </c:pt>
                <c:pt idx="8">
                  <c:v>0.70657459400343525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99.728586809462826</c:v>
                </c:pt>
                <c:pt idx="2">
                  <c:v>3.1440082388845649</c:v>
                </c:pt>
                <c:pt idx="3">
                  <c:v>16.170909534901259</c:v>
                </c:pt>
                <c:pt idx="4">
                  <c:v>38.714501788092818</c:v>
                </c:pt>
                <c:pt idx="5">
                  <c:v>36.719806646471319</c:v>
                </c:pt>
                <c:pt idx="7">
                  <c:v>58.155804835211057</c:v>
                </c:pt>
                <c:pt idx="8">
                  <c:v>2.0344337068874299</c:v>
                </c:pt>
                <c:pt idx="9">
                  <c:v>0</c:v>
                </c:pt>
                <c:pt idx="10">
                  <c:v>2.25694357749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119.04350458324865</c:v>
                </c:pt>
                <c:pt idx="4" formatCode="#,##0">
                  <c:v>38.714501788092818</c:v>
                </c:pt>
                <c:pt idx="5" formatCode="#,##0">
                  <c:v>36.719806646471319</c:v>
                </c:pt>
                <c:pt idx="6" formatCode="#,##0">
                  <c:v>60.190238542098484</c:v>
                </c:pt>
                <c:pt idx="10" formatCode="#,##0">
                  <c:v>2.25694357749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88</c:v>
                </c:pt>
                <c:pt idx="1">
                  <c:v>102</c:v>
                </c:pt>
                <c:pt idx="2">
                  <c:v>108</c:v>
                </c:pt>
                <c:pt idx="3">
                  <c:v>114</c:v>
                </c:pt>
                <c:pt idx="4">
                  <c:v>124</c:v>
                </c:pt>
                <c:pt idx="5">
                  <c:v>134</c:v>
                </c:pt>
                <c:pt idx="6">
                  <c:v>142</c:v>
                </c:pt>
                <c:pt idx="7">
                  <c:v>144</c:v>
                </c:pt>
                <c:pt idx="8">
                  <c:v>155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182573.57249073806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129001.8478584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1875368.4920000001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406238.989</c:v>
                </c:pt>
                <c:pt idx="1">
                  <c:v>1004523.6990000001</c:v>
                </c:pt>
                <c:pt idx="2">
                  <c:v>464605.80399999995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7535.6878584000006</c:v>
                </c:pt>
                <c:pt idx="1">
                  <c:v>0</c:v>
                </c:pt>
                <c:pt idx="2">
                  <c:v>121466.16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排出量比較シート!$DN$21:$DN$50</c:f>
              <c:numCache>
                <c:formatCode>0.0%;;</c:formatCode>
                <c:ptCount val="30"/>
                <c:pt idx="0">
                  <c:v>1</c:v>
                </c:pt>
                <c:pt idx="1">
                  <c:v>1</c:v>
                </c:pt>
                <c:pt idx="2">
                  <c:v>1</c:v>
                </c:pt>
                <c:pt idx="3">
                  <c:v>0</c:v>
                </c:pt>
                <c:pt idx="4">
                  <c:v>1</c:v>
                </c:pt>
                <c:pt idx="5">
                  <c:v>0</c:v>
                </c:pt>
                <c:pt idx="6">
                  <c:v>0</c:v>
                </c:pt>
                <c:pt idx="7">
                  <c:v>1</c:v>
                </c:pt>
                <c:pt idx="8">
                  <c:v>0</c:v>
                </c:pt>
                <c:pt idx="9">
                  <c:v>1</c:v>
                </c:pt>
                <c:pt idx="10">
                  <c:v>7.0000000000000007E-2</c:v>
                </c:pt>
                <c:pt idx="11">
                  <c:v>1</c:v>
                </c:pt>
                <c:pt idx="12">
                  <c:v>1</c:v>
                </c:pt>
                <c:pt idx="13">
                  <c:v>0.39</c:v>
                </c:pt>
                <c:pt idx="14">
                  <c:v>0.1</c:v>
                </c:pt>
                <c:pt idx="15">
                  <c:v>1</c:v>
                </c:pt>
                <c:pt idx="16">
                  <c:v>1</c:v>
                </c:pt>
                <c:pt idx="17">
                  <c:v>0.56999999999999995</c:v>
                </c:pt>
                <c:pt idx="18">
                  <c:v>0.52</c:v>
                </c:pt>
                <c:pt idx="19">
                  <c:v>1</c:v>
                </c:pt>
                <c:pt idx="20">
                  <c:v>1</c:v>
                </c:pt>
                <c:pt idx="21">
                  <c:v>0</c:v>
                </c:pt>
                <c:pt idx="22">
                  <c:v>0.04</c:v>
                </c:pt>
                <c:pt idx="23">
                  <c:v>0.87</c:v>
                </c:pt>
                <c:pt idx="24">
                  <c:v>0.92</c:v>
                </c:pt>
                <c:pt idx="25">
                  <c:v>0.99</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0.91</c:v>
                </c:pt>
                <c:pt idx="11">
                  <c:v>0</c:v>
                </c:pt>
                <c:pt idx="12">
                  <c:v>0</c:v>
                </c:pt>
                <c:pt idx="13">
                  <c:v>0</c:v>
                </c:pt>
                <c:pt idx="14">
                  <c:v>0</c:v>
                </c:pt>
                <c:pt idx="15">
                  <c:v>0</c:v>
                </c:pt>
                <c:pt idx="16">
                  <c:v>0</c:v>
                </c:pt>
                <c:pt idx="17">
                  <c:v>0.43</c:v>
                </c:pt>
                <c:pt idx="18">
                  <c:v>0</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0.41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排出量比較シート!$DQ$21:$DQ$50</c:f>
              <c:numCache>
                <c:formatCode>0.0%;;</c:formatCode>
                <c:ptCount val="30"/>
                <c:pt idx="0">
                  <c:v>0</c:v>
                </c:pt>
                <c:pt idx="1">
                  <c:v>0</c:v>
                </c:pt>
                <c:pt idx="2">
                  <c:v>0</c:v>
                </c:pt>
                <c:pt idx="3">
                  <c:v>0.26</c:v>
                </c:pt>
                <c:pt idx="4">
                  <c:v>0</c:v>
                </c:pt>
                <c:pt idx="5">
                  <c:v>1</c:v>
                </c:pt>
                <c:pt idx="6">
                  <c:v>0</c:v>
                </c:pt>
                <c:pt idx="7">
                  <c:v>0</c:v>
                </c:pt>
                <c:pt idx="8">
                  <c:v>0.59</c:v>
                </c:pt>
                <c:pt idx="9">
                  <c:v>0</c:v>
                </c:pt>
                <c:pt idx="10">
                  <c:v>0.01</c:v>
                </c:pt>
                <c:pt idx="11">
                  <c:v>0</c:v>
                </c:pt>
                <c:pt idx="12">
                  <c:v>0</c:v>
                </c:pt>
                <c:pt idx="13">
                  <c:v>0.61</c:v>
                </c:pt>
                <c:pt idx="14">
                  <c:v>0.9</c:v>
                </c:pt>
                <c:pt idx="15">
                  <c:v>0</c:v>
                </c:pt>
                <c:pt idx="16">
                  <c:v>0</c:v>
                </c:pt>
                <c:pt idx="17">
                  <c:v>0</c:v>
                </c:pt>
                <c:pt idx="18">
                  <c:v>0.48</c:v>
                </c:pt>
                <c:pt idx="19">
                  <c:v>0</c:v>
                </c:pt>
                <c:pt idx="20">
                  <c:v>0</c:v>
                </c:pt>
                <c:pt idx="21">
                  <c:v>1</c:v>
                </c:pt>
                <c:pt idx="22">
                  <c:v>0.08</c:v>
                </c:pt>
                <c:pt idx="23">
                  <c:v>0.13</c:v>
                </c:pt>
                <c:pt idx="24">
                  <c:v>0.08</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排出量比較シート!$DR$21:$DR$50</c:f>
              <c:numCache>
                <c:formatCode>0.0%;;</c:formatCode>
                <c:ptCount val="30"/>
                <c:pt idx="0">
                  <c:v>0</c:v>
                </c:pt>
                <c:pt idx="1">
                  <c:v>0</c:v>
                </c:pt>
                <c:pt idx="2">
                  <c:v>0</c:v>
                </c:pt>
                <c:pt idx="3">
                  <c:v>0.74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0.88</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排出量比較シート!$DF$21:$DF$50</c:f>
              <c:numCache>
                <c:formatCode>#,##0;;</c:formatCode>
                <c:ptCount val="30"/>
                <c:pt idx="0">
                  <c:v>3</c:v>
                </c:pt>
                <c:pt idx="1">
                  <c:v>9</c:v>
                </c:pt>
                <c:pt idx="2">
                  <c:v>8</c:v>
                </c:pt>
                <c:pt idx="3">
                  <c:v>0</c:v>
                </c:pt>
                <c:pt idx="4">
                  <c:v>1</c:v>
                </c:pt>
                <c:pt idx="5">
                  <c:v>0</c:v>
                </c:pt>
                <c:pt idx="6">
                  <c:v>0</c:v>
                </c:pt>
                <c:pt idx="7">
                  <c:v>1</c:v>
                </c:pt>
                <c:pt idx="8">
                  <c:v>0</c:v>
                </c:pt>
                <c:pt idx="9">
                  <c:v>4</c:v>
                </c:pt>
                <c:pt idx="10">
                  <c:v>3</c:v>
                </c:pt>
                <c:pt idx="11">
                  <c:v>5</c:v>
                </c:pt>
                <c:pt idx="12">
                  <c:v>5</c:v>
                </c:pt>
                <c:pt idx="13">
                  <c:v>1</c:v>
                </c:pt>
                <c:pt idx="14">
                  <c:v>1</c:v>
                </c:pt>
                <c:pt idx="15">
                  <c:v>3</c:v>
                </c:pt>
                <c:pt idx="16">
                  <c:v>1</c:v>
                </c:pt>
                <c:pt idx="17">
                  <c:v>1</c:v>
                </c:pt>
                <c:pt idx="18">
                  <c:v>3</c:v>
                </c:pt>
                <c:pt idx="19">
                  <c:v>1</c:v>
                </c:pt>
                <c:pt idx="20">
                  <c:v>1</c:v>
                </c:pt>
                <c:pt idx="21">
                  <c:v>0</c:v>
                </c:pt>
                <c:pt idx="22">
                  <c:v>1</c:v>
                </c:pt>
                <c:pt idx="23">
                  <c:v>2</c:v>
                </c:pt>
                <c:pt idx="24">
                  <c:v>7</c:v>
                </c:pt>
                <c:pt idx="25">
                  <c:v>6</c:v>
                </c:pt>
                <c:pt idx="26">
                  <c:v>5</c:v>
                </c:pt>
                <c:pt idx="27">
                  <c:v>1</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2</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排出量比較シート!$DI$21:$DI$50</c:f>
              <c:numCache>
                <c:formatCode>#,##0;;</c:formatCode>
                <c:ptCount val="30"/>
                <c:pt idx="0">
                  <c:v>0</c:v>
                </c:pt>
                <c:pt idx="1">
                  <c:v>0</c:v>
                </c:pt>
                <c:pt idx="2">
                  <c:v>0</c:v>
                </c:pt>
                <c:pt idx="3">
                  <c:v>2</c:v>
                </c:pt>
                <c:pt idx="4">
                  <c:v>0</c:v>
                </c:pt>
                <c:pt idx="5">
                  <c:v>2</c:v>
                </c:pt>
                <c:pt idx="6">
                  <c:v>0</c:v>
                </c:pt>
                <c:pt idx="7">
                  <c:v>0</c:v>
                </c:pt>
                <c:pt idx="8">
                  <c:v>1</c:v>
                </c:pt>
                <c:pt idx="9">
                  <c:v>0</c:v>
                </c:pt>
                <c:pt idx="10">
                  <c:v>1</c:v>
                </c:pt>
                <c:pt idx="11">
                  <c:v>0</c:v>
                </c:pt>
                <c:pt idx="12">
                  <c:v>0</c:v>
                </c:pt>
                <c:pt idx="13">
                  <c:v>1</c:v>
                </c:pt>
                <c:pt idx="14">
                  <c:v>1</c:v>
                </c:pt>
                <c:pt idx="15">
                  <c:v>0</c:v>
                </c:pt>
                <c:pt idx="16">
                  <c:v>0</c:v>
                </c:pt>
                <c:pt idx="17">
                  <c:v>0</c:v>
                </c:pt>
                <c:pt idx="18">
                  <c:v>1</c:v>
                </c:pt>
                <c:pt idx="19">
                  <c:v>0</c:v>
                </c:pt>
                <c:pt idx="20">
                  <c:v>0</c:v>
                </c:pt>
                <c:pt idx="21">
                  <c:v>2</c:v>
                </c:pt>
                <c:pt idx="22">
                  <c:v>2</c:v>
                </c:pt>
                <c:pt idx="23">
                  <c:v>1</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排出量比較シート!$DL$21:$DL$50</c:f>
              <c:numCache>
                <c:formatCode>#,##0;;</c:formatCode>
                <c:ptCount val="30"/>
                <c:pt idx="0">
                  <c:v>3</c:v>
                </c:pt>
                <c:pt idx="1">
                  <c:v>9</c:v>
                </c:pt>
                <c:pt idx="2">
                  <c:v>8</c:v>
                </c:pt>
                <c:pt idx="3">
                  <c:v>3</c:v>
                </c:pt>
                <c:pt idx="4">
                  <c:v>1</c:v>
                </c:pt>
                <c:pt idx="5">
                  <c:v>2</c:v>
                </c:pt>
                <c:pt idx="6">
                  <c:v>0</c:v>
                </c:pt>
                <c:pt idx="7">
                  <c:v>1</c:v>
                </c:pt>
                <c:pt idx="8">
                  <c:v>2</c:v>
                </c:pt>
                <c:pt idx="9">
                  <c:v>4</c:v>
                </c:pt>
                <c:pt idx="10">
                  <c:v>5</c:v>
                </c:pt>
                <c:pt idx="11">
                  <c:v>5</c:v>
                </c:pt>
                <c:pt idx="12">
                  <c:v>5</c:v>
                </c:pt>
                <c:pt idx="13">
                  <c:v>2</c:v>
                </c:pt>
                <c:pt idx="14">
                  <c:v>2</c:v>
                </c:pt>
                <c:pt idx="15">
                  <c:v>3</c:v>
                </c:pt>
                <c:pt idx="16">
                  <c:v>1</c:v>
                </c:pt>
                <c:pt idx="17">
                  <c:v>2</c:v>
                </c:pt>
                <c:pt idx="18">
                  <c:v>4</c:v>
                </c:pt>
                <c:pt idx="19">
                  <c:v>1</c:v>
                </c:pt>
                <c:pt idx="20">
                  <c:v>1</c:v>
                </c:pt>
                <c:pt idx="21">
                  <c:v>2</c:v>
                </c:pt>
                <c:pt idx="22">
                  <c:v>4</c:v>
                </c:pt>
                <c:pt idx="23">
                  <c:v>3</c:v>
                </c:pt>
                <c:pt idx="24">
                  <c:v>8</c:v>
                </c:pt>
                <c:pt idx="25">
                  <c:v>8</c:v>
                </c:pt>
                <c:pt idx="26">
                  <c:v>5</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排出量比較シート!$CX$21:$CX$50</c:f>
              <c:numCache>
                <c:formatCode>[=0]#;[&lt;1]0.00;#,##0</c:formatCode>
                <c:ptCount val="30"/>
                <c:pt idx="0">
                  <c:v>12.64</c:v>
                </c:pt>
                <c:pt idx="1">
                  <c:v>60.026000000000003</c:v>
                </c:pt>
                <c:pt idx="2">
                  <c:v>154.25</c:v>
                </c:pt>
                <c:pt idx="3">
                  <c:v>0</c:v>
                </c:pt>
                <c:pt idx="4">
                  <c:v>3.262</c:v>
                </c:pt>
                <c:pt idx="5">
                  <c:v>0</c:v>
                </c:pt>
                <c:pt idx="6">
                  <c:v>0</c:v>
                </c:pt>
                <c:pt idx="7">
                  <c:v>24.55</c:v>
                </c:pt>
                <c:pt idx="8">
                  <c:v>0</c:v>
                </c:pt>
                <c:pt idx="9">
                  <c:v>36.768999999999998</c:v>
                </c:pt>
                <c:pt idx="10">
                  <c:v>17.3</c:v>
                </c:pt>
                <c:pt idx="11">
                  <c:v>28.687000000000001</c:v>
                </c:pt>
                <c:pt idx="12">
                  <c:v>22.335000000000001</c:v>
                </c:pt>
                <c:pt idx="13">
                  <c:v>2.411</c:v>
                </c:pt>
                <c:pt idx="14">
                  <c:v>5.2779999999999996</c:v>
                </c:pt>
                <c:pt idx="15">
                  <c:v>233.279</c:v>
                </c:pt>
                <c:pt idx="16">
                  <c:v>4.3220000000000001</c:v>
                </c:pt>
                <c:pt idx="17">
                  <c:v>6.9820000000000002</c:v>
                </c:pt>
                <c:pt idx="18">
                  <c:v>27.079000000000001</c:v>
                </c:pt>
                <c:pt idx="19">
                  <c:v>3.2389999999999999</c:v>
                </c:pt>
                <c:pt idx="20">
                  <c:v>5.5359999999999996</c:v>
                </c:pt>
                <c:pt idx="21">
                  <c:v>0</c:v>
                </c:pt>
                <c:pt idx="22">
                  <c:v>3.4319999999999999</c:v>
                </c:pt>
                <c:pt idx="23">
                  <c:v>27.369</c:v>
                </c:pt>
                <c:pt idx="24">
                  <c:v>37.509</c:v>
                </c:pt>
                <c:pt idx="25">
                  <c:v>4263.402</c:v>
                </c:pt>
                <c:pt idx="26">
                  <c:v>19.395</c:v>
                </c:pt>
                <c:pt idx="27">
                  <c:v>2.2879999999999998</c:v>
                </c:pt>
                <c:pt idx="28">
                  <c:v>2.843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216.82</c:v>
                </c:pt>
                <c:pt idx="11">
                  <c:v>0</c:v>
                </c:pt>
                <c:pt idx="12">
                  <c:v>0</c:v>
                </c:pt>
                <c:pt idx="13">
                  <c:v>0</c:v>
                </c:pt>
                <c:pt idx="14">
                  <c:v>0</c:v>
                </c:pt>
                <c:pt idx="15">
                  <c:v>0</c:v>
                </c:pt>
                <c:pt idx="16">
                  <c:v>0</c:v>
                </c:pt>
                <c:pt idx="17">
                  <c:v>5.3129999999999997</c:v>
                </c:pt>
                <c:pt idx="18">
                  <c:v>0</c:v>
                </c:pt>
                <c:pt idx="19">
                  <c:v>0</c:v>
                </c:pt>
                <c:pt idx="20">
                  <c:v>0</c:v>
                </c:pt>
                <c:pt idx="21">
                  <c:v>0</c:v>
                </c:pt>
                <c:pt idx="22">
                  <c:v>0</c:v>
                </c:pt>
                <c:pt idx="23">
                  <c:v>0</c:v>
                </c:pt>
                <c:pt idx="24">
                  <c:v>0</c:v>
                </c:pt>
                <c:pt idx="25">
                  <c:v>36.170999999999999</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3.444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排出量比較シート!$DA$21:$DA$50</c:f>
              <c:numCache>
                <c:formatCode>[=0]#;[&lt;1]0.00;#,##0</c:formatCode>
                <c:ptCount val="30"/>
                <c:pt idx="0">
                  <c:v>0</c:v>
                </c:pt>
                <c:pt idx="1">
                  <c:v>0</c:v>
                </c:pt>
                <c:pt idx="2">
                  <c:v>0</c:v>
                </c:pt>
                <c:pt idx="3">
                  <c:v>10.61</c:v>
                </c:pt>
                <c:pt idx="4">
                  <c:v>0</c:v>
                </c:pt>
                <c:pt idx="5">
                  <c:v>6.5110000000000001</c:v>
                </c:pt>
                <c:pt idx="6">
                  <c:v>0</c:v>
                </c:pt>
                <c:pt idx="7">
                  <c:v>0</c:v>
                </c:pt>
                <c:pt idx="8">
                  <c:v>4.9020000000000001</c:v>
                </c:pt>
                <c:pt idx="9">
                  <c:v>0</c:v>
                </c:pt>
                <c:pt idx="10">
                  <c:v>3.169</c:v>
                </c:pt>
                <c:pt idx="11">
                  <c:v>0</c:v>
                </c:pt>
                <c:pt idx="12">
                  <c:v>0</c:v>
                </c:pt>
                <c:pt idx="13">
                  <c:v>3.8340000000000001</c:v>
                </c:pt>
                <c:pt idx="14">
                  <c:v>45.427</c:v>
                </c:pt>
                <c:pt idx="15">
                  <c:v>0</c:v>
                </c:pt>
                <c:pt idx="16">
                  <c:v>0</c:v>
                </c:pt>
                <c:pt idx="17">
                  <c:v>0</c:v>
                </c:pt>
                <c:pt idx="18">
                  <c:v>24.824000000000002</c:v>
                </c:pt>
                <c:pt idx="19">
                  <c:v>0</c:v>
                </c:pt>
                <c:pt idx="20">
                  <c:v>0</c:v>
                </c:pt>
                <c:pt idx="21">
                  <c:v>32.67</c:v>
                </c:pt>
                <c:pt idx="22">
                  <c:v>6.3789999999999996</c:v>
                </c:pt>
                <c:pt idx="23">
                  <c:v>3.95</c:v>
                </c:pt>
                <c:pt idx="24">
                  <c:v>3.3090000000000002</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排出量比較シート!$DB$21:$DB$50</c:f>
              <c:numCache>
                <c:formatCode>[=0]#;[&lt;1]0.00;#,##0</c:formatCode>
                <c:ptCount val="30"/>
                <c:pt idx="0">
                  <c:v>0</c:v>
                </c:pt>
                <c:pt idx="1">
                  <c:v>0</c:v>
                </c:pt>
                <c:pt idx="2">
                  <c:v>0</c:v>
                </c:pt>
                <c:pt idx="3">
                  <c:v>30.693000000000001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73.924999999999997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排出量比較シート!$DD$21:$DD$50</c:f>
              <c:numCache>
                <c:formatCode>[=0]#;[&lt;1]0.00;#,##0</c:formatCode>
                <c:ptCount val="30"/>
                <c:pt idx="0">
                  <c:v>12.64</c:v>
                </c:pt>
                <c:pt idx="1">
                  <c:v>60.026000000000003</c:v>
                </c:pt>
                <c:pt idx="2">
                  <c:v>154.25</c:v>
                </c:pt>
                <c:pt idx="3">
                  <c:v>41.302999999999997</c:v>
                </c:pt>
                <c:pt idx="4">
                  <c:v>3.262</c:v>
                </c:pt>
                <c:pt idx="5">
                  <c:v>6.5110000000000001</c:v>
                </c:pt>
                <c:pt idx="6">
                  <c:v>0</c:v>
                </c:pt>
                <c:pt idx="7">
                  <c:v>24.55</c:v>
                </c:pt>
                <c:pt idx="8">
                  <c:v>8.3460000000000001</c:v>
                </c:pt>
                <c:pt idx="9">
                  <c:v>36.768999999999998</c:v>
                </c:pt>
                <c:pt idx="10">
                  <c:v>237.28900000000002</c:v>
                </c:pt>
                <c:pt idx="11">
                  <c:v>28.687000000000001</c:v>
                </c:pt>
                <c:pt idx="12">
                  <c:v>22.335000000000001</c:v>
                </c:pt>
                <c:pt idx="13">
                  <c:v>6.2450000000000001</c:v>
                </c:pt>
                <c:pt idx="14">
                  <c:v>50.704999999999998</c:v>
                </c:pt>
                <c:pt idx="15">
                  <c:v>233.279</c:v>
                </c:pt>
                <c:pt idx="16">
                  <c:v>4.3220000000000001</c:v>
                </c:pt>
                <c:pt idx="17">
                  <c:v>12.295</c:v>
                </c:pt>
                <c:pt idx="18">
                  <c:v>51.903000000000006</c:v>
                </c:pt>
                <c:pt idx="19">
                  <c:v>3.2389999999999999</c:v>
                </c:pt>
                <c:pt idx="20">
                  <c:v>5.5359999999999996</c:v>
                </c:pt>
                <c:pt idx="21">
                  <c:v>32.67</c:v>
                </c:pt>
                <c:pt idx="22">
                  <c:v>83.73599999999999</c:v>
                </c:pt>
                <c:pt idx="23">
                  <c:v>31.318999999999999</c:v>
                </c:pt>
                <c:pt idx="24">
                  <c:v>40.817999999999998</c:v>
                </c:pt>
                <c:pt idx="25">
                  <c:v>4299.5730000000003</c:v>
                </c:pt>
                <c:pt idx="26">
                  <c:v>19.395</c:v>
                </c:pt>
                <c:pt idx="27">
                  <c:v>2.2879999999999998</c:v>
                </c:pt>
                <c:pt idx="28">
                  <c:v>2.843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排出量比較シート!$CU$21:$CU$50</c:f>
              <c:numCache>
                <c:formatCode>\(0%\);;</c:formatCode>
                <c:ptCount val="30"/>
                <c:pt idx="0">
                  <c:v>0</c:v>
                </c:pt>
                <c:pt idx="1">
                  <c:v>0</c:v>
                </c:pt>
                <c:pt idx="2">
                  <c:v>0</c:v>
                </c:pt>
                <c:pt idx="3">
                  <c:v>0.33018412221465826</c:v>
                </c:pt>
                <c:pt idx="4">
                  <c:v>0</c:v>
                </c:pt>
                <c:pt idx="5">
                  <c:v>0.51466612088899222</c:v>
                </c:pt>
                <c:pt idx="6">
                  <c:v>0</c:v>
                </c:pt>
                <c:pt idx="7">
                  <c:v>0</c:v>
                </c:pt>
                <c:pt idx="8">
                  <c:v>0.21261094563050106</c:v>
                </c:pt>
                <c:pt idx="9">
                  <c:v>0</c:v>
                </c:pt>
                <c:pt idx="10">
                  <c:v>0.1171858001511132</c:v>
                </c:pt>
                <c:pt idx="11">
                  <c:v>0</c:v>
                </c:pt>
                <c:pt idx="12">
                  <c:v>0</c:v>
                </c:pt>
                <c:pt idx="13">
                  <c:v>0.13060305724358803</c:v>
                </c:pt>
                <c:pt idx="14">
                  <c:v>1</c:v>
                </c:pt>
                <c:pt idx="15">
                  <c:v>0</c:v>
                </c:pt>
                <c:pt idx="16">
                  <c:v>0</c:v>
                </c:pt>
                <c:pt idx="17">
                  <c:v>0</c:v>
                </c:pt>
                <c:pt idx="18">
                  <c:v>1</c:v>
                </c:pt>
                <c:pt idx="19">
                  <c:v>0</c:v>
                </c:pt>
                <c:pt idx="20">
                  <c:v>0</c:v>
                </c:pt>
                <c:pt idx="21">
                  <c:v>0.64700116649297168</c:v>
                </c:pt>
                <c:pt idx="22">
                  <c:v>0.19946376600710627</c:v>
                </c:pt>
                <c:pt idx="23">
                  <c:v>0.19498955257750217</c:v>
                </c:pt>
                <c:pt idx="24">
                  <c:v>0.14535726875251134</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排出量比較シート!$CM$21:$CM$50</c:f>
              <c:numCache>
                <c:formatCode>\(0%\);;</c:formatCode>
                <c:ptCount val="30"/>
                <c:pt idx="0">
                  <c:v>0.33068411652752772</c:v>
                </c:pt>
                <c:pt idx="1">
                  <c:v>0.93191677487646785</c:v>
                </c:pt>
                <c:pt idx="2">
                  <c:v>1</c:v>
                </c:pt>
                <c:pt idx="3">
                  <c:v>0</c:v>
                </c:pt>
                <c:pt idx="4">
                  <c:v>0.21532230655282597</c:v>
                </c:pt>
                <c:pt idx="5">
                  <c:v>0</c:v>
                </c:pt>
                <c:pt idx="6">
                  <c:v>0</c:v>
                </c:pt>
                <c:pt idx="7">
                  <c:v>0.35811374796433892</c:v>
                </c:pt>
                <c:pt idx="8">
                  <c:v>2.1960914229864612E-2</c:v>
                </c:pt>
                <c:pt idx="9">
                  <c:v>1</c:v>
                </c:pt>
                <c:pt idx="10">
                  <c:v>1</c:v>
                </c:pt>
                <c:pt idx="11">
                  <c:v>0.20234903140637997</c:v>
                </c:pt>
                <c:pt idx="12">
                  <c:v>6.8428303611895946E-2</c:v>
                </c:pt>
                <c:pt idx="13">
                  <c:v>0.10402532094358467</c:v>
                </c:pt>
                <c:pt idx="14">
                  <c:v>0.13742864765151985</c:v>
                </c:pt>
                <c:pt idx="15">
                  <c:v>1</c:v>
                </c:pt>
                <c:pt idx="16">
                  <c:v>0.14391859540838742</c:v>
                </c:pt>
                <c:pt idx="17">
                  <c:v>0.55231192720519529</c:v>
                </c:pt>
                <c:pt idx="18">
                  <c:v>0.87599725838897224</c:v>
                </c:pt>
                <c:pt idx="19">
                  <c:v>9.1672113419051751E-2</c:v>
                </c:pt>
                <c:pt idx="20">
                  <c:v>0.37240340114016612</c:v>
                </c:pt>
                <c:pt idx="21">
                  <c:v>0</c:v>
                </c:pt>
                <c:pt idx="22">
                  <c:v>2.5549131178152894E-2</c:v>
                </c:pt>
                <c:pt idx="23">
                  <c:v>0.30314573246136289</c:v>
                </c:pt>
                <c:pt idx="24">
                  <c:v>0.53814966691786503</c:v>
                </c:pt>
                <c:pt idx="25">
                  <c:v>1</c:v>
                </c:pt>
                <c:pt idx="26">
                  <c:v>0.24670693007339789</c:v>
                </c:pt>
                <c:pt idx="27">
                  <c:v>0.15706725453700021</c:v>
                </c:pt>
                <c:pt idx="28">
                  <c:v>0.92280484287531528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排出量比較シート!$BV$21:$BV$50</c:f>
              <c:numCache>
                <c:formatCode>0%</c:formatCode>
                <c:ptCount val="30"/>
                <c:pt idx="0">
                  <c:v>0.22354060507150733</c:v>
                </c:pt>
                <c:pt idx="1">
                  <c:v>0.42123316884914713</c:v>
                </c:pt>
                <c:pt idx="2">
                  <c:v>0.50238822672932937</c:v>
                </c:pt>
                <c:pt idx="3">
                  <c:v>0.17888886444635865</c:v>
                </c:pt>
                <c:pt idx="4">
                  <c:v>0.14758970745718253</c:v>
                </c:pt>
                <c:pt idx="5">
                  <c:v>6.4569754372509655E-2</c:v>
                </c:pt>
                <c:pt idx="6">
                  <c:v>0.63754174664822405</c:v>
                </c:pt>
                <c:pt idx="7">
                  <c:v>0.31402942167020181</c:v>
                </c:pt>
                <c:pt idx="8">
                  <c:v>0.61282942341407998</c:v>
                </c:pt>
                <c:pt idx="9">
                  <c:v>0.28423922154711251</c:v>
                </c:pt>
                <c:pt idx="10">
                  <c:v>0.45695587344366839</c:v>
                </c:pt>
                <c:pt idx="11">
                  <c:v>0.59247858348945937</c:v>
                </c:pt>
                <c:pt idx="12">
                  <c:v>0.77842541829300627</c:v>
                </c:pt>
                <c:pt idx="13">
                  <c:v>0.20324774525208777</c:v>
                </c:pt>
                <c:pt idx="14">
                  <c:v>0.30261697702434454</c:v>
                </c:pt>
                <c:pt idx="15">
                  <c:v>0.34493514021836208</c:v>
                </c:pt>
                <c:pt idx="16">
                  <c:v>0.21752196540358398</c:v>
                </c:pt>
                <c:pt idx="17">
                  <c:v>0.18080134984060159</c:v>
                </c:pt>
                <c:pt idx="18">
                  <c:v>0.23696513458388058</c:v>
                </c:pt>
                <c:pt idx="19">
                  <c:v>0.274621201751584</c:v>
                </c:pt>
                <c:pt idx="20">
                  <c:v>0.13909807265915053</c:v>
                </c:pt>
                <c:pt idx="21">
                  <c:v>4.7646609252316584E-2</c:v>
                </c:pt>
                <c:pt idx="22">
                  <c:v>0.5657721938520307</c:v>
                </c:pt>
                <c:pt idx="23">
                  <c:v>0.50644638739476899</c:v>
                </c:pt>
                <c:pt idx="24">
                  <c:v>0.40039269119334564</c:v>
                </c:pt>
                <c:pt idx="25">
                  <c:v>0.68544518890838302</c:v>
                </c:pt>
                <c:pt idx="26">
                  <c:v>0.44289145104349387</c:v>
                </c:pt>
                <c:pt idx="27">
                  <c:v>0.13694544858256608</c:v>
                </c:pt>
                <c:pt idx="28">
                  <c:v>4.8367209228279577E-2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排出量比較シート!$BZ$21:$BZ$50</c:f>
              <c:numCache>
                <c:formatCode>0%</c:formatCode>
                <c:ptCount val="30"/>
                <c:pt idx="0">
                  <c:v>0.20548302114842332</c:v>
                </c:pt>
                <c:pt idx="1">
                  <c:v>0.12345292857265065</c:v>
                </c:pt>
                <c:pt idx="2">
                  <c:v>9.5128823157493908E-2</c:v>
                </c:pt>
                <c:pt idx="3">
                  <c:v>0.24461875841469272</c:v>
                </c:pt>
                <c:pt idx="4">
                  <c:v>0.19873472072023679</c:v>
                </c:pt>
                <c:pt idx="5">
                  <c:v>0.19604606827623028</c:v>
                </c:pt>
                <c:pt idx="6">
                  <c:v>8.130172871366026E-2</c:v>
                </c:pt>
                <c:pt idx="7">
                  <c:v>0.19009664657863928</c:v>
                </c:pt>
                <c:pt idx="8">
                  <c:v>9.0097879438302012E-2</c:v>
                </c:pt>
                <c:pt idx="9">
                  <c:v>0.21306029725682407</c:v>
                </c:pt>
                <c:pt idx="10">
                  <c:v>0.14105728845673285</c:v>
                </c:pt>
                <c:pt idx="11">
                  <c:v>8.5156127423199002E-2</c:v>
                </c:pt>
                <c:pt idx="12">
                  <c:v>5.0548371567115814E-2</c:v>
                </c:pt>
                <c:pt idx="13">
                  <c:v>0.25743426723814961</c:v>
                </c:pt>
                <c:pt idx="14">
                  <c:v>0.16065101978710028</c:v>
                </c:pt>
                <c:pt idx="15">
                  <c:v>0.18899892006562771</c:v>
                </c:pt>
                <c:pt idx="16">
                  <c:v>0.15286109313659868</c:v>
                </c:pt>
                <c:pt idx="17">
                  <c:v>0.19970568159902377</c:v>
                </c:pt>
                <c:pt idx="18">
                  <c:v>0.15221098217747031</c:v>
                </c:pt>
                <c:pt idx="19">
                  <c:v>0.20892100397274754</c:v>
                </c:pt>
                <c:pt idx="20">
                  <c:v>0.17356104523465471</c:v>
                </c:pt>
                <c:pt idx="21">
                  <c:v>0.35104344994636422</c:v>
                </c:pt>
                <c:pt idx="22">
                  <c:v>0.13469734758575944</c:v>
                </c:pt>
                <c:pt idx="23">
                  <c:v>0.11363490669087833</c:v>
                </c:pt>
                <c:pt idx="24">
                  <c:v>0.13077169240371453</c:v>
                </c:pt>
                <c:pt idx="25">
                  <c:v>7.5711022224846908E-2</c:v>
                </c:pt>
                <c:pt idx="26">
                  <c:v>0.1235534367434124</c:v>
                </c:pt>
                <c:pt idx="27">
                  <c:v>0.17541430187162857</c:v>
                </c:pt>
                <c:pt idx="28">
                  <c:v>0.22954865586783482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排出量比較シート!$CA$21:$CA$50</c:f>
              <c:numCache>
                <c:formatCode>0%</c:formatCode>
                <c:ptCount val="30"/>
                <c:pt idx="0">
                  <c:v>0.24162800835224335</c:v>
                </c:pt>
                <c:pt idx="1">
                  <c:v>0.17223381196627965</c:v>
                </c:pt>
                <c:pt idx="2">
                  <c:v>0.18987994768321043</c:v>
                </c:pt>
                <c:pt idx="3">
                  <c:v>0.23539358363822574</c:v>
                </c:pt>
                <c:pt idx="4">
                  <c:v>0.23842981741057778</c:v>
                </c:pt>
                <c:pt idx="5">
                  <c:v>0.39049700940009519</c:v>
                </c:pt>
                <c:pt idx="6">
                  <c:v>0.13561819571289851</c:v>
                </c:pt>
                <c:pt idx="7">
                  <c:v>0.22906725852972967</c:v>
                </c:pt>
                <c:pt idx="8">
                  <c:v>9.2569441137706682E-2</c:v>
                </c:pt>
                <c:pt idx="9">
                  <c:v>0.16771181167652338</c:v>
                </c:pt>
                <c:pt idx="10">
                  <c:v>0.14377956662090516</c:v>
                </c:pt>
                <c:pt idx="11">
                  <c:v>0.14718665919924365</c:v>
                </c:pt>
                <c:pt idx="12">
                  <c:v>5.3055004484093081E-2</c:v>
                </c:pt>
                <c:pt idx="13">
                  <c:v>0.2505001682947266</c:v>
                </c:pt>
                <c:pt idx="14">
                  <c:v>0.20210634250939194</c:v>
                </c:pt>
                <c:pt idx="15">
                  <c:v>0.23301835647815713</c:v>
                </c:pt>
                <c:pt idx="16">
                  <c:v>0.24237772987884668</c:v>
                </c:pt>
                <c:pt idx="17">
                  <c:v>0.23436004215371553</c:v>
                </c:pt>
                <c:pt idx="18">
                  <c:v>0.24679085420118116</c:v>
                </c:pt>
                <c:pt idx="19">
                  <c:v>0.22031006883317353</c:v>
                </c:pt>
                <c:pt idx="20">
                  <c:v>0.23406906280300568</c:v>
                </c:pt>
                <c:pt idx="21">
                  <c:v>0.27834052754700878</c:v>
                </c:pt>
                <c:pt idx="22">
                  <c:v>9.6204771701443287E-2</c:v>
                </c:pt>
                <c:pt idx="23">
                  <c:v>9.3613218817382118E-2</c:v>
                </c:pt>
                <c:pt idx="24">
                  <c:v>0.21448470326286728</c:v>
                </c:pt>
                <c:pt idx="25">
                  <c:v>0.10078736278158261</c:v>
                </c:pt>
                <c:pt idx="26">
                  <c:v>0.13293629683227209</c:v>
                </c:pt>
                <c:pt idx="27">
                  <c:v>0.16721982820321438</c:v>
                </c:pt>
                <c:pt idx="28">
                  <c:v>0.37529145629318239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排出量比較シート!$CB$21:$CB$50</c:f>
              <c:numCache>
                <c:formatCode>0%</c:formatCode>
                <c:ptCount val="30"/>
                <c:pt idx="0">
                  <c:v>0.3126530763595658</c:v>
                </c:pt>
                <c:pt idx="1">
                  <c:v>0.26633300776798757</c:v>
                </c:pt>
                <c:pt idx="2">
                  <c:v>0.20237703098224341</c:v>
                </c:pt>
                <c:pt idx="3">
                  <c:v>0.32001404284075652</c:v>
                </c:pt>
                <c:pt idx="4">
                  <c:v>0.3752704584127225</c:v>
                </c:pt>
                <c:pt idx="5">
                  <c:v>0.32253970875543336</c:v>
                </c:pt>
                <c:pt idx="6">
                  <c:v>0.13619556302346991</c:v>
                </c:pt>
                <c:pt idx="7">
                  <c:v>0.25419600830247108</c:v>
                </c:pt>
                <c:pt idx="8">
                  <c:v>0.19179882889394989</c:v>
                </c:pt>
                <c:pt idx="9">
                  <c:v>0.31462566413407128</c:v>
                </c:pt>
                <c:pt idx="10">
                  <c:v>0.24650908494665069</c:v>
                </c:pt>
                <c:pt idx="11">
                  <c:v>0.16284426312573408</c:v>
                </c:pt>
                <c:pt idx="12">
                  <c:v>0.11246975260351451</c:v>
                </c:pt>
                <c:pt idx="13">
                  <c:v>0.28881781921503591</c:v>
                </c:pt>
                <c:pt idx="14">
                  <c:v>0.31570349416354021</c:v>
                </c:pt>
                <c:pt idx="15">
                  <c:v>0.22429219162548805</c:v>
                </c:pt>
                <c:pt idx="16">
                  <c:v>0.36193121619305219</c:v>
                </c:pt>
                <c:pt idx="17">
                  <c:v>0.34836898221405749</c:v>
                </c:pt>
                <c:pt idx="18">
                  <c:v>0.34662503440013143</c:v>
                </c:pt>
                <c:pt idx="19">
                  <c:v>0.28663574673014836</c:v>
                </c:pt>
                <c:pt idx="20">
                  <c:v>0.42601679998989561</c:v>
                </c:pt>
                <c:pt idx="21">
                  <c:v>0.30229124538196156</c:v>
                </c:pt>
                <c:pt idx="22">
                  <c:v>0.19549603398672516</c:v>
                </c:pt>
                <c:pt idx="23">
                  <c:v>0.26569597677181817</c:v>
                </c:pt>
                <c:pt idx="24">
                  <c:v>0.23234445617754268</c:v>
                </c:pt>
                <c:pt idx="25">
                  <c:v>0.13805642608518751</c:v>
                </c:pt>
                <c:pt idx="26">
                  <c:v>0.28343386049801872</c:v>
                </c:pt>
                <c:pt idx="27">
                  <c:v>0.49879219888094928</c:v>
                </c:pt>
                <c:pt idx="28">
                  <c:v>0.34679267861070323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排出量比較シート!$CH$21:$CH$50</c:f>
              <c:numCache>
                <c:formatCode>0%</c:formatCode>
                <c:ptCount val="30"/>
                <c:pt idx="0">
                  <c:v>1.6695289068260188E-2</c:v>
                </c:pt>
                <c:pt idx="1">
                  <c:v>1.6747082843934939E-2</c:v>
                </c:pt>
                <c:pt idx="2">
                  <c:v>1.0225971447722816E-2</c:v>
                </c:pt>
                <c:pt idx="3">
                  <c:v>2.1084750659966289E-2</c:v>
                </c:pt>
                <c:pt idx="4">
                  <c:v>3.9975295999280382E-2</c:v>
                </c:pt>
                <c:pt idx="5">
                  <c:v>2.6347459195731456E-2</c:v>
                </c:pt>
                <c:pt idx="6">
                  <c:v>9.3427659017472249E-3</c:v>
                </c:pt>
                <c:pt idx="7">
                  <c:v>1.2610664918958242E-2</c:v>
                </c:pt>
                <c:pt idx="8">
                  <c:v>1.2704427115961437E-2</c:v>
                </c:pt>
                <c:pt idx="9">
                  <c:v>2.0363005385468761E-2</c:v>
                </c:pt>
                <c:pt idx="10">
                  <c:v>1.1698186532043015E-2</c:v>
                </c:pt>
                <c:pt idx="11">
                  <c:v>1.2334366762363982E-2</c:v>
                </c:pt>
                <c:pt idx="12">
                  <c:v>5.5014530522704821E-3</c:v>
                </c:pt>
                <c:pt idx="13">
                  <c:v>0</c:v>
                </c:pt>
                <c:pt idx="14">
                  <c:v>1.8922166515623007E-2</c:v>
                </c:pt>
                <c:pt idx="15">
                  <c:v>8.7553916123649569E-3</c:v>
                </c:pt>
                <c:pt idx="16">
                  <c:v>2.530799538791851E-2</c:v>
                </c:pt>
                <c:pt idx="17">
                  <c:v>3.6763944192601559E-2</c:v>
                </c:pt>
                <c:pt idx="18">
                  <c:v>1.7407994637336676E-2</c:v>
                </c:pt>
                <c:pt idx="19">
                  <c:v>9.5119787123465697E-3</c:v>
                </c:pt>
                <c:pt idx="20">
                  <c:v>2.7255019313293386E-2</c:v>
                </c:pt>
                <c:pt idx="21">
                  <c:v>2.0678167872348909E-2</c:v>
                </c:pt>
                <c:pt idx="22">
                  <c:v>7.8296528740413648E-3</c:v>
                </c:pt>
                <c:pt idx="23">
                  <c:v>2.060951032515233E-2</c:v>
                </c:pt>
                <c:pt idx="24">
                  <c:v>2.200645696252989E-2</c:v>
                </c:pt>
                <c:pt idx="25">
                  <c:v>0</c:v>
                </c:pt>
                <c:pt idx="26">
                  <c:v>1.7184954882803017E-2</c:v>
                </c:pt>
                <c:pt idx="27">
                  <c:v>2.1628222461641766E-2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排出量比較シート!$BW$21:$BW$50</c15:sqref>
                        </c15:formulaRef>
                      </c:ext>
                    </c:extLst>
                    <c:numCache>
                      <c:formatCode>0%</c:formatCode>
                      <c:ptCount val="30"/>
                      <c:pt idx="0">
                        <c:v>0.1501006277699832</c:v>
                      </c:pt>
                      <c:pt idx="1">
                        <c:v>0.38129258588077036</c:v>
                      </c:pt>
                      <c:pt idx="2">
                        <c:v>0.41172374596760852</c:v>
                      </c:pt>
                      <c:pt idx="3">
                        <c:v>0.13929148630217733</c:v>
                      </c:pt>
                      <c:pt idx="4">
                        <c:v>0.13655221968833117</c:v>
                      </c:pt>
                      <c:pt idx="5">
                        <c:v>2.7921254017924318E-2</c:v>
                      </c:pt>
                      <c:pt idx="6">
                        <c:v>0.58394567797900143</c:v>
                      </c:pt>
                      <c:pt idx="7">
                        <c:v>0.18306746416688968</c:v>
                      </c:pt>
                      <c:pt idx="8">
                        <c:v>0.5416723267316369</c:v>
                      </c:pt>
                      <c:pt idx="9">
                        <c:v>0.22973324333736514</c:v>
                      </c:pt>
                      <c:pt idx="10">
                        <c:v>0.40690544948511159</c:v>
                      </c:pt>
                      <c:pt idx="11">
                        <c:v>0.55642276338671848</c:v>
                      </c:pt>
                      <c:pt idx="12">
                        <c:v>0.73007012895591428</c:v>
                      </c:pt>
                      <c:pt idx="13">
                        <c:v>0.19529466527861133</c:v>
                      </c:pt>
                      <c:pt idx="14">
                        <c:v>0.26805496619080227</c:v>
                      </c:pt>
                      <c:pt idx="15">
                        <c:v>0.28739954432406978</c:v>
                      </c:pt>
                      <c:pt idx="16">
                        <c:v>0.17265981364412167</c:v>
                      </c:pt>
                      <c:pt idx="17">
                        <c:v>0.14697004684356274</c:v>
                      </c:pt>
                      <c:pt idx="18">
                        <c:v>0.19939351261186034</c:v>
                      </c:pt>
                      <c:pt idx="19">
                        <c:v>0.24599178254095291</c:v>
                      </c:pt>
                      <c:pt idx="20">
                        <c:v>8.5792453864504098E-2</c:v>
                      </c:pt>
                      <c:pt idx="21">
                        <c:v>6.0425867703866624E-3</c:v>
                      </c:pt>
                      <c:pt idx="22">
                        <c:v>0.54181268500804858</c:v>
                      </c:pt>
                      <c:pt idx="23">
                        <c:v>0.44123376030925687</c:v>
                      </c:pt>
                      <c:pt idx="24">
                        <c:v>0.33591700074630904</c:v>
                      </c:pt>
                      <c:pt idx="25">
                        <c:v>0.604026628078976</c:v>
                      </c:pt>
                      <c:pt idx="26">
                        <c:v>0.34648924622904564</c:v>
                      </c:pt>
                      <c:pt idx="27">
                        <c:v>2.4674139371011459E-2</c:v>
                      </c:pt>
                      <c:pt idx="28">
                        <c:v>4.2072772373002998E-2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1.4741625471252398E-2</c:v>
                      </c:pt>
                      <c:pt idx="1">
                        <c:v>1.4041017385553769E-2</c:v>
                      </c:pt>
                      <c:pt idx="2">
                        <c:v>8.2090246146314279E-3</c:v>
                      </c:pt>
                      <c:pt idx="3">
                        <c:v>1.9077535535077822E-2</c:v>
                      </c:pt>
                      <c:pt idx="4">
                        <c:v>1.0355640226619217E-2</c:v>
                      </c:pt>
                      <c:pt idx="5">
                        <c:v>6.2810103246167459E-3</c:v>
                      </c:pt>
                      <c:pt idx="6">
                        <c:v>8.2240082027004724E-3</c:v>
                      </c:pt>
                      <c:pt idx="7">
                        <c:v>1.8233034146787321E-2</c:v>
                      </c:pt>
                      <c:pt idx="8">
                        <c:v>7.2322895724681799E-3</c:v>
                      </c:pt>
                      <c:pt idx="9">
                        <c:v>1.1252161562969149E-2</c:v>
                      </c:pt>
                      <c:pt idx="10">
                        <c:v>1.3664827311987884E-2</c:v>
                      </c:pt>
                      <c:pt idx="11">
                        <c:v>5.2429358944015136E-3</c:v>
                      </c:pt>
                      <c:pt idx="12">
                        <c:v>5.8538303087720834E-3</c:v>
                      </c:pt>
                      <c:pt idx="13">
                        <c:v>5.5851526889790339E-3</c:v>
                      </c:pt>
                      <c:pt idx="14">
                        <c:v>1.0448546490636946E-2</c:v>
                      </c:pt>
                      <c:pt idx="15">
                        <c:v>1.3122995005615949E-2</c:v>
                      </c:pt>
                      <c:pt idx="16">
                        <c:v>1.6665041168732485E-2</c:v>
                      </c:pt>
                      <c:pt idx="17">
                        <c:v>2.0473013487610769E-2</c:v>
                      </c:pt>
                      <c:pt idx="18">
                        <c:v>1.3880481940974156E-2</c:v>
                      </c:pt>
                      <c:pt idx="19">
                        <c:v>1.1407050171873543E-2</c:v>
                      </c:pt>
                      <c:pt idx="20">
                        <c:v>1.7327353990126429E-2</c:v>
                      </c:pt>
                      <c:pt idx="21">
                        <c:v>1.3611506573371448E-2</c:v>
                      </c:pt>
                      <c:pt idx="22">
                        <c:v>6.0068203586556611E-3</c:v>
                      </c:pt>
                      <c:pt idx="23">
                        <c:v>7.982344269636385E-3</c:v>
                      </c:pt>
                      <c:pt idx="24">
                        <c:v>9.307853746294099E-3</c:v>
                      </c:pt>
                      <c:pt idx="25">
                        <c:v>9.7814588250956791E-3</c:v>
                      </c:pt>
                      <c:pt idx="26">
                        <c:v>1.5066166332379767E-2</c:v>
                      </c:pt>
                      <c:pt idx="27">
                        <c:v>1.2449046741294231E-2</c:v>
                      </c:pt>
                      <c:pt idx="28">
                        <c:v>6.2944368552765835E-3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5.8698351830271757E-2</c:v>
                      </c:pt>
                      <c:pt idx="1">
                        <c:v>2.5899565582822932E-2</c:v>
                      </c:pt>
                      <c:pt idx="2">
                        <c:v>8.2455456147089476E-2</c:v>
                      </c:pt>
                      <c:pt idx="3">
                        <c:v>2.0519842609103504E-2</c:v>
                      </c:pt>
                      <c:pt idx="4">
                        <c:v>6.8184754223212483E-4</c:v>
                      </c:pt>
                      <c:pt idx="5">
                        <c:v>3.0367490029968598E-2</c:v>
                      </c:pt>
                      <c:pt idx="6">
                        <c:v>4.5372060466522229E-2</c:v>
                      </c:pt>
                      <c:pt idx="7">
                        <c:v>0.1127289233565248</c:v>
                      </c:pt>
                      <c:pt idx="8">
                        <c:v>6.3924807109974863E-2</c:v>
                      </c:pt>
                      <c:pt idx="9">
                        <c:v>4.3253816646778236E-2</c:v>
                      </c:pt>
                      <c:pt idx="10">
                        <c:v>3.6385596646568895E-2</c:v>
                      </c:pt>
                      <c:pt idx="11">
                        <c:v>3.0812884208339421E-2</c:v>
                      </c:pt>
                      <c:pt idx="12">
                        <c:v>4.2501459028319928E-2</c:v>
                      </c:pt>
                      <c:pt idx="13">
                        <c:v>2.367927284497418E-3</c:v>
                      </c:pt>
                      <c:pt idx="14">
                        <c:v>2.411346434290533E-2</c:v>
                      </c:pt>
                      <c:pt idx="15">
                        <c:v>4.4412600888676317E-2</c:v>
                      </c:pt>
                      <c:pt idx="16">
                        <c:v>2.8197110590729848E-2</c:v>
                      </c:pt>
                      <c:pt idx="17">
                        <c:v>1.3358289509428058E-2</c:v>
                      </c:pt>
                      <c:pt idx="18">
                        <c:v>2.3691140031046078E-2</c:v>
                      </c:pt>
                      <c:pt idx="19">
                        <c:v>1.7222369038757571E-2</c:v>
                      </c:pt>
                      <c:pt idx="20">
                        <c:v>3.5978264804520002E-2</c:v>
                      </c:pt>
                      <c:pt idx="21">
                        <c:v>2.7992515908558471E-2</c:v>
                      </c:pt>
                      <c:pt idx="22">
                        <c:v>1.7952688485326444E-2</c:v>
                      </c:pt>
                      <c:pt idx="23">
                        <c:v>5.7230282815875798E-2</c:v>
                      </c:pt>
                      <c:pt idx="24">
                        <c:v>5.5167836700742559E-2</c:v>
                      </c:pt>
                      <c:pt idx="25">
                        <c:v>7.1637102004311434E-2</c:v>
                      </c:pt>
                      <c:pt idx="26">
                        <c:v>8.1336038482068468E-2</c:v>
                      </c:pt>
                      <c:pt idx="27">
                        <c:v>9.9822262470260395E-2</c:v>
                      </c:pt>
                      <c:pt idx="28">
                        <c:v>0</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0.30441877210834106</c:v>
                      </c:pt>
                      <c:pt idx="1">
                        <c:v>0.25747975063196077</c:v>
                      </c:pt>
                      <c:pt idx="2">
                        <c:v>0.1961614313269455</c:v>
                      </c:pt>
                      <c:pt idx="3">
                        <c:v>0.29094654309533768</c:v>
                      </c:pt>
                      <c:pt idx="4">
                        <c:v>0.36269318554362306</c:v>
                      </c:pt>
                      <c:pt idx="5">
                        <c:v>0.3019554902505121</c:v>
                      </c:pt>
                      <c:pt idx="6">
                        <c:v>0.13169447711406781</c:v>
                      </c:pt>
                      <c:pt idx="7">
                        <c:v>0.2480503413389076</c:v>
                      </c:pt>
                      <c:pt idx="8">
                        <c:v>0.18654174187741462</c:v>
                      </c:pt>
                      <c:pt idx="9">
                        <c:v>0.29883034583102008</c:v>
                      </c:pt>
                      <c:pt idx="10">
                        <c:v>0.23949580035361945</c:v>
                      </c:pt>
                      <c:pt idx="11">
                        <c:v>0.14458383118834536</c:v>
                      </c:pt>
                      <c:pt idx="12">
                        <c:v>0.10673231347617618</c:v>
                      </c:pt>
                      <c:pt idx="13">
                        <c:v>0.2775611210693476</c:v>
                      </c:pt>
                      <c:pt idx="14">
                        <c:v>0.30542244668730056</c:v>
                      </c:pt>
                      <c:pt idx="15">
                        <c:v>0.21003382244770108</c:v>
                      </c:pt>
                      <c:pt idx="16">
                        <c:v>0.35235136460722932</c:v>
                      </c:pt>
                      <c:pt idx="17">
                        <c:v>0.33763798999684419</c:v>
                      </c:pt>
                      <c:pt idx="18">
                        <c:v>0.3365750530766532</c:v>
                      </c:pt>
                      <c:pt idx="19">
                        <c:v>0.27648620995288897</c:v>
                      </c:pt>
                      <c:pt idx="20">
                        <c:v>0.41389044309603173</c:v>
                      </c:pt>
                      <c:pt idx="21">
                        <c:v>0.29367329054911501</c:v>
                      </c:pt>
                      <c:pt idx="22">
                        <c:v>0.18540593729487226</c:v>
                      </c:pt>
                      <c:pt idx="23">
                        <c:v>0.25836304467914262</c:v>
                      </c:pt>
                      <c:pt idx="24">
                        <c:v>0.22491722804181288</c:v>
                      </c:pt>
                      <c:pt idx="25">
                        <c:v>0.13458378677273142</c:v>
                      </c:pt>
                      <c:pt idx="26">
                        <c:v>0.27615953439458801</c:v>
                      </c:pt>
                      <c:pt idx="27">
                        <c:v>0.48664501490042306</c:v>
                      </c:pt>
                      <c:pt idx="28">
                        <c:v>0.32670899493793054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0.12332901532777769</c:v>
                      </c:pt>
                      <c:pt idx="1">
                        <c:v>0.14319196095978901</c:v>
                      </c:pt>
                      <c:pt idx="2">
                        <c:v>0.10470399284573301</c:v>
                      </c:pt>
                      <c:pt idx="3">
                        <c:v>0.14361973554875151</c:v>
                      </c:pt>
                      <c:pt idx="4">
                        <c:v>0.21271821406898353</c:v>
                      </c:pt>
                      <c:pt idx="5">
                        <c:v>0.21641166306189841</c:v>
                      </c:pt>
                      <c:pt idx="6">
                        <c:v>6.9690304998952179E-2</c:v>
                      </c:pt>
                      <c:pt idx="7">
                        <c:v>0.10850511152882579</c:v>
                      </c:pt>
                      <c:pt idx="8">
                        <c:v>8.2243370629799542E-2</c:v>
                      </c:pt>
                      <c:pt idx="9">
                        <c:v>0.14986463318659787</c:v>
                      </c:pt>
                      <c:pt idx="10">
                        <c:v>0.1026761609382516</c:v>
                      </c:pt>
                      <c:pt idx="11">
                        <c:v>8.1860749367595909E-2</c:v>
                      </c:pt>
                      <c:pt idx="12">
                        <c:v>4.5262597708067807E-2</c:v>
                      </c:pt>
                      <c:pt idx="13">
                        <c:v>0.16530102562347254</c:v>
                      </c:pt>
                      <c:pt idx="14">
                        <c:v>0.1706859633880585</c:v>
                      </c:pt>
                      <c:pt idx="15">
                        <c:v>0.10520075220039021</c:v>
                      </c:pt>
                      <c:pt idx="16">
                        <c:v>0.15229596294469286</c:v>
                      </c:pt>
                      <c:pt idx="17">
                        <c:v>0.16943395682730836</c:v>
                      </c:pt>
                      <c:pt idx="18">
                        <c:v>0.15918872958790625</c:v>
                      </c:pt>
                      <c:pt idx="19">
                        <c:v>0.13852406576706641</c:v>
                      </c:pt>
                      <c:pt idx="20">
                        <c:v>0.21041090816827435</c:v>
                      </c:pt>
                      <c:pt idx="21">
                        <c:v>0.1505676529495413</c:v>
                      </c:pt>
                      <c:pt idx="22">
                        <c:v>8.1642011806036585E-2</c:v>
                      </c:pt>
                      <c:pt idx="23">
                        <c:v>0.10963461667446879</c:v>
                      </c:pt>
                      <c:pt idx="24">
                        <c:v>0.1148104897734679</c:v>
                      </c:pt>
                      <c:pt idx="25">
                        <c:v>5.7842096381934487E-2</c:v>
                      </c:pt>
                      <c:pt idx="26">
                        <c:v>0.11815326940383183</c:v>
                      </c:pt>
                      <c:pt idx="27">
                        <c:v>0.19243933767853366</c:v>
                      </c:pt>
                      <c:pt idx="28">
                        <c:v>0.22822763961096398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0.18108975678056341</c:v>
                      </c:pt>
                      <c:pt idx="1">
                        <c:v>0.11428778967217176</c:v>
                      </c:pt>
                      <c:pt idx="2">
                        <c:v>9.1457438481212489E-2</c:v>
                      </c:pt>
                      <c:pt idx="3">
                        <c:v>0.1473268075465862</c:v>
                      </c:pt>
                      <c:pt idx="4">
                        <c:v>0.14997497147463959</c:v>
                      </c:pt>
                      <c:pt idx="5">
                        <c:v>8.5543827188613711E-2</c:v>
                      </c:pt>
                      <c:pt idx="6">
                        <c:v>6.2004172115115642E-2</c:v>
                      </c:pt>
                      <c:pt idx="7">
                        <c:v>0.13954522981008183</c:v>
                      </c:pt>
                      <c:pt idx="8">
                        <c:v>0.10429837124761505</c:v>
                      </c:pt>
                      <c:pt idx="9">
                        <c:v>0.14896571264442221</c:v>
                      </c:pt>
                      <c:pt idx="10">
                        <c:v>0.13681963941536784</c:v>
                      </c:pt>
                      <c:pt idx="11">
                        <c:v>6.2723081820749441E-2</c:v>
                      </c:pt>
                      <c:pt idx="12">
                        <c:v>6.1469715768108363E-2</c:v>
                      </c:pt>
                      <c:pt idx="13">
                        <c:v>0.11226009544587509</c:v>
                      </c:pt>
                      <c:pt idx="14">
                        <c:v>0.13473648329924207</c:v>
                      </c:pt>
                      <c:pt idx="15">
                        <c:v>0.10483307024731088</c:v>
                      </c:pt>
                      <c:pt idx="16">
                        <c:v>0.20005540166253646</c:v>
                      </c:pt>
                      <c:pt idx="17">
                        <c:v>0.16820403316953578</c:v>
                      </c:pt>
                      <c:pt idx="18">
                        <c:v>0.17738632348874697</c:v>
                      </c:pt>
                      <c:pt idx="19">
                        <c:v>0.13796214418582259</c:v>
                      </c:pt>
                      <c:pt idx="20">
                        <c:v>0.20347953492775744</c:v>
                      </c:pt>
                      <c:pt idx="21">
                        <c:v>0.1431056375995737</c:v>
                      </c:pt>
                      <c:pt idx="22">
                        <c:v>0.10376392548883566</c:v>
                      </c:pt>
                      <c:pt idx="23">
                        <c:v>0.14872842800467381</c:v>
                      </c:pt>
                      <c:pt idx="24">
                        <c:v>0.11010673826834498</c:v>
                      </c:pt>
                      <c:pt idx="25">
                        <c:v>7.674169039079691E-2</c:v>
                      </c:pt>
                      <c:pt idx="26">
                        <c:v>0.15800626499075618</c:v>
                      </c:pt>
                      <c:pt idx="27">
                        <c:v>0.29420567722188939</c:v>
                      </c:pt>
                      <c:pt idx="28">
                        <c:v>9.8481355326966558E-2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8.2343042512247021E-3</c:v>
                      </c:pt>
                      <c:pt idx="1">
                        <c:v>8.8532571360268181E-3</c:v>
                      </c:pt>
                      <c:pt idx="2">
                        <c:v>6.2155996552979431E-3</c:v>
                      </c:pt>
                      <c:pt idx="3">
                        <c:v>9.8775720257667371E-3</c:v>
                      </c:pt>
                      <c:pt idx="4">
                        <c:v>1.2577272869099414E-2</c:v>
                      </c:pt>
                      <c:pt idx="5">
                        <c:v>2.0584218504921266E-2</c:v>
                      </c:pt>
                      <c:pt idx="6">
                        <c:v>4.5010859094020902E-3</c:v>
                      </c:pt>
                      <c:pt idx="7">
                        <c:v>6.1456669635634696E-3</c:v>
                      </c:pt>
                      <c:pt idx="8">
                        <c:v>5.2570870165352954E-3</c:v>
                      </c:pt>
                      <c:pt idx="9">
                        <c:v>1.0913625901589237E-2</c:v>
                      </c:pt>
                      <c:pt idx="10">
                        <c:v>7.0132845930312594E-3</c:v>
                      </c:pt>
                      <c:pt idx="11">
                        <c:v>5.4638466066812214E-3</c:v>
                      </c:pt>
                      <c:pt idx="12">
                        <c:v>3.104357880819471E-3</c:v>
                      </c:pt>
                      <c:pt idx="13">
                        <c:v>1.1256698145688278E-2</c:v>
                      </c:pt>
                      <c:pt idx="14">
                        <c:v>1.0281047476239626E-2</c:v>
                      </c:pt>
                      <c:pt idx="15">
                        <c:v>7.4166818773517135E-3</c:v>
                      </c:pt>
                      <c:pt idx="16">
                        <c:v>9.5798515858228437E-3</c:v>
                      </c:pt>
                      <c:pt idx="17">
                        <c:v>1.073099221721331E-2</c:v>
                      </c:pt>
                      <c:pt idx="18">
                        <c:v>1.0049981323478204E-2</c:v>
                      </c:pt>
                      <c:pt idx="19">
                        <c:v>1.0149536777259386E-2</c:v>
                      </c:pt>
                      <c:pt idx="20">
                        <c:v>1.2126356893863875E-2</c:v>
                      </c:pt>
                      <c:pt idx="21">
                        <c:v>8.6179548328465094E-3</c:v>
                      </c:pt>
                      <c:pt idx="22">
                        <c:v>5.5050835640514774E-3</c:v>
                      </c:pt>
                      <c:pt idx="23">
                        <c:v>7.3329320926755594E-3</c:v>
                      </c:pt>
                      <c:pt idx="24">
                        <c:v>7.4272281357297939E-3</c:v>
                      </c:pt>
                      <c:pt idx="25">
                        <c:v>3.4726393124560845E-3</c:v>
                      </c:pt>
                      <c:pt idx="26">
                        <c:v>7.2743261034306983E-3</c:v>
                      </c:pt>
                      <c:pt idx="27">
                        <c:v>1.2147183980526241E-2</c:v>
                      </c:pt>
                      <c:pt idx="28">
                        <c:v>2.0083683672772683E-2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1.9189927719652083E-2</c:v>
                      </c:pt>
                      <c:pt idx="4">
                        <c:v>0</c:v>
                      </c:pt>
                      <c:pt idx="5">
                        <c:v>0</c:v>
                      </c:pt>
                      <c:pt idx="6">
                        <c:v>0</c:v>
                      </c:pt>
                      <c:pt idx="7">
                        <c:v>0</c:v>
                      </c:pt>
                      <c:pt idx="8">
                        <c:v>0</c:v>
                      </c:pt>
                      <c:pt idx="9">
                        <c:v>4.8816924014619236E-3</c:v>
                      </c:pt>
                      <c:pt idx="10">
                        <c:v>0</c:v>
                      </c:pt>
                      <c:pt idx="11">
                        <c:v>1.2796585330707497E-2</c:v>
                      </c:pt>
                      <c:pt idx="12">
                        <c:v>2.6330812465188529E-3</c:v>
                      </c:pt>
                      <c:pt idx="13">
                        <c:v>0</c:v>
                      </c:pt>
                      <c:pt idx="14">
                        <c:v>0</c:v>
                      </c:pt>
                      <c:pt idx="15">
                        <c:v>6.8416873004352504E-3</c:v>
                      </c:pt>
                      <c:pt idx="16">
                        <c:v>0</c:v>
                      </c:pt>
                      <c:pt idx="17">
                        <c:v>0</c:v>
                      </c:pt>
                      <c:pt idx="18">
                        <c:v>0</c:v>
                      </c:pt>
                      <c:pt idx="19">
                        <c:v>0</c:v>
                      </c:pt>
                      <c:pt idx="20">
                        <c:v>0</c:v>
                      </c:pt>
                      <c:pt idx="21">
                        <c:v>0</c:v>
                      </c:pt>
                      <c:pt idx="22">
                        <c:v>4.5850131278014289E-3</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排出量比較シート!$BE$21:$BE$50</c:f>
              <c:numCache>
                <c:formatCode>#,##0_);[Red]\(#,##0\)</c:formatCode>
                <c:ptCount val="30"/>
                <c:pt idx="0">
                  <c:v>38.223789315105456</c:v>
                </c:pt>
                <c:pt idx="1">
                  <c:v>64.411331159863366</c:v>
                </c:pt>
                <c:pt idx="2">
                  <c:v>111.26113918301155</c:v>
                </c:pt>
                <c:pt idx="3">
                  <c:v>23.499182191072094</c:v>
                </c:pt>
                <c:pt idx="4">
                  <c:v>15.149382580107737</c:v>
                </c:pt>
                <c:pt idx="5">
                  <c:v>4.1667084371795884</c:v>
                </c:pt>
                <c:pt idx="6">
                  <c:v>194.26354185749227</c:v>
                </c:pt>
                <c:pt idx="7">
                  <c:v>68.553637327670245</c:v>
                </c:pt>
                <c:pt idx="8">
                  <c:v>156.82407225635944</c:v>
                </c:pt>
                <c:pt idx="9">
                  <c:v>35.349244449964154</c:v>
                </c:pt>
                <c:pt idx="10">
                  <c:v>87.604412637946893</c:v>
                </c:pt>
                <c:pt idx="11">
                  <c:v>141.76989037514866</c:v>
                </c:pt>
                <c:pt idx="12">
                  <c:v>326.40002485926254</c:v>
                </c:pt>
                <c:pt idx="13">
                  <c:v>23.177049377310173</c:v>
                </c:pt>
                <c:pt idx="14">
                  <c:v>38.405384104364572</c:v>
                </c:pt>
                <c:pt idx="15">
                  <c:v>61.079030133687418</c:v>
                </c:pt>
                <c:pt idx="16">
                  <c:v>30.030865627445657</c:v>
                </c:pt>
                <c:pt idx="17">
                  <c:v>22.260971372128548</c:v>
                </c:pt>
                <c:pt idx="18">
                  <c:v>30.912197202306785</c:v>
                </c:pt>
                <c:pt idx="19">
                  <c:v>35.332446031803329</c:v>
                </c:pt>
                <c:pt idx="20">
                  <c:v>14.865600000028856</c:v>
                </c:pt>
                <c:pt idx="21">
                  <c:v>6.8535438610031294</c:v>
                </c:pt>
                <c:pt idx="22">
                  <c:v>134.32942106989177</c:v>
                </c:pt>
                <c:pt idx="23">
                  <c:v>90.283309541519884</c:v>
                </c:pt>
                <c:pt idx="24">
                  <c:v>69.699940938037969</c:v>
                </c:pt>
                <c:pt idx="25">
                  <c:v>262.25630632471609</c:v>
                </c:pt>
                <c:pt idx="26">
                  <c:v>78.615545960665898</c:v>
                </c:pt>
                <c:pt idx="27">
                  <c:v>14.567008296824961</c:v>
                </c:pt>
                <c:pt idx="28">
                  <c:v>3.0808247507042306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排出量比較シート!$BI$21:$BI$50</c:f>
              <c:numCache>
                <c:formatCode>#,##0_);[Red]\(#,##0\)</c:formatCode>
                <c:ptCount val="30"/>
                <c:pt idx="0">
                  <c:v>35.13607608647299</c:v>
                </c:pt>
                <c:pt idx="1">
                  <c:v>18.877353572780169</c:v>
                </c:pt>
                <c:pt idx="2">
                  <c:v>21.067653799427941</c:v>
                </c:pt>
                <c:pt idx="3">
                  <c:v>32.13358634217505</c:v>
                </c:pt>
                <c:pt idx="4">
                  <c:v>20.399175308448747</c:v>
                </c:pt>
                <c:pt idx="5">
                  <c:v>12.650920151405012</c:v>
                </c:pt>
                <c:pt idx="6">
                  <c:v>24.773219733589059</c:v>
                </c:pt>
                <c:pt idx="7">
                  <c:v>41.498712118906312</c:v>
                </c:pt>
                <c:pt idx="8">
                  <c:v>23.056197720503256</c:v>
                </c:pt>
                <c:pt idx="9">
                  <c:v>26.497119184746836</c:v>
                </c:pt>
                <c:pt idx="10">
                  <c:v>27.042525595366651</c:v>
                </c:pt>
                <c:pt idx="11">
                  <c:v>20.376390279723747</c:v>
                </c:pt>
                <c:pt idx="12">
                  <c:v>21.195337855593348</c:v>
                </c:pt>
                <c:pt idx="13">
                  <c:v>29.356127497453588</c:v>
                </c:pt>
                <c:pt idx="14">
                  <c:v>20.388360832727219</c:v>
                </c:pt>
                <c:pt idx="15">
                  <c:v>33.466786615637297</c:v>
                </c:pt>
                <c:pt idx="16">
                  <c:v>21.10385008305931</c:v>
                </c:pt>
                <c:pt idx="17">
                  <c:v>24.588546849050974</c:v>
                </c:pt>
                <c:pt idx="18">
                  <c:v>19.855983901130546</c:v>
                </c:pt>
                <c:pt idx="19">
                  <c:v>26.879534612387932</c:v>
                </c:pt>
                <c:pt idx="20">
                  <c:v>18.548704699651786</c:v>
                </c:pt>
                <c:pt idx="21">
                  <c:v>50.494499379476608</c:v>
                </c:pt>
                <c:pt idx="22">
                  <c:v>31.980745815120805</c:v>
                </c:pt>
                <c:pt idx="23">
                  <c:v>20.257495582641539</c:v>
                </c:pt>
                <c:pt idx="24">
                  <c:v>22.764599447957295</c:v>
                </c:pt>
                <c:pt idx="25">
                  <c:v>28.967586844366576</c:v>
                </c:pt>
                <c:pt idx="26">
                  <c:v>21.931380391323209</c:v>
                </c:pt>
                <c:pt idx="27">
                  <c:v>18.65897419150205</c:v>
                </c:pt>
                <c:pt idx="28">
                  <c:v>14.621459285581951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排出量比較シート!$BJ$21:$BJ$50</c:f>
              <c:numCache>
                <c:formatCode>#,##0_);[Red]\(#,##0\)</c:formatCode>
                <c:ptCount val="30"/>
                <c:pt idx="0">
                  <c:v>41.316601433239619</c:v>
                </c:pt>
                <c:pt idx="1">
                  <c:v>26.336504149934626</c:v>
                </c:pt>
                <c:pt idx="2">
                  <c:v>42.051660773943205</c:v>
                </c:pt>
                <c:pt idx="3">
                  <c:v>30.921749800601582</c:v>
                </c:pt>
                <c:pt idx="4">
                  <c:v>24.473688475234475</c:v>
                </c:pt>
                <c:pt idx="5">
                  <c:v>25.198906199548752</c:v>
                </c:pt>
                <c:pt idx="6">
                  <c:v>41.323836718173332</c:v>
                </c:pt>
                <c:pt idx="7">
                  <c:v>50.006122615423898</c:v>
                </c:pt>
                <c:pt idx="8">
                  <c:v>23.688674484386691</c:v>
                </c:pt>
                <c:pt idx="9">
                  <c:v>20.857381313638076</c:v>
                </c:pt>
                <c:pt idx="10">
                  <c:v>27.56442189535769</c:v>
                </c:pt>
                <c:pt idx="11">
                  <c:v>35.219224999602659</c:v>
                </c:pt>
                <c:pt idx="12">
                  <c:v>22.246389153749263</c:v>
                </c:pt>
                <c:pt idx="13">
                  <c:v>28.56540800681649</c:v>
                </c:pt>
                <c:pt idx="14">
                  <c:v>25.649491943001724</c:v>
                </c:pt>
                <c:pt idx="15">
                  <c:v>41.261482399333779</c:v>
                </c:pt>
                <c:pt idx="16">
                  <c:v>33.462427684358516</c:v>
                </c:pt>
                <c:pt idx="17">
                  <c:v>28.855327649678472</c:v>
                </c:pt>
                <c:pt idx="18">
                  <c:v>32.193966281956158</c:v>
                </c:pt>
                <c:pt idx="19">
                  <c:v>28.344838518157427</c:v>
                </c:pt>
                <c:pt idx="20">
                  <c:v>25.01527874176632</c:v>
                </c:pt>
                <c:pt idx="21">
                  <c:v>40.036826203858901</c:v>
                </c:pt>
                <c:pt idx="22">
                  <c:v>22.841580811579853</c:v>
                </c:pt>
                <c:pt idx="23">
                  <c:v>16.68826438894061</c:v>
                </c:pt>
                <c:pt idx="24">
                  <c:v>37.337272828278103</c:v>
                </c:pt>
                <c:pt idx="25">
                  <c:v>38.561976821811129</c:v>
                </c:pt>
                <c:pt idx="26">
                  <c:v>23.596887067553471</c:v>
                </c:pt>
                <c:pt idx="27">
                  <c:v>17.787320791177947</c:v>
                </c:pt>
                <c:pt idx="28">
                  <c:v>23.904774034385561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排出量比較シート!$BK$21:$BK$50</c:f>
              <c:numCache>
                <c:formatCode>#,##0_);[Red]\(#,##0\)</c:formatCode>
                <c:ptCount val="30"/>
                <c:pt idx="0">
                  <c:v>53.461362492352301</c:v>
                </c:pt>
                <c:pt idx="1">
                  <c:v>40.725338911499264</c:v>
                </c:pt>
                <c:pt idx="2">
                  <c:v>44.819320624110283</c:v>
                </c:pt>
                <c:pt idx="3">
                  <c:v>42.037654605781483</c:v>
                </c:pt>
                <c:pt idx="4">
                  <c:v>38.519730430091549</c:v>
                </c:pt>
                <c:pt idx="5">
                  <c:v>20.813598237395251</c:v>
                </c:pt>
                <c:pt idx="6">
                  <c:v>41.499764677862252</c:v>
                </c:pt>
                <c:pt idx="7">
                  <c:v>55.491809877643107</c:v>
                </c:pt>
                <c:pt idx="8">
                  <c:v>49.081640423825071</c:v>
                </c:pt>
                <c:pt idx="9">
                  <c:v>39.128236600043515</c:v>
                </c:pt>
                <c:pt idx="10">
                  <c:v>47.259013072585589</c:v>
                </c:pt>
                <c:pt idx="11">
                  <c:v>38.96581914503566</c:v>
                </c:pt>
                <c:pt idx="12">
                  <c:v>47.159469851592412</c:v>
                </c:pt>
                <c:pt idx="13">
                  <c:v>32.934903404175252</c:v>
                </c:pt>
                <c:pt idx="14">
                  <c:v>40.066205391594359</c:v>
                </c:pt>
                <c:pt idx="15">
                  <c:v>39.716305860781368</c:v>
                </c:pt>
                <c:pt idx="16">
                  <c:v>49.96786278436435</c:v>
                </c:pt>
                <c:pt idx="17">
                  <c:v>42.892555541436487</c:v>
                </c:pt>
                <c:pt idx="18">
                  <c:v>45.217375279486006</c:v>
                </c:pt>
                <c:pt idx="19">
                  <c:v>36.878223485780808</c:v>
                </c:pt>
                <c:pt idx="20">
                  <c:v>45.528994190024605</c:v>
                </c:pt>
                <c:pt idx="21">
                  <c:v>43.481925398958033</c:v>
                </c:pt>
                <c:pt idx="22">
                  <c:v>46.415976875959394</c:v>
                </c:pt>
                <c:pt idx="23">
                  <c:v>47.365155941231428</c:v>
                </c:pt>
                <c:pt idx="24">
                  <c:v>40.446279937300766</c:v>
                </c:pt>
                <c:pt idx="25">
                  <c:v>52.821391054116496</c:v>
                </c:pt>
                <c:pt idx="26">
                  <c:v>50.310990727619028</c:v>
                </c:pt>
                <c:pt idx="27">
                  <c:v>53.056966658586305</c:v>
                </c:pt>
                <c:pt idx="28">
                  <c:v>22.08949998715639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排出量比較シート!$BQ$21:$BQ$50</c:f>
              <c:numCache>
                <c:formatCode>#,##0_);[Red]\(#,##0\)</c:formatCode>
                <c:ptCount val="30"/>
                <c:pt idx="0">
                  <c:v>2.8547708891448318</c:v>
                </c:pt>
                <c:pt idx="1">
                  <c:v>2.5608189924109861</c:v>
                </c:pt>
                <c:pt idx="2">
                  <c:v>2.264689282098912</c:v>
                </c:pt>
                <c:pt idx="3">
                  <c:v>2.7697330336648629</c:v>
                </c:pt>
                <c:pt idx="4">
                  <c:v>4.103274295206802</c:v>
                </c:pt>
                <c:pt idx="5">
                  <c:v>1.70021059544</c:v>
                </c:pt>
                <c:pt idx="6">
                  <c:v>2.8468077649199999</c:v>
                </c:pt>
                <c:pt idx="7">
                  <c:v>2.752948894778894</c:v>
                </c:pt>
                <c:pt idx="8">
                  <c:v>3.2510841025056001</c:v>
                </c:pt>
                <c:pt idx="9">
                  <c:v>2.5324332482650092</c:v>
                </c:pt>
                <c:pt idx="10">
                  <c:v>2.2426952351999998</c:v>
                </c:pt>
                <c:pt idx="11">
                  <c:v>2.9514008986593669</c:v>
                </c:pt>
                <c:pt idx="12">
                  <c:v>2.3068034147200001</c:v>
                </c:pt>
                <c:pt idx="13">
                  <c:v>0</c:v>
                </c:pt>
                <c:pt idx="14">
                  <c:v>2.4014286318800471</c:v>
                </c:pt>
                <c:pt idx="15">
                  <c:v>1.550351836537545</c:v>
                </c:pt>
                <c:pt idx="16">
                  <c:v>3.4939966057426619</c:v>
                </c:pt>
                <c:pt idx="17">
                  <c:v>4.5265210128107736</c:v>
                </c:pt>
                <c:pt idx="18">
                  <c:v>2.2708799084346629</c:v>
                </c:pt>
                <c:pt idx="19">
                  <c:v>1.22380017408</c:v>
                </c:pt>
                <c:pt idx="20">
                  <c:v>2.9127809419566901</c:v>
                </c:pt>
                <c:pt idx="21">
                  <c:v>2.9743717906104439</c:v>
                </c:pt>
                <c:pt idx="22">
                  <c:v>1.8589685904982121</c:v>
                </c:pt>
                <c:pt idx="23">
                  <c:v>3.6740212715437699</c:v>
                </c:pt>
                <c:pt idx="24">
                  <c:v>3.830861012902774</c:v>
                </c:pt>
                <c:pt idx="25">
                  <c:v>0</c:v>
                </c:pt>
                <c:pt idx="26">
                  <c:v>3.0504192556389982</c:v>
                </c:pt>
                <c:pt idx="27">
                  <c:v>2.300613122270792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排出量比較シート!$BR$21:$BR$50</c:f>
              <c:numCache>
                <c:formatCode>#,##0_);[Red]\(#,##0\)</c:formatCode>
                <c:ptCount val="30"/>
                <c:pt idx="0">
                  <c:v>170.9926002163152</c:v>
                </c:pt>
                <c:pt idx="1">
                  <c:v>152.91134678648842</c:v>
                </c:pt>
                <c:pt idx="2">
                  <c:v>221.4644636625919</c:v>
                </c:pt>
                <c:pt idx="3">
                  <c:v>131.36190597329508</c:v>
                </c:pt>
                <c:pt idx="4">
                  <c:v>102.64525108908931</c:v>
                </c:pt>
                <c:pt idx="5">
                  <c:v>64.530343620968608</c:v>
                </c:pt>
                <c:pt idx="6">
                  <c:v>304.70717075203692</c:v>
                </c:pt>
                <c:pt idx="7">
                  <c:v>218.30323083442244</c:v>
                </c:pt>
                <c:pt idx="8">
                  <c:v>255.90166898758005</c:v>
                </c:pt>
                <c:pt idx="9">
                  <c:v>124.36441479665758</c:v>
                </c:pt>
                <c:pt idx="10">
                  <c:v>191.71306843645681</c:v>
                </c:pt>
                <c:pt idx="11">
                  <c:v>239.28272569817008</c:v>
                </c:pt>
                <c:pt idx="12">
                  <c:v>419.3080251349175</c:v>
                </c:pt>
                <c:pt idx="13">
                  <c:v>114.03348828575551</c:v>
                </c:pt>
                <c:pt idx="14">
                  <c:v>126.91087090356793</c:v>
                </c:pt>
                <c:pt idx="15">
                  <c:v>177.07395684597742</c:v>
                </c:pt>
                <c:pt idx="16">
                  <c:v>138.05900278497049</c:v>
                </c:pt>
                <c:pt idx="17">
                  <c:v>123.12392242510526</c:v>
                </c:pt>
                <c:pt idx="18">
                  <c:v>130.45040257331414</c:v>
                </c:pt>
                <c:pt idx="19">
                  <c:v>128.65884282220949</c:v>
                </c:pt>
                <c:pt idx="20">
                  <c:v>106.87135857342827</c:v>
                </c:pt>
                <c:pt idx="21">
                  <c:v>143.84116663390711</c:v>
                </c:pt>
                <c:pt idx="22">
                  <c:v>237.42669316305003</c:v>
                </c:pt>
                <c:pt idx="23">
                  <c:v>178.26824672587725</c:v>
                </c:pt>
                <c:pt idx="24">
                  <c:v>174.0789541644769</c:v>
                </c:pt>
                <c:pt idx="25">
                  <c:v>382.60726104501026</c:v>
                </c:pt>
                <c:pt idx="26">
                  <c:v>177.5052234028006</c:v>
                </c:pt>
                <c:pt idx="27">
                  <c:v>106.37088306036205</c:v>
                </c:pt>
                <c:pt idx="28">
                  <c:v>63.696558057828128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c:ext uri="{02D57815-91ED-43cb-92C2-25804820EDAC}">
                        <c15:formulaRef>
                          <c15:sqref>排出量比較シート!$BF$21:$BF$68</c15:sqref>
                        </c15:formulaRef>
                      </c:ext>
                    </c:extLst>
                    <c:numCache>
                      <c:formatCode>#,##0_);[Red]\(#,##0\)</c:formatCode>
                      <c:ptCount val="48"/>
                      <c:pt idx="0">
                        <c:v>25.666096636490675</c:v>
                      </c:pt>
                      <c:pt idx="1">
                        <c:v>58.3039628267314</c:v>
                      </c:pt>
                      <c:pt idx="2">
                        <c:v>91.182178577869649</c:v>
                      </c:pt>
                      <c:pt idx="3">
                        <c:v>18.297595126507137</c:v>
                      </c:pt>
                      <c:pt idx="4">
                        <c:v>14.016436876681238</c:v>
                      </c:pt>
                      <c:pt idx="5">
                        <c:v>1.8017681161050065</c:v>
                      </c:pt>
                      <c:pt idx="6">
                        <c:v>177.93243540986154</c:v>
                      </c:pt>
                      <c:pt idx="7">
                        <c:v>39.964218888296877</c:v>
                      </c:pt>
                      <c:pt idx="8">
                        <c:v>138.61485245501166</c:v>
                      </c:pt>
                      <c:pt idx="9">
                        <c:v>28.570640366989551</c:v>
                      </c:pt>
                      <c:pt idx="10">
                        <c:v>78.009092284306419</c:v>
                      </c:pt>
                      <c:pt idx="11">
                        <c:v>133.14235546368195</c:v>
                      </c:pt>
                      <c:pt idx="12">
                        <c:v>306.12426398249897</c:v>
                      </c:pt>
                      <c:pt idx="13">
                        <c:v>22.27013192531907</c:v>
                      </c:pt>
                      <c:pt idx="14">
                        <c:v>34.019089209301171</c:v>
                      </c:pt>
                      <c:pt idx="15">
                        <c:v>50.89097450919391</c:v>
                      </c:pt>
                      <c:pt idx="16">
                        <c:v>23.837241692746279</c:v>
                      </c:pt>
                      <c:pt idx="17">
                        <c:v>18.095528646380906</c:v>
                      </c:pt>
                      <c:pt idx="18">
                        <c:v>26.01096399072437</c:v>
                      </c:pt>
                      <c:pt idx="19">
                        <c:v>31.649018085491598</c:v>
                      </c:pt>
                      <c:pt idx="20">
                        <c:v>9.1687560998477196</c:v>
                      </c:pt>
                      <c:pt idx="21">
                        <c:v>0.86917273053903055</c:v>
                      </c:pt>
                      <c:pt idx="22">
                        <c:v>128.64079411525424</c:v>
                      </c:pt>
                      <c:pt idx="23">
                        <c:v>78.657968846597186</c:v>
                      </c:pt>
                      <c:pt idx="24">
                        <c:v>58.476080175985281</c:v>
                      </c:pt>
                      <c:pt idx="25">
                        <c:v>231.10497376755009</c:v>
                      </c:pt>
                      <c:pt idx="26">
                        <c:v>61.50365105855473</c:v>
                      </c:pt>
                      <c:pt idx="27">
                        <c:v>2.6246099936489351</c:v>
                      </c:pt>
                      <c:pt idx="28">
                        <c:v>2.6798907881107725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2.5207088707445102</c:v>
                      </c:pt>
                      <c:pt idx="1">
                        <c:v>2.1470308786775254</c:v>
                      </c:pt>
                      <c:pt idx="2">
                        <c:v>1.8180072334723645</c:v>
                      </c:pt>
                      <c:pt idx="3">
                        <c:v>2.5060614291610883</c:v>
                      </c:pt>
                      <c:pt idx="4">
                        <c:v>1.0629572912496033</c:v>
                      </c:pt>
                      <c:pt idx="5">
                        <c:v>0.40531575453437019</c:v>
                      </c:pt>
                      <c:pt idx="6">
                        <c:v>2.5059142716864051</c:v>
                      </c:pt>
                      <c:pt idx="7">
                        <c:v>3.9803302621580188</c:v>
                      </c:pt>
                      <c:pt idx="8">
                        <c:v>1.850754972196079</c:v>
                      </c:pt>
                      <c:pt idx="9">
                        <c:v>1.3993684879761021</c:v>
                      </c:pt>
                      <c:pt idx="10">
                        <c:v>2.6197259736354974</c:v>
                      </c:pt>
                      <c:pt idx="11">
                        <c:v>1.2545439914731673</c:v>
                      </c:pt>
                      <c:pt idx="12">
                        <c:v>2.4545580262461466</c:v>
                      </c:pt>
                      <c:pt idx="13">
                        <c:v>0.63689444373284654</c:v>
                      </c:pt>
                      <c:pt idx="14">
                        <c:v>1.326034134803153</c:v>
                      </c:pt>
                      <c:pt idx="15">
                        <c:v>2.3237406513144157</c:v>
                      </c:pt>
                      <c:pt idx="16">
                        <c:v>2.3007589651256861</c:v>
                      </c:pt>
                      <c:pt idx="17">
                        <c:v>2.520717724456722</c:v>
                      </c:pt>
                      <c:pt idx="18">
                        <c:v>1.8107144571116955</c:v>
                      </c:pt>
                      <c:pt idx="19">
                        <c:v>1.4676178751281359</c:v>
                      </c:pt>
                      <c:pt idx="20">
                        <c:v>1.8517978614075248</c:v>
                      </c:pt>
                      <c:pt idx="21">
                        <c:v>1.9578949851588443</c:v>
                      </c:pt>
                      <c:pt idx="22">
                        <c:v>1.4261794941800998</c:v>
                      </c:pt>
                      <c:pt idx="23">
                        <c:v>1.4229985177104314</c:v>
                      </c:pt>
                      <c:pt idx="24">
                        <c:v>1.6203014456707849</c:v>
                      </c:pt>
                      <c:pt idx="25">
                        <c:v>3.7424571700944016</c:v>
                      </c:pt>
                      <c:pt idx="26">
                        <c:v>2.6743232206528234</c:v>
                      </c:pt>
                      <c:pt idx="27">
                        <c:v>1.3242160951311899</c:v>
                      </c:pt>
                      <c:pt idx="28">
                        <c:v>0.40093396259345798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10.036983807870271</c:v>
                      </c:pt>
                      <c:pt idx="1">
                        <c:v>3.9603374544544372</c:v>
                      </c:pt>
                      <c:pt idx="2">
                        <c:v>18.260953371669537</c:v>
                      </c:pt>
                      <c:pt idx="3">
                        <c:v>2.6955256354038686</c:v>
                      </c:pt>
                      <c:pt idx="4">
                        <c:v>6.9988412176894887E-2</c:v>
                      </c:pt>
                      <c:pt idx="5">
                        <c:v>1.9596245665402119</c:v>
                      </c:pt>
                      <c:pt idx="6">
                        <c:v>13.825192175944332</c:v>
                      </c:pt>
                      <c:pt idx="7">
                        <c:v>24.609088177215348</c:v>
                      </c:pt>
                      <c:pt idx="8">
                        <c:v>16.358464829151693</c:v>
                      </c:pt>
                      <c:pt idx="9">
                        <c:v>5.3792355949985016</c:v>
                      </c:pt>
                      <c:pt idx="10">
                        <c:v>6.975594380004976</c:v>
                      </c:pt>
                      <c:pt idx="11">
                        <c:v>7.3729909199935584</c:v>
                      </c:pt>
                      <c:pt idx="12">
                        <c:v>17.821202850517437</c:v>
                      </c:pt>
                      <c:pt idx="13">
                        <c:v>0.27002300825825715</c:v>
                      </c:pt>
                      <c:pt idx="14">
                        <c:v>3.0602607602602467</c:v>
                      </c:pt>
                      <c:pt idx="15">
                        <c:v>7.8643149731790887</c:v>
                      </c:pt>
                      <c:pt idx="16">
                        <c:v>3.8928649695736928</c:v>
                      </c:pt>
                      <c:pt idx="17">
                        <c:v>1.6447250012909176</c:v>
                      </c:pt>
                      <c:pt idx="18">
                        <c:v>3.0905187544707187</c:v>
                      </c:pt>
                      <c:pt idx="19">
                        <c:v>2.2158100711835975</c:v>
                      </c:pt>
                      <c:pt idx="20">
                        <c:v>3.8450460387736114</c:v>
                      </c:pt>
                      <c:pt idx="21">
                        <c:v>4.0264761453052547</c:v>
                      </c:pt>
                      <c:pt idx="22">
                        <c:v>4.2624474604574232</c:v>
                      </c:pt>
                      <c:pt idx="23">
                        <c:v>10.20234217721228</c:v>
                      </c:pt>
                      <c:pt idx="24">
                        <c:v>9.6035593163819097</c:v>
                      </c:pt>
                      <c:pt idx="25">
                        <c:v>27.408875387071614</c:v>
                      </c:pt>
                      <c:pt idx="26">
                        <c:v>14.437571681458349</c:v>
                      </c:pt>
                      <c:pt idx="27">
                        <c:v>10.618182208044836</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52.053357397463131</c:v>
                      </c:pt>
                      <c:pt idx="1">
                        <c:v>39.371575439382312</c:v>
                      </c:pt>
                      <c:pt idx="2">
                        <c:v>43.442786180108335</c:v>
                      </c:pt>
                      <c:pt idx="3">
                        <c:v>38.219292437344997</c:v>
                      </c:pt>
                      <c:pt idx="4">
                        <c:v>37.228733098426851</c:v>
                      </c:pt>
                      <c:pt idx="5">
                        <c:v>19.485291544103582</c:v>
                      </c:pt>
                      <c:pt idx="6">
                        <c:v>40.128251525096481</c:v>
                      </c:pt>
                      <c:pt idx="7">
                        <c:v>54.150190923864827</c:v>
                      </c:pt>
                      <c:pt idx="8">
                        <c:v>47.736343082280754</c:v>
                      </c:pt>
                      <c:pt idx="9">
                        <c:v>37.16386108275762</c:v>
                      </c:pt>
                      <c:pt idx="10">
                        <c:v>45.91447476343744</c:v>
                      </c:pt>
                      <c:pt idx="11">
                        <c:v>34.596413218631369</c:v>
                      </c:pt>
                      <c:pt idx="12">
                        <c:v>44.753715581776376</c:v>
                      </c:pt>
                      <c:pt idx="13">
                        <c:v>31.65126284804262</c:v>
                      </c:pt>
                      <c:pt idx="14">
                        <c:v>38.761428702583856</c:v>
                      </c:pt>
                      <c:pt idx="15">
                        <c:v>37.191520012299904</c:v>
                      </c:pt>
                      <c:pt idx="16">
                        <c:v>48.645278027597627</c:v>
                      </c:pt>
                      <c:pt idx="17">
                        <c:v>41.571313688139909</c:v>
                      </c:pt>
                      <c:pt idx="18">
                        <c:v>43.906351169983985</c:v>
                      </c:pt>
                      <c:pt idx="19">
                        <c:v>35.572395828837159</c:v>
                      </c:pt>
                      <c:pt idx="20">
                        <c:v>44.233033954231118</c:v>
                      </c:pt>
                      <c:pt idx="21">
                        <c:v>42.24230872180307</c:v>
                      </c:pt>
                      <c:pt idx="22">
                        <c:v>44.02031858471733</c:v>
                      </c:pt>
                      <c:pt idx="23">
                        <c:v>46.05792699371024</c:v>
                      </c:pt>
                      <c:pt idx="24">
                        <c:v>39.153355831091943</c:v>
                      </c:pt>
                      <c:pt idx="25">
                        <c:v>51.492734038180444</c:v>
                      </c:pt>
                      <c:pt idx="26">
                        <c:v>49.019759847524739</c:v>
                      </c:pt>
                      <c:pt idx="27">
                        <c:v>51.764859971881044</c:v>
                      </c:pt>
                      <c:pt idx="28">
                        <c:v>20.810238464078569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71.582765479176061</c:v>
                </c:pt>
                <c:pt idx="2">
                  <c:v>2.4979665331108065</c:v>
                </c:pt>
                <c:pt idx="3">
                  <c:v>5.9196376758296205</c:v>
                </c:pt>
                <c:pt idx="4">
                  <c:v>24.437954114385217</c:v>
                </c:pt>
                <c:pt idx="5">
                  <c:v>28.661679086751779</c:v>
                </c:pt>
                <c:pt idx="7">
                  <c:v>46.526219790906467</c:v>
                </c:pt>
                <c:pt idx="8">
                  <c:v>1.3261609421570872</c:v>
                </c:pt>
                <c:pt idx="9">
                  <c:v>0</c:v>
                </c:pt>
                <c:pt idx="10">
                  <c:v>2.5389830999999998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80.000369688116493</c:v>
                </c:pt>
                <c:pt idx="4">
                  <c:v>24.437954114385217</c:v>
                </c:pt>
                <c:pt idx="5">
                  <c:v>28.661679086751779</c:v>
                </c:pt>
                <c:pt idx="6">
                  <c:v>47.852380733063555</c:v>
                </c:pt>
                <c:pt idx="10">
                  <c:v>2.5389830999999998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再エネ比較シート!$CO$13:$CO$42</c:f>
              <c:numCache>
                <c:formatCode>0.0%</c:formatCode>
                <c:ptCount val="30"/>
                <c:pt idx="0">
                  <c:v>4.0139616055846421E-2</c:v>
                </c:pt>
                <c:pt idx="1">
                  <c:v>0.12860465116279068</c:v>
                </c:pt>
                <c:pt idx="2">
                  <c:v>2.761808138879495E-2</c:v>
                </c:pt>
                <c:pt idx="3">
                  <c:v>3.7932121466848795E-2</c:v>
                </c:pt>
                <c:pt idx="4">
                  <c:v>0.1244581336983801</c:v>
                </c:pt>
                <c:pt idx="5">
                  <c:v>8.8749060856498876E-2</c:v>
                </c:pt>
                <c:pt idx="6">
                  <c:v>4.30667800935772E-2</c:v>
                </c:pt>
                <c:pt idx="7">
                  <c:v>3.9280726256983242E-2</c:v>
                </c:pt>
                <c:pt idx="8">
                  <c:v>5.0126326427488634E-2</c:v>
                </c:pt>
                <c:pt idx="9">
                  <c:v>7.4633496223900489E-2</c:v>
                </c:pt>
                <c:pt idx="10">
                  <c:v>1.7842753539772074E-2</c:v>
                </c:pt>
                <c:pt idx="11">
                  <c:v>8.7236084452975052E-2</c:v>
                </c:pt>
                <c:pt idx="12">
                  <c:v>9.3927199561002372E-2</c:v>
                </c:pt>
                <c:pt idx="13">
                  <c:v>7.7130819920060489E-2</c:v>
                </c:pt>
                <c:pt idx="14">
                  <c:v>0.12684223242329065</c:v>
                </c:pt>
                <c:pt idx="15">
                  <c:v>5.1369250044746732E-2</c:v>
                </c:pt>
                <c:pt idx="16">
                  <c:v>4.3961533658049209E-2</c:v>
                </c:pt>
                <c:pt idx="17">
                  <c:v>5.7874670055723922E-2</c:v>
                </c:pt>
                <c:pt idx="18">
                  <c:v>4.7075423293996922E-2</c:v>
                </c:pt>
                <c:pt idx="19">
                  <c:v>7.030784508440914E-2</c:v>
                </c:pt>
                <c:pt idx="20">
                  <c:v>7.040816326530612E-2</c:v>
                </c:pt>
                <c:pt idx="21">
                  <c:v>9.0502376735949297E-2</c:v>
                </c:pt>
                <c:pt idx="22">
                  <c:v>5.8243479863607041E-2</c:v>
                </c:pt>
                <c:pt idx="23">
                  <c:v>5.4669703872437359E-2</c:v>
                </c:pt>
                <c:pt idx="24">
                  <c:v>3.5795598279787504E-2</c:v>
                </c:pt>
                <c:pt idx="25">
                  <c:v>8.0336291452592246E-2</c:v>
                </c:pt>
                <c:pt idx="26">
                  <c:v>9.3984962406015032E-2</c:v>
                </c:pt>
                <c:pt idx="27">
                  <c:v>0.1643853305785124</c:v>
                </c:pt>
                <c:pt idx="28">
                  <c:v>7.7381543657494792E-2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再エネ比較シート!$CC$13:$CC$42</c:f>
              <c:numCache>
                <c:formatCode>0.0%</c:formatCode>
                <c:ptCount val="30"/>
                <c:pt idx="0">
                  <c:v>1.8710931838646236E-2</c:v>
                </c:pt>
                <c:pt idx="1">
                  <c:v>4.3257860741298726E-2</c:v>
                </c:pt>
                <c:pt idx="2">
                  <c:v>7.3411208058684037E-3</c:v>
                </c:pt>
                <c:pt idx="3">
                  <c:v>2.3972044751404777E-2</c:v>
                </c:pt>
                <c:pt idx="4">
                  <c:v>7.106049290456827E-2</c:v>
                </c:pt>
                <c:pt idx="5">
                  <c:v>5.7909302221202962E-2</c:v>
                </c:pt>
                <c:pt idx="6">
                  <c:v>5.8773281121264533E-3</c:v>
                </c:pt>
                <c:pt idx="7">
                  <c:v>2.8191403353188021E-2</c:v>
                </c:pt>
                <c:pt idx="8">
                  <c:v>2.47154621494424E-2</c:v>
                </c:pt>
                <c:pt idx="9">
                  <c:v>3.0588961925462708E-2</c:v>
                </c:pt>
                <c:pt idx="10">
                  <c:v>5.5355495355236557E-3</c:v>
                </c:pt>
                <c:pt idx="11">
                  <c:v>2.9168249799847182E-2</c:v>
                </c:pt>
                <c:pt idx="12">
                  <c:v>3.369124009842351E-2</c:v>
                </c:pt>
                <c:pt idx="13">
                  <c:v>3.6027937094600324E-2</c:v>
                </c:pt>
                <c:pt idx="14">
                  <c:v>4.7577775637145138E-2</c:v>
                </c:pt>
                <c:pt idx="15">
                  <c:v>1.5573480655646791E-2</c:v>
                </c:pt>
                <c:pt idx="16">
                  <c:v>1.7128327872721307E-2</c:v>
                </c:pt>
                <c:pt idx="17">
                  <c:v>2.8012942446532647E-2</c:v>
                </c:pt>
                <c:pt idx="18">
                  <c:v>1.5256268536835165E-2</c:v>
                </c:pt>
                <c:pt idx="19">
                  <c:v>2.6466498488720482E-2</c:v>
                </c:pt>
                <c:pt idx="20">
                  <c:v>4.3918562703802531E-2</c:v>
                </c:pt>
                <c:pt idx="21">
                  <c:v>4.2127958276125976E-2</c:v>
                </c:pt>
                <c:pt idx="22">
                  <c:v>2.2404559139476764E-2</c:v>
                </c:pt>
                <c:pt idx="23">
                  <c:v>2.2835914307898778E-2</c:v>
                </c:pt>
                <c:pt idx="24">
                  <c:v>9.9562594752048462E-3</c:v>
                </c:pt>
                <c:pt idx="25">
                  <c:v>2.6729074879131034E-2</c:v>
                </c:pt>
                <c:pt idx="26">
                  <c:v>4.2626969286861105E-2</c:v>
                </c:pt>
                <c:pt idx="27">
                  <c:v>8.9793835109145403E-2</c:v>
                </c:pt>
                <c:pt idx="28">
                  <c:v>4.6261133212848055E-2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再エネ比較シート!$CD$13:$CD$42</c:f>
              <c:numCache>
                <c:formatCode>0.0%</c:formatCode>
                <c:ptCount val="30"/>
                <c:pt idx="0">
                  <c:v>0.28748050099912797</c:v>
                </c:pt>
                <c:pt idx="1">
                  <c:v>0.1296777051784099</c:v>
                </c:pt>
                <c:pt idx="2">
                  <c:v>2.0920580361758073E-2</c:v>
                </c:pt>
                <c:pt idx="3">
                  <c:v>7.6738836122285367E-2</c:v>
                </c:pt>
                <c:pt idx="4">
                  <c:v>0.14698743941211254</c:v>
                </c:pt>
                <c:pt idx="5">
                  <c:v>2.3645809423931952E-2</c:v>
                </c:pt>
                <c:pt idx="6">
                  <c:v>0.11675360615801457</c:v>
                </c:pt>
                <c:pt idx="7">
                  <c:v>0.43187066665851337</c:v>
                </c:pt>
                <c:pt idx="8">
                  <c:v>0.32604102663536488</c:v>
                </c:pt>
                <c:pt idx="9">
                  <c:v>0.91151325258500837</c:v>
                </c:pt>
                <c:pt idx="10">
                  <c:v>3.5739251387716671E-2</c:v>
                </c:pt>
                <c:pt idx="11">
                  <c:v>7.3560543265428172E-2</c:v>
                </c:pt>
                <c:pt idx="12">
                  <c:v>0.41268120704625233</c:v>
                </c:pt>
                <c:pt idx="13">
                  <c:v>7.5921776432961177E-2</c:v>
                </c:pt>
                <c:pt idx="14">
                  <c:v>0.13127818219272724</c:v>
                </c:pt>
                <c:pt idx="15">
                  <c:v>0.17401393203413357</c:v>
                </c:pt>
                <c:pt idx="16">
                  <c:v>6.2098218988402475E-2</c:v>
                </c:pt>
                <c:pt idx="17">
                  <c:v>8.1001050190210616E-2</c:v>
                </c:pt>
                <c:pt idx="18">
                  <c:v>6.2813072844629614E-2</c:v>
                </c:pt>
                <c:pt idx="19">
                  <c:v>6.8352140695885591E-2</c:v>
                </c:pt>
                <c:pt idx="20">
                  <c:v>0.70481503329495099</c:v>
                </c:pt>
                <c:pt idx="21">
                  <c:v>8.4663003432300724E-2</c:v>
                </c:pt>
                <c:pt idx="22">
                  <c:v>0.1501455438276065</c:v>
                </c:pt>
                <c:pt idx="23">
                  <c:v>7.4896827657940437E-2</c:v>
                </c:pt>
                <c:pt idx="24">
                  <c:v>1.1779756874968381E-2</c:v>
                </c:pt>
                <c:pt idx="25">
                  <c:v>1.0384466368425254</c:v>
                </c:pt>
                <c:pt idx="26">
                  <c:v>0.30810164963245401</c:v>
                </c:pt>
                <c:pt idx="27">
                  <c:v>0.18843355329279896</c:v>
                </c:pt>
                <c:pt idx="28">
                  <c:v>3.2751713797905431E-2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再エネ比較シート!$CE$13:$CE$42</c:f>
              <c:numCache>
                <c:formatCode>0.0%</c:formatCode>
                <c:ptCount val="30"/>
                <c:pt idx="0">
                  <c:v>0</c:v>
                </c:pt>
                <c:pt idx="1">
                  <c:v>0</c:v>
                </c:pt>
                <c:pt idx="2">
                  <c:v>1.5894480666879623E-2</c:v>
                </c:pt>
                <c:pt idx="3">
                  <c:v>0</c:v>
                </c:pt>
                <c:pt idx="4">
                  <c:v>7.2941748465838561E-5</c:v>
                </c:pt>
                <c:pt idx="5">
                  <c:v>0</c:v>
                </c:pt>
                <c:pt idx="6">
                  <c:v>0.61150524250338145</c:v>
                </c:pt>
                <c:pt idx="7">
                  <c:v>0</c:v>
                </c:pt>
                <c:pt idx="8">
                  <c:v>0</c:v>
                </c:pt>
                <c:pt idx="9">
                  <c:v>2.7579732211194718E-4</c:v>
                </c:pt>
                <c:pt idx="10">
                  <c:v>0</c:v>
                </c:pt>
                <c:pt idx="11">
                  <c:v>0</c:v>
                </c:pt>
                <c:pt idx="12">
                  <c:v>4.7673946009993878E-4</c:v>
                </c:pt>
                <c:pt idx="13">
                  <c:v>0</c:v>
                </c:pt>
                <c:pt idx="14">
                  <c:v>0</c:v>
                </c:pt>
                <c:pt idx="15">
                  <c:v>0.45061359648067928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再エネ比較シート!$CF$13:$CF$42</c:f>
              <c:numCache>
                <c:formatCode>0.0%</c:formatCode>
                <c:ptCount val="30"/>
                <c:pt idx="0">
                  <c:v>0</c:v>
                </c:pt>
                <c:pt idx="1">
                  <c:v>1.8091146390220422E-3</c:v>
                </c:pt>
                <c:pt idx="2">
                  <c:v>1.6514878138070732E-2</c:v>
                </c:pt>
                <c:pt idx="3">
                  <c:v>0</c:v>
                </c:pt>
                <c:pt idx="4">
                  <c:v>0</c:v>
                </c:pt>
                <c:pt idx="5">
                  <c:v>0</c:v>
                </c:pt>
                <c:pt idx="6">
                  <c:v>6.2422992632654911E-2</c:v>
                </c:pt>
                <c:pt idx="7">
                  <c:v>0</c:v>
                </c:pt>
                <c:pt idx="8">
                  <c:v>0</c:v>
                </c:pt>
                <c:pt idx="9">
                  <c:v>1.0949769612385E-4</c:v>
                </c:pt>
                <c:pt idx="10">
                  <c:v>0.66529979308019493</c:v>
                </c:pt>
                <c:pt idx="11">
                  <c:v>0</c:v>
                </c:pt>
                <c:pt idx="12">
                  <c:v>0</c:v>
                </c:pt>
                <c:pt idx="13">
                  <c:v>0</c:v>
                </c:pt>
                <c:pt idx="14">
                  <c:v>0</c:v>
                </c:pt>
                <c:pt idx="15">
                  <c:v>0.28133137529013025</c:v>
                </c:pt>
                <c:pt idx="16">
                  <c:v>0</c:v>
                </c:pt>
                <c:pt idx="17">
                  <c:v>2.4144843723502684E-2</c:v>
                </c:pt>
                <c:pt idx="18">
                  <c:v>4.6737936191577935E-3</c:v>
                </c:pt>
                <c:pt idx="19">
                  <c:v>4.2977309467816744E-3</c:v>
                </c:pt>
                <c:pt idx="20">
                  <c:v>0</c:v>
                </c:pt>
                <c:pt idx="21">
                  <c:v>1.5803732445068965E-2</c:v>
                </c:pt>
                <c:pt idx="22">
                  <c:v>0</c:v>
                </c:pt>
                <c:pt idx="23">
                  <c:v>0</c:v>
                </c:pt>
                <c:pt idx="24">
                  <c:v>0.20250539210230839</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2.0038211801362955E-2</c:v>
                </c:pt>
                <c:pt idx="9">
                  <c:v>0</c:v>
                </c:pt>
                <c:pt idx="10">
                  <c:v>0</c:v>
                </c:pt>
                <c:pt idx="11">
                  <c:v>0</c:v>
                </c:pt>
                <c:pt idx="12">
                  <c:v>0</c:v>
                </c:pt>
                <c:pt idx="13">
                  <c:v>0</c:v>
                </c:pt>
                <c:pt idx="14">
                  <c:v>0</c:v>
                </c:pt>
                <c:pt idx="15">
                  <c:v>0.46726012127323446</c:v>
                </c:pt>
                <c:pt idx="16">
                  <c:v>8.8413409629351861E-2</c:v>
                </c:pt>
                <c:pt idx="17">
                  <c:v>0.89803830701754261</c:v>
                </c:pt>
                <c:pt idx="18">
                  <c:v>5.7253971834682969E-2</c:v>
                </c:pt>
                <c:pt idx="19">
                  <c:v>0</c:v>
                </c:pt>
                <c:pt idx="20">
                  <c:v>0</c:v>
                </c:pt>
                <c:pt idx="21">
                  <c:v>0</c:v>
                </c:pt>
                <c:pt idx="22">
                  <c:v>0</c:v>
                </c:pt>
                <c:pt idx="23">
                  <c:v>8.1506568850141028E-2</c:v>
                </c:pt>
                <c:pt idx="24">
                  <c:v>0</c:v>
                </c:pt>
                <c:pt idx="25">
                  <c:v>0.42038251798633902</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再エネ比較シート!$CI$13:$CI$42</c:f>
              <c:numCache>
                <c:formatCode>0.0%</c:formatCode>
                <c:ptCount val="30"/>
                <c:pt idx="0">
                  <c:v>0.30619143283777422</c:v>
                </c:pt>
                <c:pt idx="1">
                  <c:v>0.17474468055873069</c:v>
                </c:pt>
                <c:pt idx="2">
                  <c:v>6.0671059972576831E-2</c:v>
                </c:pt>
                <c:pt idx="3">
                  <c:v>0.10071088087369015</c:v>
                </c:pt>
                <c:pt idx="4">
                  <c:v>0.21812087406514663</c:v>
                </c:pt>
                <c:pt idx="5">
                  <c:v>8.1555111645134903E-2</c:v>
                </c:pt>
                <c:pt idx="6">
                  <c:v>0.79655916940617733</c:v>
                </c:pt>
                <c:pt idx="7">
                  <c:v>0.46006207001170141</c:v>
                </c:pt>
                <c:pt idx="8">
                  <c:v>0.37079470058617026</c:v>
                </c:pt>
                <c:pt idx="9">
                  <c:v>0.94248750952870686</c:v>
                </c:pt>
                <c:pt idx="10">
                  <c:v>0.70657459400343525</c:v>
                </c:pt>
                <c:pt idx="11">
                  <c:v>0.10272879306527535</c:v>
                </c:pt>
                <c:pt idx="12">
                  <c:v>0.44684918660477579</c:v>
                </c:pt>
                <c:pt idx="13">
                  <c:v>0.1119497135275615</c:v>
                </c:pt>
                <c:pt idx="14">
                  <c:v>0.17885595782987238</c:v>
                </c:pt>
                <c:pt idx="15">
                  <c:v>1.3887925057338244</c:v>
                </c:pt>
                <c:pt idx="16">
                  <c:v>0.16763995649047564</c:v>
                </c:pt>
                <c:pt idx="17">
                  <c:v>1.0311971433777884</c:v>
                </c:pt>
                <c:pt idx="18">
                  <c:v>0.13999710683530553</c:v>
                </c:pt>
                <c:pt idx="19">
                  <c:v>9.9116370131387757E-2</c:v>
                </c:pt>
                <c:pt idx="20">
                  <c:v>0.74873359599875355</c:v>
                </c:pt>
                <c:pt idx="21">
                  <c:v>0.14259469415349565</c:v>
                </c:pt>
                <c:pt idx="22">
                  <c:v>0.17255010296708326</c:v>
                </c:pt>
                <c:pt idx="23">
                  <c:v>0.17923931081598024</c:v>
                </c:pt>
                <c:pt idx="24">
                  <c:v>0.22424140845248161</c:v>
                </c:pt>
                <c:pt idx="25">
                  <c:v>1.4855582297079952</c:v>
                </c:pt>
                <c:pt idx="26">
                  <c:v>0.35072861891931512</c:v>
                </c:pt>
                <c:pt idx="27">
                  <c:v>0.27822738840194433</c:v>
                </c:pt>
                <c:pt idx="28">
                  <c:v>7.9012847010753479E-2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再エネ比較シート!$BE$13:$BE$42</c:f>
              <c:numCache>
                <c:formatCode>#,##0_);[Red]\(#,##0\)</c:formatCode>
                <c:ptCount val="30"/>
                <c:pt idx="0">
                  <c:v>2433.7569999999996</c:v>
                </c:pt>
                <c:pt idx="1">
                  <c:v>5236.0000000000091</c:v>
                </c:pt>
                <c:pt idx="2">
                  <c:v>1254.1179999999997</c:v>
                </c:pt>
                <c:pt idx="3">
                  <c:v>2031.0000000000014</c:v>
                </c:pt>
                <c:pt idx="4">
                  <c:v>5643.2999999999847</c:v>
                </c:pt>
                <c:pt idx="5">
                  <c:v>4103.2000000000062</c:v>
                </c:pt>
                <c:pt idx="6">
                  <c:v>1893.8000000000002</c:v>
                </c:pt>
                <c:pt idx="7">
                  <c:v>2984.2060000000051</c:v>
                </c:pt>
                <c:pt idx="8">
                  <c:v>2664.9000000000033</c:v>
                </c:pt>
                <c:pt idx="9">
                  <c:v>3915.0780000000036</c:v>
                </c:pt>
                <c:pt idx="10">
                  <c:v>842.11999999999966</c:v>
                </c:pt>
                <c:pt idx="11">
                  <c:v>4435.0010000000029</c:v>
                </c:pt>
                <c:pt idx="12">
                  <c:v>5398.5790000000052</c:v>
                </c:pt>
                <c:pt idx="13">
                  <c:v>3696.8000000000084</c:v>
                </c:pt>
                <c:pt idx="14">
                  <c:v>4852.9000000000051</c:v>
                </c:pt>
                <c:pt idx="15">
                  <c:v>2671.4090000000015</c:v>
                </c:pt>
                <c:pt idx="16">
                  <c:v>1772.7000000000005</c:v>
                </c:pt>
                <c:pt idx="17">
                  <c:v>2641.2000000000021</c:v>
                </c:pt>
                <c:pt idx="18">
                  <c:v>1715.5000000000005</c:v>
                </c:pt>
                <c:pt idx="19">
                  <c:v>3101.6000000000031</c:v>
                </c:pt>
                <c:pt idx="20">
                  <c:v>3289.6000000000054</c:v>
                </c:pt>
                <c:pt idx="21">
                  <c:v>4915.0000000000036</c:v>
                </c:pt>
                <c:pt idx="22">
                  <c:v>3126.2000000000021</c:v>
                </c:pt>
                <c:pt idx="23">
                  <c:v>2333</c:v>
                </c:pt>
                <c:pt idx="24">
                  <c:v>1436.2039999999995</c:v>
                </c:pt>
                <c:pt idx="25">
                  <c:v>3993.2040000000025</c:v>
                </c:pt>
                <c:pt idx="26">
                  <c:v>3846.7000000000053</c:v>
                </c:pt>
                <c:pt idx="27">
                  <c:v>7033.9590000000062</c:v>
                </c:pt>
                <c:pt idx="28">
                  <c:v>3418.0000000000018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再エネ比較シート!$BF$13:$BF$42</c:f>
              <c:numCache>
                <c:formatCode>#,##0_);[Red]\(#,##0\)</c:formatCode>
                <c:ptCount val="30"/>
                <c:pt idx="0">
                  <c:v>33926.090000000004</c:v>
                </c:pt>
                <c:pt idx="1">
                  <c:v>14241.100000000002</c:v>
                </c:pt>
                <c:pt idx="2">
                  <c:v>3242.6</c:v>
                </c:pt>
                <c:pt idx="3">
                  <c:v>5898.7999999999975</c:v>
                </c:pt>
                <c:pt idx="4">
                  <c:v>10590.800000000005</c:v>
                </c:pt>
                <c:pt idx="5">
                  <c:v>1520.1000000000004</c:v>
                </c:pt>
                <c:pt idx="6">
                  <c:v>34132.5</c:v>
                </c:pt>
                <c:pt idx="7">
                  <c:v>41477.199999999975</c:v>
                </c:pt>
                <c:pt idx="8">
                  <c:v>31895.400000000012</c:v>
                </c:pt>
                <c:pt idx="9">
                  <c:v>105847.90999999989</c:v>
                </c:pt>
                <c:pt idx="10">
                  <c:v>4932.9000000000005</c:v>
                </c:pt>
                <c:pt idx="11">
                  <c:v>10147.800000000003</c:v>
                </c:pt>
                <c:pt idx="12">
                  <c:v>59995.789999999928</c:v>
                </c:pt>
                <c:pt idx="13">
                  <c:v>7068</c:v>
                </c:pt>
                <c:pt idx="14">
                  <c:v>12148.8</c:v>
                </c:pt>
                <c:pt idx="15">
                  <c:v>27082.100000000009</c:v>
                </c:pt>
                <c:pt idx="16">
                  <c:v>5831</c:v>
                </c:pt>
                <c:pt idx="17">
                  <c:v>6929.0999999999995</c:v>
                </c:pt>
                <c:pt idx="18">
                  <c:v>6408.2</c:v>
                </c:pt>
                <c:pt idx="19">
                  <c:v>7267.4999999999964</c:v>
                </c:pt>
                <c:pt idx="20">
                  <c:v>47897.599999999962</c:v>
                </c:pt>
                <c:pt idx="21">
                  <c:v>8961.7000000000025</c:v>
                </c:pt>
                <c:pt idx="22">
                  <c:v>19008</c:v>
                </c:pt>
                <c:pt idx="23">
                  <c:v>6942.3</c:v>
                </c:pt>
                <c:pt idx="24">
                  <c:v>1541.7</c:v>
                </c:pt>
                <c:pt idx="25">
                  <c:v>140755.5</c:v>
                </c:pt>
                <c:pt idx="26">
                  <c:v>25225.600000000013</c:v>
                </c:pt>
                <c:pt idx="27">
                  <c:v>13392.300000000001</c:v>
                </c:pt>
                <c:pt idx="28">
                  <c:v>2195.5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再エネ比較シート!$BG$13:$BG$42</c:f>
              <c:numCache>
                <c:formatCode>#,##0_);[Red]\(#,##0\)</c:formatCode>
                <c:ptCount val="30"/>
                <c:pt idx="0">
                  <c:v>0</c:v>
                </c:pt>
                <c:pt idx="1">
                  <c:v>0</c:v>
                </c:pt>
                <c:pt idx="2">
                  <c:v>1500</c:v>
                </c:pt>
                <c:pt idx="3">
                  <c:v>0</c:v>
                </c:pt>
                <c:pt idx="4">
                  <c:v>3.2</c:v>
                </c:pt>
                <c:pt idx="5">
                  <c:v>0</c:v>
                </c:pt>
                <c:pt idx="6">
                  <c:v>108848.7</c:v>
                </c:pt>
                <c:pt idx="7">
                  <c:v>0</c:v>
                </c:pt>
                <c:pt idx="8">
                  <c:v>0</c:v>
                </c:pt>
                <c:pt idx="9">
                  <c:v>19.5</c:v>
                </c:pt>
                <c:pt idx="10">
                  <c:v>0</c:v>
                </c:pt>
                <c:pt idx="11">
                  <c:v>0</c:v>
                </c:pt>
                <c:pt idx="12">
                  <c:v>42.2</c:v>
                </c:pt>
                <c:pt idx="13">
                  <c:v>0</c:v>
                </c:pt>
                <c:pt idx="14">
                  <c:v>0</c:v>
                </c:pt>
                <c:pt idx="15">
                  <c:v>42700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再エネ比較シート!$BH$13:$BH$42</c:f>
              <c:numCache>
                <c:formatCode>#,##0_);[Red]\(#,##0\)</c:formatCode>
                <c:ptCount val="30"/>
                <c:pt idx="0">
                  <c:v>0</c:v>
                </c:pt>
                <c:pt idx="1">
                  <c:v>50</c:v>
                </c:pt>
                <c:pt idx="2">
                  <c:v>644.20000000000005</c:v>
                </c:pt>
                <c:pt idx="3">
                  <c:v>0</c:v>
                </c:pt>
                <c:pt idx="4">
                  <c:v>0</c:v>
                </c:pt>
                <c:pt idx="5">
                  <c:v>0</c:v>
                </c:pt>
                <c:pt idx="6">
                  <c:v>4592.7</c:v>
                </c:pt>
                <c:pt idx="7">
                  <c:v>0</c:v>
                </c:pt>
                <c:pt idx="8">
                  <c:v>0</c:v>
                </c:pt>
                <c:pt idx="9">
                  <c:v>3.2</c:v>
                </c:pt>
                <c:pt idx="10">
                  <c:v>23110</c:v>
                </c:pt>
                <c:pt idx="11">
                  <c:v>0</c:v>
                </c:pt>
                <c:pt idx="12">
                  <c:v>0</c:v>
                </c:pt>
                <c:pt idx="13">
                  <c:v>0</c:v>
                </c:pt>
                <c:pt idx="14">
                  <c:v>0</c:v>
                </c:pt>
                <c:pt idx="15">
                  <c:v>11019</c:v>
                </c:pt>
                <c:pt idx="16">
                  <c:v>0</c:v>
                </c:pt>
                <c:pt idx="17">
                  <c:v>519.79999999999995</c:v>
                </c:pt>
                <c:pt idx="18">
                  <c:v>120</c:v>
                </c:pt>
                <c:pt idx="19">
                  <c:v>115</c:v>
                </c:pt>
                <c:pt idx="20">
                  <c:v>0</c:v>
                </c:pt>
                <c:pt idx="21">
                  <c:v>421</c:v>
                </c:pt>
                <c:pt idx="22">
                  <c:v>0</c:v>
                </c:pt>
                <c:pt idx="23">
                  <c:v>0</c:v>
                </c:pt>
                <c:pt idx="24">
                  <c:v>6670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370</c:v>
                </c:pt>
                <c:pt idx="9">
                  <c:v>0</c:v>
                </c:pt>
                <c:pt idx="10">
                  <c:v>0</c:v>
                </c:pt>
                <c:pt idx="11">
                  <c:v>0</c:v>
                </c:pt>
                <c:pt idx="12">
                  <c:v>0</c:v>
                </c:pt>
                <c:pt idx="13">
                  <c:v>0</c:v>
                </c:pt>
                <c:pt idx="14">
                  <c:v>0</c:v>
                </c:pt>
                <c:pt idx="15">
                  <c:v>13726</c:v>
                </c:pt>
                <c:pt idx="16">
                  <c:v>1567</c:v>
                </c:pt>
                <c:pt idx="17">
                  <c:v>14500</c:v>
                </c:pt>
                <c:pt idx="18">
                  <c:v>1102.5</c:v>
                </c:pt>
                <c:pt idx="19">
                  <c:v>0</c:v>
                </c:pt>
                <c:pt idx="20">
                  <c:v>0</c:v>
                </c:pt>
                <c:pt idx="21">
                  <c:v>0</c:v>
                </c:pt>
                <c:pt idx="22">
                  <c:v>0</c:v>
                </c:pt>
                <c:pt idx="23">
                  <c:v>1426</c:v>
                </c:pt>
                <c:pt idx="24">
                  <c:v>0</c:v>
                </c:pt>
                <c:pt idx="25">
                  <c:v>10755.058999999999</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再エネ比較シート!$BK$13:$BK$42</c:f>
              <c:numCache>
                <c:formatCode>#,##0_);[Red]\(#,##0\)</c:formatCode>
                <c:ptCount val="30"/>
                <c:pt idx="0">
                  <c:v>36359.847000000002</c:v>
                </c:pt>
                <c:pt idx="1">
                  <c:v>19527.100000000013</c:v>
                </c:pt>
                <c:pt idx="2">
                  <c:v>6640.9179999999997</c:v>
                </c:pt>
                <c:pt idx="3">
                  <c:v>7929.7999999999993</c:v>
                </c:pt>
                <c:pt idx="4">
                  <c:v>16237.29999999999</c:v>
                </c:pt>
                <c:pt idx="5">
                  <c:v>5623.3000000000065</c:v>
                </c:pt>
                <c:pt idx="6">
                  <c:v>149467.70000000001</c:v>
                </c:pt>
                <c:pt idx="7">
                  <c:v>44461.405999999981</c:v>
                </c:pt>
                <c:pt idx="8">
                  <c:v>34930.300000000017</c:v>
                </c:pt>
                <c:pt idx="9">
                  <c:v>109785.68799999989</c:v>
                </c:pt>
                <c:pt idx="10">
                  <c:v>28885.02</c:v>
                </c:pt>
                <c:pt idx="11">
                  <c:v>14582.801000000007</c:v>
                </c:pt>
                <c:pt idx="12">
                  <c:v>65436.56899999993</c:v>
                </c:pt>
                <c:pt idx="13">
                  <c:v>10764.800000000008</c:v>
                </c:pt>
                <c:pt idx="14">
                  <c:v>17001.700000000004</c:v>
                </c:pt>
                <c:pt idx="15">
                  <c:v>97198.50900000002</c:v>
                </c:pt>
                <c:pt idx="16">
                  <c:v>9170.7000000000007</c:v>
                </c:pt>
                <c:pt idx="17">
                  <c:v>24590.1</c:v>
                </c:pt>
                <c:pt idx="18">
                  <c:v>9346.2000000000007</c:v>
                </c:pt>
                <c:pt idx="19">
                  <c:v>10484.099999999999</c:v>
                </c:pt>
                <c:pt idx="20">
                  <c:v>51187.199999999968</c:v>
                </c:pt>
                <c:pt idx="21">
                  <c:v>14297.700000000006</c:v>
                </c:pt>
                <c:pt idx="22">
                  <c:v>22134.2</c:v>
                </c:pt>
                <c:pt idx="23">
                  <c:v>10701.3</c:v>
                </c:pt>
                <c:pt idx="24">
                  <c:v>9647.9039999999986</c:v>
                </c:pt>
                <c:pt idx="25">
                  <c:v>155503.76300000001</c:v>
                </c:pt>
                <c:pt idx="26">
                  <c:v>29072.300000000017</c:v>
                </c:pt>
                <c:pt idx="27">
                  <c:v>20426.259000000005</c:v>
                </c:pt>
                <c:pt idx="28">
                  <c:v>5613.5000000000018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再エネ比較シート!$BO$13:$BO$42</c:f>
              <c:numCache>
                <c:formatCode>#,##0_);[Red]\(#,##0\)</c:formatCode>
                <c:ptCount val="30"/>
                <c:pt idx="0">
                  <c:v>2920.8004508399995</c:v>
                </c:pt>
                <c:pt idx="1">
                  <c:v>6283.8283200000105</c:v>
                </c:pt>
                <c:pt idx="2">
                  <c:v>1505.0920941599998</c:v>
                </c:pt>
                <c:pt idx="3">
                  <c:v>2437.4437200000016</c:v>
                </c:pt>
                <c:pt idx="4">
                  <c:v>6772.6371959999815</c:v>
                </c:pt>
                <c:pt idx="5">
                  <c:v>4924.3323840000066</c:v>
                </c:pt>
                <c:pt idx="6">
                  <c:v>2272.7872560000001</c:v>
                </c:pt>
                <c:pt idx="7">
                  <c:v>3581.4053047200059</c:v>
                </c:pt>
                <c:pt idx="8">
                  <c:v>3198.1997880000035</c:v>
                </c:pt>
                <c:pt idx="9">
                  <c:v>4698.5634093600047</c:v>
                </c:pt>
                <c:pt idx="10">
                  <c:v>1010.6450543999996</c:v>
                </c:pt>
                <c:pt idx="11">
                  <c:v>5322.5334001200035</c:v>
                </c:pt>
                <c:pt idx="12">
                  <c:v>6478.942629480006</c:v>
                </c:pt>
                <c:pt idx="13">
                  <c:v>4436.6036160000094</c:v>
                </c:pt>
                <c:pt idx="14">
                  <c:v>5824.0623480000058</c:v>
                </c:pt>
                <c:pt idx="15">
                  <c:v>3206.0113690800022</c:v>
                </c:pt>
                <c:pt idx="16">
                  <c:v>2127.4527240000002</c:v>
                </c:pt>
                <c:pt idx="17">
                  <c:v>3169.756944000002</c:v>
                </c:pt>
                <c:pt idx="18">
                  <c:v>2058.8058600000004</c:v>
                </c:pt>
                <c:pt idx="19">
                  <c:v>3722.292192000004</c:v>
                </c:pt>
                <c:pt idx="20">
                  <c:v>3947.914752000006</c:v>
                </c:pt>
                <c:pt idx="21">
                  <c:v>5898.5898000000043</c:v>
                </c:pt>
                <c:pt idx="22">
                  <c:v>3751.815144000002</c:v>
                </c:pt>
                <c:pt idx="23">
                  <c:v>2799.8799599999998</c:v>
                </c:pt>
                <c:pt idx="24">
                  <c:v>1723.6171444799993</c:v>
                </c:pt>
                <c:pt idx="25">
                  <c:v>4792.3239844800028</c:v>
                </c:pt>
                <c:pt idx="26">
                  <c:v>4616.5016040000055</c:v>
                </c:pt>
                <c:pt idx="27">
                  <c:v>8441.5948750800089</c:v>
                </c:pt>
                <c:pt idx="28">
                  <c:v>4102.0101600000016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再エネ比較シート!$BP$13:$BP$42</c:f>
              <c:numCache>
                <c:formatCode>#,##0_);[Red]\(#,##0\)</c:formatCode>
                <c:ptCount val="30"/>
                <c:pt idx="0">
                  <c:v>44876.074808400008</c:v>
                </c:pt>
                <c:pt idx="1">
                  <c:v>18837.557435999999</c:v>
                </c:pt>
                <c:pt idx="2">
                  <c:v>4289.181575999999</c:v>
                </c:pt>
                <c:pt idx="3">
                  <c:v>7802.6966879999973</c:v>
                </c:pt>
                <c:pt idx="4">
                  <c:v>14009.086608000007</c:v>
                </c:pt>
                <c:pt idx="5">
                  <c:v>2010.7274760000005</c:v>
                </c:pt>
                <c:pt idx="6">
                  <c:v>45149.105699999993</c:v>
                </c:pt>
                <c:pt idx="7">
                  <c:v>54864.381071999967</c:v>
                </c:pt>
                <c:pt idx="8">
                  <c:v>42189.959304000011</c:v>
                </c:pt>
                <c:pt idx="9">
                  <c:v>140011.38143159985</c:v>
                </c:pt>
                <c:pt idx="10">
                  <c:v>6525.0428040000006</c:v>
                </c:pt>
                <c:pt idx="11">
                  <c:v>13423.103928000002</c:v>
                </c:pt>
                <c:pt idx="12">
                  <c:v>79360.031180399892</c:v>
                </c:pt>
                <c:pt idx="13">
                  <c:v>9349.267679999999</c:v>
                </c:pt>
                <c:pt idx="14">
                  <c:v>16069.946687999998</c:v>
                </c:pt>
                <c:pt idx="15">
                  <c:v>35823.118596000015</c:v>
                </c:pt>
                <c:pt idx="16">
                  <c:v>7713.0135599999985</c:v>
                </c:pt>
                <c:pt idx="17">
                  <c:v>9165.5363159999979</c:v>
                </c:pt>
                <c:pt idx="18">
                  <c:v>8476.5106319999995</c:v>
                </c:pt>
                <c:pt idx="19">
                  <c:v>9613.1582999999955</c:v>
                </c:pt>
                <c:pt idx="20">
                  <c:v>63357.029375999948</c:v>
                </c:pt>
                <c:pt idx="21">
                  <c:v>11854.178292000002</c:v>
                </c:pt>
                <c:pt idx="22">
                  <c:v>25143.022080000002</c:v>
                </c:pt>
                <c:pt idx="23">
                  <c:v>9182.9967479999996</c:v>
                </c:pt>
                <c:pt idx="24">
                  <c:v>2039.2990920000002</c:v>
                </c:pt>
                <c:pt idx="25">
                  <c:v>186185.74517999997</c:v>
                </c:pt>
                <c:pt idx="26">
                  <c:v>33367.414656000015</c:v>
                </c:pt>
                <c:pt idx="27">
                  <c:v>17714.798748000001</c:v>
                </c:pt>
                <c:pt idx="28">
                  <c:v>2904.1195799999996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再エネ比較シート!$BQ$13:$BQ$42</c:f>
              <c:numCache>
                <c:formatCode>#,##0_);[Red]\(#,##0\)</c:formatCode>
                <c:ptCount val="30"/>
                <c:pt idx="0">
                  <c:v>0</c:v>
                </c:pt>
                <c:pt idx="1">
                  <c:v>0</c:v>
                </c:pt>
                <c:pt idx="2">
                  <c:v>3258.72</c:v>
                </c:pt>
                <c:pt idx="3">
                  <c:v>0</c:v>
                </c:pt>
                <c:pt idx="4">
                  <c:v>6.9519360000000008</c:v>
                </c:pt>
                <c:pt idx="5">
                  <c:v>0</c:v>
                </c:pt>
                <c:pt idx="6">
                  <c:v>236471.62377599999</c:v>
                </c:pt>
                <c:pt idx="7">
                  <c:v>0</c:v>
                </c:pt>
                <c:pt idx="8">
                  <c:v>0</c:v>
                </c:pt>
                <c:pt idx="9">
                  <c:v>42.36336</c:v>
                </c:pt>
                <c:pt idx="10">
                  <c:v>0</c:v>
                </c:pt>
                <c:pt idx="11">
                  <c:v>0</c:v>
                </c:pt>
                <c:pt idx="12">
                  <c:v>91.678656000000018</c:v>
                </c:pt>
                <c:pt idx="13">
                  <c:v>0</c:v>
                </c:pt>
                <c:pt idx="14">
                  <c:v>0</c:v>
                </c:pt>
                <c:pt idx="15">
                  <c:v>92764.895999999993</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再エネ比較シート!$BR$13:$BR$42</c:f>
              <c:numCache>
                <c:formatCode>#,##0_);[Red]\(#,##0\)</c:formatCode>
                <c:ptCount val="30"/>
                <c:pt idx="0">
                  <c:v>0</c:v>
                </c:pt>
                <c:pt idx="1">
                  <c:v>262.8</c:v>
                </c:pt>
                <c:pt idx="2">
                  <c:v>3385.9151999999999</c:v>
                </c:pt>
                <c:pt idx="3">
                  <c:v>0</c:v>
                </c:pt>
                <c:pt idx="4">
                  <c:v>0</c:v>
                </c:pt>
                <c:pt idx="5">
                  <c:v>0</c:v>
                </c:pt>
                <c:pt idx="6">
                  <c:v>24139.231199999998</c:v>
                </c:pt>
                <c:pt idx="7">
                  <c:v>0</c:v>
                </c:pt>
                <c:pt idx="8">
                  <c:v>0</c:v>
                </c:pt>
                <c:pt idx="9">
                  <c:v>16.819200000000002</c:v>
                </c:pt>
                <c:pt idx="10">
                  <c:v>121466.16</c:v>
                </c:pt>
                <c:pt idx="11">
                  <c:v>0</c:v>
                </c:pt>
                <c:pt idx="12">
                  <c:v>0</c:v>
                </c:pt>
                <c:pt idx="13">
                  <c:v>0</c:v>
                </c:pt>
                <c:pt idx="14">
                  <c:v>0</c:v>
                </c:pt>
                <c:pt idx="15">
                  <c:v>57915.864000000001</c:v>
                </c:pt>
                <c:pt idx="16">
                  <c:v>0</c:v>
                </c:pt>
                <c:pt idx="17">
                  <c:v>2732.0687999999996</c:v>
                </c:pt>
                <c:pt idx="18">
                  <c:v>630.72</c:v>
                </c:pt>
                <c:pt idx="19">
                  <c:v>604.44000000000005</c:v>
                </c:pt>
                <c:pt idx="20">
                  <c:v>0</c:v>
                </c:pt>
                <c:pt idx="21">
                  <c:v>2212.7759999999998</c:v>
                </c:pt>
                <c:pt idx="22">
                  <c:v>0</c:v>
                </c:pt>
                <c:pt idx="23">
                  <c:v>0</c:v>
                </c:pt>
                <c:pt idx="24">
                  <c:v>35057.519999999997</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2592.96</c:v>
                </c:pt>
                <c:pt idx="9">
                  <c:v>0</c:v>
                </c:pt>
                <c:pt idx="10">
                  <c:v>0</c:v>
                </c:pt>
                <c:pt idx="11">
                  <c:v>0</c:v>
                </c:pt>
                <c:pt idx="12">
                  <c:v>0</c:v>
                </c:pt>
                <c:pt idx="13">
                  <c:v>0</c:v>
                </c:pt>
                <c:pt idx="14">
                  <c:v>0</c:v>
                </c:pt>
                <c:pt idx="15">
                  <c:v>96191.808000000005</c:v>
                </c:pt>
                <c:pt idx="16">
                  <c:v>10981.536</c:v>
                </c:pt>
                <c:pt idx="17">
                  <c:v>101616</c:v>
                </c:pt>
                <c:pt idx="18">
                  <c:v>7726.32</c:v>
                </c:pt>
                <c:pt idx="19">
                  <c:v>0</c:v>
                </c:pt>
                <c:pt idx="20">
                  <c:v>0</c:v>
                </c:pt>
                <c:pt idx="21">
                  <c:v>0</c:v>
                </c:pt>
                <c:pt idx="22">
                  <c:v>0</c:v>
                </c:pt>
                <c:pt idx="23">
                  <c:v>9993.4079999999994</c:v>
                </c:pt>
                <c:pt idx="24">
                  <c:v>0</c:v>
                </c:pt>
                <c:pt idx="25">
                  <c:v>75371.453471999994</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三好市</c:v>
                </c:pt>
                <c:pt idx="1">
                  <c:v>池田町</c:v>
                </c:pt>
                <c:pt idx="2">
                  <c:v>入善町</c:v>
                </c:pt>
                <c:pt idx="3">
                  <c:v>中城村</c:v>
                </c:pt>
                <c:pt idx="4">
                  <c:v>吉岡町</c:v>
                </c:pt>
                <c:pt idx="5">
                  <c:v>三郷町</c:v>
                </c:pt>
                <c:pt idx="6">
                  <c:v>にかほ市</c:v>
                </c:pt>
                <c:pt idx="7">
                  <c:v>中標津町</c:v>
                </c:pt>
                <c:pt idx="8">
                  <c:v>横芝光町</c:v>
                </c:pt>
                <c:pt idx="9">
                  <c:v>水俣市</c:v>
                </c:pt>
                <c:pt idx="10">
                  <c:v>飛騨市</c:v>
                </c:pt>
                <c:pt idx="11">
                  <c:v>多度津町</c:v>
                </c:pt>
                <c:pt idx="12">
                  <c:v>豊後高田市</c:v>
                </c:pt>
                <c:pt idx="13">
                  <c:v>笠松町</c:v>
                </c:pt>
                <c:pt idx="14">
                  <c:v>大野町</c:v>
                </c:pt>
                <c:pt idx="15">
                  <c:v>江津市</c:v>
                </c:pt>
                <c:pt idx="16">
                  <c:v>村山市</c:v>
                </c:pt>
                <c:pt idx="17">
                  <c:v>大月市</c:v>
                </c:pt>
                <c:pt idx="18">
                  <c:v>高畠町</c:v>
                </c:pt>
                <c:pt idx="19">
                  <c:v>上野原市</c:v>
                </c:pt>
                <c:pt idx="20">
                  <c:v>益子町</c:v>
                </c:pt>
                <c:pt idx="21">
                  <c:v>軽井沢町</c:v>
                </c:pt>
                <c:pt idx="22">
                  <c:v>御坊市</c:v>
                </c:pt>
                <c:pt idx="23">
                  <c:v>養父市</c:v>
                </c:pt>
                <c:pt idx="24">
                  <c:v>勝山市</c:v>
                </c:pt>
                <c:pt idx="25">
                  <c:v>美祢市</c:v>
                </c:pt>
                <c:pt idx="26">
                  <c:v>加美町</c:v>
                </c:pt>
                <c:pt idx="27">
                  <c:v>白石町</c:v>
                </c:pt>
                <c:pt idx="28">
                  <c:v>上牧町</c:v>
                </c:pt>
              </c:strCache>
            </c:strRef>
          </c:cat>
          <c:val>
            <c:numRef>
              <c:f>再エネ比較シート!$BU$13:$BU$42</c:f>
              <c:numCache>
                <c:formatCode>#,##0_);[Red]\(#,##0\)</c:formatCode>
                <c:ptCount val="30"/>
                <c:pt idx="0">
                  <c:v>47796.875259240005</c:v>
                </c:pt>
                <c:pt idx="1">
                  <c:v>25384.18575600001</c:v>
                </c:pt>
                <c:pt idx="2">
                  <c:v>12438.908870159998</c:v>
                </c:pt>
                <c:pt idx="3">
                  <c:v>10240.140407999999</c:v>
                </c:pt>
                <c:pt idx="4">
                  <c:v>20788.675739999988</c:v>
                </c:pt>
                <c:pt idx="5">
                  <c:v>6935.0598600000067</c:v>
                </c:pt>
                <c:pt idx="6">
                  <c:v>308032.74793199997</c:v>
                </c:pt>
                <c:pt idx="7">
                  <c:v>58445.786376719974</c:v>
                </c:pt>
                <c:pt idx="8">
                  <c:v>47981.119092000015</c:v>
                </c:pt>
                <c:pt idx="9">
                  <c:v>144769.12740095984</c:v>
                </c:pt>
                <c:pt idx="10">
                  <c:v>129001.8478584</c:v>
                </c:pt>
                <c:pt idx="11">
                  <c:v>18745.637328120007</c:v>
                </c:pt>
                <c:pt idx="12">
                  <c:v>85930.652465879903</c:v>
                </c:pt>
                <c:pt idx="13">
                  <c:v>13785.871296000008</c:v>
                </c:pt>
                <c:pt idx="14">
                  <c:v>21894.009036000003</c:v>
                </c:pt>
                <c:pt idx="15">
                  <c:v>285901.69796508003</c:v>
                </c:pt>
                <c:pt idx="16">
                  <c:v>20822.002283999998</c:v>
                </c:pt>
                <c:pt idx="17">
                  <c:v>116683.36206</c:v>
                </c:pt>
                <c:pt idx="18">
                  <c:v>18892.356491999999</c:v>
                </c:pt>
                <c:pt idx="19">
                  <c:v>13939.890492</c:v>
                </c:pt>
                <c:pt idx="20">
                  <c:v>67304.944127999959</c:v>
                </c:pt>
                <c:pt idx="21">
                  <c:v>19965.544092000004</c:v>
                </c:pt>
                <c:pt idx="22">
                  <c:v>28894.837224000003</c:v>
                </c:pt>
                <c:pt idx="23">
                  <c:v>21976.284707999999</c:v>
                </c:pt>
                <c:pt idx="24">
                  <c:v>38820.436236479996</c:v>
                </c:pt>
                <c:pt idx="25">
                  <c:v>266349.52263647993</c:v>
                </c:pt>
                <c:pt idx="26">
                  <c:v>37983.91626000002</c:v>
                </c:pt>
                <c:pt idx="27">
                  <c:v>26156.39362308001</c:v>
                </c:pt>
                <c:pt idx="28">
                  <c:v>7006.1297400000012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飛騨市</c:v>
                </c:pt>
              </c:strCache>
            </c:strRef>
          </c:cat>
          <c:val>
            <c:numRef>
              <c:f>①CO2排出量の現状把握!$AX$43:$AX$45</c:f>
              <c:numCache>
                <c:formatCode>0%</c:formatCode>
                <c:ptCount val="3"/>
                <c:pt idx="0">
                  <c:v>0.42072759503743129</c:v>
                </c:pt>
                <c:pt idx="1">
                  <c:v>0.3367868263727184</c:v>
                </c:pt>
                <c:pt idx="2">
                  <c:v>0.43598982947891735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飛騨市</c:v>
                </c:pt>
              </c:strCache>
            </c:strRef>
          </c:cat>
          <c:val>
            <c:numRef>
              <c:f>①CO2排出量の現状把握!$AY$43:$AY$45</c:f>
              <c:numCache>
                <c:formatCode>0%</c:formatCode>
                <c:ptCount val="3"/>
                <c:pt idx="0">
                  <c:v>0.19118662390594171</c:v>
                </c:pt>
                <c:pt idx="1">
                  <c:v>0.18171540027654448</c:v>
                </c:pt>
                <c:pt idx="2">
                  <c:v>0.13318312763656018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飛騨市</c:v>
                </c:pt>
              </c:strCache>
            </c:strRef>
          </c:cat>
          <c:val>
            <c:numRef>
              <c:f>①CO2排出量の現状把握!$AZ$43:$AZ$45</c:f>
              <c:numCache>
                <c:formatCode>0%</c:formatCode>
                <c:ptCount val="3"/>
                <c:pt idx="0">
                  <c:v>0.18034974026133399</c:v>
                </c:pt>
                <c:pt idx="1">
                  <c:v>0.2047452045290066</c:v>
                </c:pt>
                <c:pt idx="2">
                  <c:v>0.15620178539585655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飛騨市</c:v>
                </c:pt>
              </c:strCache>
            </c:strRef>
          </c:cat>
          <c:val>
            <c:numRef>
              <c:f>①CO2排出量の現状把握!$BA$43:$BA$45</c:f>
              <c:numCache>
                <c:formatCode>0%</c:formatCode>
                <c:ptCount val="3"/>
                <c:pt idx="0">
                  <c:v>0.19226168778726088</c:v>
                </c:pt>
                <c:pt idx="1">
                  <c:v>0.25664188469037796</c:v>
                </c:pt>
                <c:pt idx="2">
                  <c:v>0.26078818632094009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飛騨市</c:v>
                </c:pt>
              </c:strCache>
            </c:strRef>
          </c:cat>
          <c:val>
            <c:numRef>
              <c:f>①CO2排出量の現状把握!$BB$43:$BB$45</c:f>
              <c:numCache>
                <c:formatCode>0%</c:formatCode>
                <c:ptCount val="3"/>
                <c:pt idx="0">
                  <c:v>1.5474353008032191E-2</c:v>
                </c:pt>
                <c:pt idx="1">
                  <c:v>2.0110684131352616E-2</c:v>
                </c:pt>
                <c:pt idx="2">
                  <c:v>1.383707116772594E-2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7234</c:v>
                </c:pt>
                <c:pt idx="1">
                  <c:v>7234</c:v>
                </c:pt>
                <c:pt idx="2">
                  <c:v>7234</c:v>
                </c:pt>
                <c:pt idx="3">
                  <c:v>7234</c:v>
                </c:pt>
                <c:pt idx="4">
                  <c:v>7234</c:v>
                </c:pt>
                <c:pt idx="5">
                  <c:v>6793</c:v>
                </c:pt>
                <c:pt idx="6">
                  <c:v>6793</c:v>
                </c:pt>
                <c:pt idx="7">
                  <c:v>6793</c:v>
                </c:pt>
                <c:pt idx="8">
                  <c:v>6793</c:v>
                </c:pt>
                <c:pt idx="9">
                  <c:v>6793</c:v>
                </c:pt>
                <c:pt idx="10">
                  <c:v>6793</c:v>
                </c:pt>
                <c:pt idx="11">
                  <c:v>6604</c:v>
                </c:pt>
                <c:pt idx="12">
                  <c:v>6604</c:v>
                </c:pt>
                <c:pt idx="13">
                  <c:v>6604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2.9527271574</c:v>
                </c:pt>
                <c:pt idx="1">
                  <c:v>4.2736156750000012</c:v>
                </c:pt>
                <c:pt idx="2">
                  <c:v>4.1106360307199994</c:v>
                </c:pt>
                <c:pt idx="3">
                  <c:v>3.4541271142199999</c:v>
                </c:pt>
                <c:pt idx="4">
                  <c:v>2.25694357749</c:v>
                </c:pt>
                <c:pt idx="5">
                  <c:v>2.0681727203100002</c:v>
                </c:pt>
                <c:pt idx="6">
                  <c:v>2.8365656325000002</c:v>
                </c:pt>
                <c:pt idx="7">
                  <c:v>1.5832768555800001</c:v>
                </c:pt>
                <c:pt idx="8">
                  <c:v>2.7791895807999998</c:v>
                </c:pt>
                <c:pt idx="9">
                  <c:v>2.577534753150001</c:v>
                </c:pt>
                <c:pt idx="10">
                  <c:v>2.6827331483200001</c:v>
                </c:pt>
                <c:pt idx="11">
                  <c:v>2.2203323429599999</c:v>
                </c:pt>
                <c:pt idx="12">
                  <c:v>2.2426952351999998</c:v>
                </c:pt>
                <c:pt idx="13">
                  <c:v>2.5389830999999998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27715</c:v>
                </c:pt>
                <c:pt idx="1">
                  <c:v>27253</c:v>
                </c:pt>
                <c:pt idx="2">
                  <c:v>26858</c:v>
                </c:pt>
                <c:pt idx="3">
                  <c:v>26512</c:v>
                </c:pt>
                <c:pt idx="4">
                  <c:v>26300</c:v>
                </c:pt>
                <c:pt idx="5">
                  <c:v>25903</c:v>
                </c:pt>
                <c:pt idx="6">
                  <c:v>25561</c:v>
                </c:pt>
                <c:pt idx="7">
                  <c:v>25127</c:v>
                </c:pt>
                <c:pt idx="8">
                  <c:v>24704</c:v>
                </c:pt>
                <c:pt idx="9">
                  <c:v>24272</c:v>
                </c:pt>
                <c:pt idx="10">
                  <c:v>23745</c:v>
                </c:pt>
                <c:pt idx="11">
                  <c:v>23467</c:v>
                </c:pt>
                <c:pt idx="12">
                  <c:v>23028</c:v>
                </c:pt>
                <c:pt idx="13">
                  <c:v>22527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飛騨市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1757</v>
      </c>
      <c r="B9" s="70">
        <v>52</v>
      </c>
      <c r="C9" s="70">
        <v>1</v>
      </c>
      <c r="D9" s="70">
        <v>4</v>
      </c>
      <c r="E9" s="70">
        <v>1990</v>
      </c>
      <c r="F9" s="70" t="s">
        <v>787</v>
      </c>
      <c r="G9" s="70" t="s">
        <v>1758</v>
      </c>
      <c r="H9" s="70" t="s">
        <v>1759</v>
      </c>
      <c r="I9" s="148"/>
      <c r="J9" s="71">
        <v>52.152188451243369</v>
      </c>
      <c r="K9" s="71">
        <v>8.9813993175343079</v>
      </c>
      <c r="L9" s="71">
        <v>3.821651854117047</v>
      </c>
      <c r="M9" s="71">
        <v>24.710028391639419</v>
      </c>
      <c r="N9" s="71">
        <v>36.940632431515851</v>
      </c>
      <c r="O9" s="71">
        <v>25.411385474875409</v>
      </c>
      <c r="P9" s="71">
        <v>47.444290283153563</v>
      </c>
      <c r="Q9" s="71">
        <v>2.6002352184434301</v>
      </c>
      <c r="R9" s="71">
        <v>0</v>
      </c>
      <c r="S9" s="71">
        <v>2.08697558162718</v>
      </c>
      <c r="T9" s="72"/>
      <c r="U9" s="71">
        <v>2404599</v>
      </c>
      <c r="V9" s="71">
        <v>3084</v>
      </c>
      <c r="W9" s="71">
        <v>40</v>
      </c>
      <c r="X9" s="71">
        <v>10508</v>
      </c>
      <c r="Y9" s="71">
        <v>14010</v>
      </c>
      <c r="Z9" s="71">
        <v>10452</v>
      </c>
      <c r="AA9" s="71">
        <v>11520</v>
      </c>
      <c r="AB9" s="71">
        <v>42219</v>
      </c>
      <c r="AC9" s="71">
        <v>0</v>
      </c>
      <c r="AD9" s="71">
        <v>2.08697558162718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1760</v>
      </c>
      <c r="B10" s="70">
        <v>53</v>
      </c>
      <c r="C10" s="70">
        <v>2</v>
      </c>
      <c r="D10" s="70">
        <v>4</v>
      </c>
      <c r="E10" s="70">
        <v>2005</v>
      </c>
      <c r="F10" s="70" t="s">
        <v>789</v>
      </c>
      <c r="G10" s="70" t="s">
        <v>1758</v>
      </c>
      <c r="H10" s="70" t="s">
        <v>1759</v>
      </c>
      <c r="I10" s="148"/>
      <c r="J10" s="71">
        <v>44.855270423010403</v>
      </c>
      <c r="K10" s="71">
        <v>4.8641781868471288</v>
      </c>
      <c r="L10" s="71">
        <v>3.3534768306585909</v>
      </c>
      <c r="M10" s="71">
        <v>33.891114463781172</v>
      </c>
      <c r="N10" s="71">
        <v>51.592999565647872</v>
      </c>
      <c r="O10" s="71">
        <v>35.947941742226831</v>
      </c>
      <c r="P10" s="71">
        <v>46.535252103348682</v>
      </c>
      <c r="Q10" s="71">
        <v>2.03979039543013</v>
      </c>
      <c r="R10" s="71">
        <v>0</v>
      </c>
      <c r="S10" s="71">
        <v>4.8876018321719528</v>
      </c>
      <c r="T10" s="72"/>
      <c r="U10" s="71">
        <v>2972643</v>
      </c>
      <c r="V10" s="71">
        <v>2108</v>
      </c>
      <c r="W10" s="71">
        <v>40</v>
      </c>
      <c r="X10" s="71">
        <v>7210</v>
      </c>
      <c r="Y10" s="71">
        <v>14023</v>
      </c>
      <c r="Z10" s="71">
        <v>17110</v>
      </c>
      <c r="AA10" s="71">
        <v>9254</v>
      </c>
      <c r="AB10" s="71">
        <v>34623</v>
      </c>
      <c r="AC10" s="71">
        <v>0</v>
      </c>
      <c r="AD10" s="71">
        <v>4.8876018321719528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1761</v>
      </c>
      <c r="B11" s="70">
        <v>54</v>
      </c>
      <c r="C11" s="70">
        <v>3</v>
      </c>
      <c r="D11" s="70">
        <v>4</v>
      </c>
      <c r="E11" s="70">
        <v>2006</v>
      </c>
      <c r="F11" s="70" t="s">
        <v>790</v>
      </c>
      <c r="G11" s="70" t="s">
        <v>1758</v>
      </c>
      <c r="H11" s="70" t="s">
        <v>1759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1762</v>
      </c>
      <c r="B12" s="70">
        <v>55</v>
      </c>
      <c r="C12" s="70">
        <v>4</v>
      </c>
      <c r="D12" s="70">
        <v>4</v>
      </c>
      <c r="E12" s="70">
        <v>2007</v>
      </c>
      <c r="F12" s="70" t="s">
        <v>791</v>
      </c>
      <c r="G12" s="70" t="s">
        <v>1758</v>
      </c>
      <c r="H12" s="70" t="s">
        <v>1759</v>
      </c>
      <c r="I12" s="148"/>
      <c r="J12" s="71">
        <v>38.695428622690883</v>
      </c>
      <c r="K12" s="71">
        <v>4.4686050925426564</v>
      </c>
      <c r="L12" s="71">
        <v>3.5450966928838241</v>
      </c>
      <c r="M12" s="71">
        <v>36.717175282031128</v>
      </c>
      <c r="N12" s="71">
        <v>47.929435158185861</v>
      </c>
      <c r="O12" s="71">
        <v>34.325584724535616</v>
      </c>
      <c r="P12" s="71">
        <v>45.28445450731887</v>
      </c>
      <c r="Q12" s="71">
        <v>2.0559542345398398</v>
      </c>
      <c r="R12" s="71">
        <v>0</v>
      </c>
      <c r="S12" s="71">
        <v>4.1529310567099342</v>
      </c>
      <c r="T12" s="72"/>
      <c r="U12" s="71">
        <v>2776047</v>
      </c>
      <c r="V12" s="71">
        <v>1962</v>
      </c>
      <c r="W12" s="71">
        <v>46</v>
      </c>
      <c r="X12" s="71">
        <v>9397</v>
      </c>
      <c r="Y12" s="71">
        <v>13837</v>
      </c>
      <c r="Z12" s="71">
        <v>16984</v>
      </c>
      <c r="AA12" s="71">
        <v>8868</v>
      </c>
      <c r="AB12" s="71">
        <v>33052</v>
      </c>
      <c r="AC12" s="71">
        <v>0</v>
      </c>
      <c r="AD12" s="71">
        <v>4.1529310567099342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1763</v>
      </c>
      <c r="B13" s="70">
        <v>56</v>
      </c>
      <c r="C13" s="70">
        <v>5</v>
      </c>
      <c r="D13" s="70">
        <v>4</v>
      </c>
      <c r="E13" s="70">
        <v>2008</v>
      </c>
      <c r="F13" s="70" t="s">
        <v>792</v>
      </c>
      <c r="G13" s="70" t="s">
        <v>1758</v>
      </c>
      <c r="H13" s="70" t="s">
        <v>1759</v>
      </c>
      <c r="I13" s="148"/>
      <c r="J13" s="71">
        <v>31.819100352013361</v>
      </c>
      <c r="K13" s="71">
        <v>3.3078067258339861</v>
      </c>
      <c r="L13" s="71">
        <v>3.0407274632881678</v>
      </c>
      <c r="M13" s="71">
        <v>40.110207134403581</v>
      </c>
      <c r="N13" s="71">
        <v>47.514635471790207</v>
      </c>
      <c r="O13" s="71">
        <v>32.845359388681779</v>
      </c>
      <c r="P13" s="71">
        <v>43.243580267858</v>
      </c>
      <c r="Q13" s="71">
        <v>1.9823565081580099</v>
      </c>
      <c r="R13" s="71">
        <v>0</v>
      </c>
      <c r="S13" s="71">
        <v>2.4157003178813521</v>
      </c>
      <c r="T13" s="72"/>
      <c r="U13" s="71">
        <v>2588386</v>
      </c>
      <c r="V13" s="71">
        <v>1962</v>
      </c>
      <c r="W13" s="71">
        <v>46</v>
      </c>
      <c r="X13" s="71">
        <v>9397</v>
      </c>
      <c r="Y13" s="71">
        <v>13780</v>
      </c>
      <c r="Z13" s="71">
        <v>16822</v>
      </c>
      <c r="AA13" s="71">
        <v>8478</v>
      </c>
      <c r="AB13" s="71">
        <v>32393</v>
      </c>
      <c r="AC13" s="71">
        <v>0</v>
      </c>
      <c r="AD13" s="71">
        <v>2.4157003178813521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1764</v>
      </c>
      <c r="B14" s="70">
        <v>57</v>
      </c>
      <c r="C14" s="70">
        <v>6</v>
      </c>
      <c r="D14" s="70">
        <v>4</v>
      </c>
      <c r="E14" s="70">
        <v>2009</v>
      </c>
      <c r="F14" s="70" t="s">
        <v>176</v>
      </c>
      <c r="G14" s="70" t="s">
        <v>1758</v>
      </c>
      <c r="H14" s="70" t="s">
        <v>1759</v>
      </c>
      <c r="I14" s="148"/>
      <c r="J14" s="71">
        <v>30.379296508894139</v>
      </c>
      <c r="K14" s="71">
        <v>2.9619917394290098</v>
      </c>
      <c r="L14" s="71">
        <v>8.4964694719678597</v>
      </c>
      <c r="M14" s="71">
        <v>40.0094640922987</v>
      </c>
      <c r="N14" s="71">
        <v>47.145095432233667</v>
      </c>
      <c r="O14" s="71">
        <v>33.161602488833452</v>
      </c>
      <c r="P14" s="71">
        <v>40.959958505356248</v>
      </c>
      <c r="Q14" s="71">
        <v>1.8514075066887199</v>
      </c>
      <c r="R14" s="71">
        <v>0</v>
      </c>
      <c r="S14" s="71">
        <v>3.2738057780889518</v>
      </c>
      <c r="T14" s="72"/>
      <c r="U14" s="71">
        <v>2591384</v>
      </c>
      <c r="V14" s="71">
        <v>1496</v>
      </c>
      <c r="W14" s="71">
        <v>225</v>
      </c>
      <c r="X14" s="71">
        <v>9550</v>
      </c>
      <c r="Y14" s="71">
        <v>13734</v>
      </c>
      <c r="Z14" s="71">
        <v>16764</v>
      </c>
      <c r="AA14" s="71">
        <v>8244</v>
      </c>
      <c r="AB14" s="71">
        <v>31758</v>
      </c>
      <c r="AC14" s="71">
        <v>0</v>
      </c>
      <c r="AD14" s="71">
        <v>3.2738057780889518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10.276</v>
      </c>
      <c r="BK14" s="71">
        <v>0</v>
      </c>
      <c r="BL14" s="71">
        <v>0</v>
      </c>
      <c r="BM14" s="71">
        <v>0</v>
      </c>
      <c r="BN14" s="72"/>
      <c r="BO14" s="71">
        <v>0</v>
      </c>
      <c r="BP14" s="71">
        <v>0</v>
      </c>
      <c r="BQ14" s="71">
        <v>3</v>
      </c>
      <c r="BR14" s="71">
        <v>0</v>
      </c>
      <c r="BS14" s="71">
        <v>0</v>
      </c>
      <c r="BT14" s="71">
        <v>0</v>
      </c>
      <c r="BU14"/>
      <c r="BV14" s="70">
        <v>10.276</v>
      </c>
      <c r="BW14" s="70">
        <v>0</v>
      </c>
      <c r="BX14" s="70">
        <v>0</v>
      </c>
      <c r="BY14" s="70">
        <v>0</v>
      </c>
      <c r="BZ14" s="70">
        <v>0</v>
      </c>
      <c r="CA14" s="70">
        <v>0</v>
      </c>
      <c r="CB14" s="70">
        <v>0</v>
      </c>
      <c r="CC14" s="70">
        <v>0</v>
      </c>
      <c r="CD14" s="70">
        <v>0</v>
      </c>
    </row>
    <row r="15" spans="1:82">
      <c r="A15" s="70" t="s">
        <v>1765</v>
      </c>
      <c r="B15" s="70">
        <v>58</v>
      </c>
      <c r="C15" s="70">
        <v>7</v>
      </c>
      <c r="D15" s="70">
        <v>4</v>
      </c>
      <c r="E15" s="70">
        <v>2010</v>
      </c>
      <c r="F15" s="70" t="s">
        <v>177</v>
      </c>
      <c r="G15" s="70" t="s">
        <v>1758</v>
      </c>
      <c r="H15" s="70" t="s">
        <v>1759</v>
      </c>
      <c r="I15" s="148"/>
      <c r="J15" s="71">
        <v>26.449594033431801</v>
      </c>
      <c r="K15" s="71">
        <v>2.8971545753903829</v>
      </c>
      <c r="L15" s="71">
        <v>7.2693444370686731</v>
      </c>
      <c r="M15" s="71">
        <v>37.377657467678972</v>
      </c>
      <c r="N15" s="71">
        <v>39.105614592679252</v>
      </c>
      <c r="O15" s="71">
        <v>32.844793383741212</v>
      </c>
      <c r="P15" s="71">
        <v>40.984841375764837</v>
      </c>
      <c r="Q15" s="71">
        <v>1.89227436575091</v>
      </c>
      <c r="R15" s="71">
        <v>0</v>
      </c>
      <c r="S15" s="71">
        <v>3.4583969680448878</v>
      </c>
      <c r="T15" s="72"/>
      <c r="U15" s="71">
        <v>2628183</v>
      </c>
      <c r="V15" s="71">
        <v>1496</v>
      </c>
      <c r="W15" s="71">
        <v>225</v>
      </c>
      <c r="X15" s="71">
        <v>9550</v>
      </c>
      <c r="Y15" s="71">
        <v>13696</v>
      </c>
      <c r="Z15" s="71">
        <v>16681</v>
      </c>
      <c r="AA15" s="71">
        <v>8043</v>
      </c>
      <c r="AB15" s="71">
        <v>31103</v>
      </c>
      <c r="AC15" s="71">
        <v>0</v>
      </c>
      <c r="AD15" s="71">
        <v>3.4583969680448878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11.567</v>
      </c>
      <c r="BK15" s="71">
        <v>0</v>
      </c>
      <c r="BL15" s="71">
        <v>0</v>
      </c>
      <c r="BM15" s="71">
        <v>0</v>
      </c>
      <c r="BN15" s="72"/>
      <c r="BO15" s="71">
        <v>0</v>
      </c>
      <c r="BP15" s="71">
        <v>0</v>
      </c>
      <c r="BQ15" s="71">
        <v>3</v>
      </c>
      <c r="BR15" s="71">
        <v>0</v>
      </c>
      <c r="BS15" s="71">
        <v>0</v>
      </c>
      <c r="BT15" s="71">
        <v>0</v>
      </c>
      <c r="BU15"/>
      <c r="BV15" s="70">
        <v>11.567</v>
      </c>
      <c r="BW15" s="70">
        <v>0</v>
      </c>
      <c r="BX15" s="70">
        <v>0</v>
      </c>
      <c r="BY15" s="70">
        <v>0</v>
      </c>
      <c r="BZ15" s="70">
        <v>0</v>
      </c>
      <c r="CA15" s="70">
        <v>0</v>
      </c>
      <c r="CB15" s="70">
        <v>0</v>
      </c>
      <c r="CC15" s="70">
        <v>0</v>
      </c>
      <c r="CD15" s="70">
        <v>0</v>
      </c>
    </row>
    <row r="16" spans="1:82">
      <c r="A16" s="70" t="s">
        <v>1766</v>
      </c>
      <c r="B16" s="70">
        <v>59</v>
      </c>
      <c r="C16" s="70">
        <v>8</v>
      </c>
      <c r="D16" s="70">
        <v>4</v>
      </c>
      <c r="E16" s="70">
        <v>2011</v>
      </c>
      <c r="F16" s="70" t="s">
        <v>178</v>
      </c>
      <c r="G16" s="70" t="s">
        <v>1758</v>
      </c>
      <c r="H16" s="70" t="s">
        <v>1759</v>
      </c>
      <c r="I16" s="148"/>
      <c r="J16" s="71">
        <v>35.26776517337553</v>
      </c>
      <c r="K16" s="71">
        <v>4.1271058166650123</v>
      </c>
      <c r="L16" s="71">
        <v>10.079962804800219</v>
      </c>
      <c r="M16" s="71">
        <v>51.095400634215842</v>
      </c>
      <c r="N16" s="71">
        <v>58.52316576256537</v>
      </c>
      <c r="O16" s="71">
        <v>32.069327521911163</v>
      </c>
      <c r="P16" s="71">
        <v>39.310548272206688</v>
      </c>
      <c r="Q16" s="71">
        <v>2.1356277361685301</v>
      </c>
      <c r="R16" s="71">
        <v>0</v>
      </c>
      <c r="S16" s="71">
        <v>3.420075030413785</v>
      </c>
      <c r="T16" s="72"/>
      <c r="U16" s="71">
        <v>2765734</v>
      </c>
      <c r="V16" s="71">
        <v>1496</v>
      </c>
      <c r="W16" s="71">
        <v>225</v>
      </c>
      <c r="X16" s="71">
        <v>9550</v>
      </c>
      <c r="Y16" s="71">
        <v>13590</v>
      </c>
      <c r="Z16" s="71">
        <v>16641</v>
      </c>
      <c r="AA16" s="71">
        <v>7944</v>
      </c>
      <c r="AB16" s="71">
        <v>30432</v>
      </c>
      <c r="AC16" s="71">
        <v>0</v>
      </c>
      <c r="AD16" s="71">
        <v>3.420075030413785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9.0280000000000005</v>
      </c>
      <c r="BK16" s="71">
        <v>0</v>
      </c>
      <c r="BL16" s="71">
        <v>0</v>
      </c>
      <c r="BM16" s="71">
        <v>0</v>
      </c>
      <c r="BN16" s="72"/>
      <c r="BO16" s="71">
        <v>0</v>
      </c>
      <c r="BP16" s="71">
        <v>0</v>
      </c>
      <c r="BQ16" s="71">
        <v>3</v>
      </c>
      <c r="BR16" s="71">
        <v>0</v>
      </c>
      <c r="BS16" s="71">
        <v>0</v>
      </c>
      <c r="BT16" s="71">
        <v>0</v>
      </c>
      <c r="BU16"/>
      <c r="BV16" s="70">
        <v>9.0280000000000005</v>
      </c>
      <c r="BW16" s="70">
        <v>0</v>
      </c>
      <c r="BX16" s="70">
        <v>0</v>
      </c>
      <c r="BY16" s="70">
        <v>0</v>
      </c>
      <c r="BZ16" s="70">
        <v>0</v>
      </c>
      <c r="CA16" s="70">
        <v>0</v>
      </c>
      <c r="CB16" s="70">
        <v>0</v>
      </c>
      <c r="CC16" s="70">
        <v>0</v>
      </c>
      <c r="CD16" s="70">
        <v>0</v>
      </c>
    </row>
    <row r="17" spans="1:82">
      <c r="A17" s="70" t="s">
        <v>1767</v>
      </c>
      <c r="B17" s="70">
        <v>60</v>
      </c>
      <c r="C17" s="70">
        <v>9</v>
      </c>
      <c r="D17" s="70">
        <v>4</v>
      </c>
      <c r="E17" s="70">
        <v>2012</v>
      </c>
      <c r="F17" s="70" t="s">
        <v>179</v>
      </c>
      <c r="G17" s="70" t="s">
        <v>1758</v>
      </c>
      <c r="H17" s="70" t="s">
        <v>1759</v>
      </c>
      <c r="I17" s="148"/>
      <c r="J17" s="71">
        <v>34.135457407765053</v>
      </c>
      <c r="K17" s="71">
        <v>4.227947632422663</v>
      </c>
      <c r="L17" s="71">
        <v>10.07452414639906</v>
      </c>
      <c r="M17" s="71">
        <v>59.412813516329827</v>
      </c>
      <c r="N17" s="71">
        <v>70.068890754253772</v>
      </c>
      <c r="O17" s="71">
        <v>32.01963710288144</v>
      </c>
      <c r="P17" s="71">
        <v>38.817573676005345</v>
      </c>
      <c r="Q17" s="71">
        <v>2.2869207799391602</v>
      </c>
      <c r="R17" s="71">
        <v>0</v>
      </c>
      <c r="S17" s="71">
        <v>3.0140523808506892</v>
      </c>
      <c r="T17" s="72"/>
      <c r="U17" s="71">
        <v>2446549</v>
      </c>
      <c r="V17" s="71">
        <v>1496</v>
      </c>
      <c r="W17" s="71">
        <v>225</v>
      </c>
      <c r="X17" s="71">
        <v>9550</v>
      </c>
      <c r="Y17" s="71">
        <v>13590</v>
      </c>
      <c r="Z17" s="71">
        <v>16747</v>
      </c>
      <c r="AA17" s="71">
        <v>7800</v>
      </c>
      <c r="AB17" s="71">
        <v>29994</v>
      </c>
      <c r="AC17" s="71">
        <v>0</v>
      </c>
      <c r="AD17" s="71">
        <v>3.0140523808506892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14.523</v>
      </c>
      <c r="BK17" s="71">
        <v>0</v>
      </c>
      <c r="BL17" s="71">
        <v>0</v>
      </c>
      <c r="BM17" s="71">
        <v>0</v>
      </c>
      <c r="BN17" s="72"/>
      <c r="BO17" s="71">
        <v>0</v>
      </c>
      <c r="BP17" s="71">
        <v>0</v>
      </c>
      <c r="BQ17" s="71">
        <v>3</v>
      </c>
      <c r="BR17" s="71">
        <v>0</v>
      </c>
      <c r="BS17" s="71">
        <v>0</v>
      </c>
      <c r="BT17" s="71">
        <v>0</v>
      </c>
      <c r="BU17"/>
      <c r="BV17" s="70">
        <v>14.523</v>
      </c>
      <c r="BW17" s="70">
        <v>0</v>
      </c>
      <c r="BX17" s="70">
        <v>0</v>
      </c>
      <c r="BY17" s="70">
        <v>0</v>
      </c>
      <c r="BZ17" s="70">
        <v>0</v>
      </c>
      <c r="CA17" s="70">
        <v>0</v>
      </c>
      <c r="CB17" s="70">
        <v>0</v>
      </c>
      <c r="CC17" s="70">
        <v>0</v>
      </c>
      <c r="CD17" s="70">
        <v>0</v>
      </c>
    </row>
    <row r="18" spans="1:82">
      <c r="A18" s="70" t="s">
        <v>1768</v>
      </c>
      <c r="B18" s="70">
        <v>61</v>
      </c>
      <c r="C18" s="70">
        <v>10</v>
      </c>
      <c r="D18" s="70">
        <v>4</v>
      </c>
      <c r="E18" s="70">
        <v>2013</v>
      </c>
      <c r="F18" s="70" t="s">
        <v>180</v>
      </c>
      <c r="G18" s="70" t="s">
        <v>1758</v>
      </c>
      <c r="H18" s="70" t="s">
        <v>1759</v>
      </c>
      <c r="I18" s="148"/>
      <c r="J18" s="71">
        <v>32.277400917296177</v>
      </c>
      <c r="K18" s="71">
        <v>3.584139420884449</v>
      </c>
      <c r="L18" s="71">
        <v>9.0417103146972746</v>
      </c>
      <c r="M18" s="71">
        <v>55.631511935595043</v>
      </c>
      <c r="N18" s="71">
        <v>70.194411458463264</v>
      </c>
      <c r="O18" s="71">
        <v>30.537645819614188</v>
      </c>
      <c r="P18" s="71">
        <v>38.029705522102248</v>
      </c>
      <c r="Q18" s="71">
        <v>2.2903236955712201</v>
      </c>
      <c r="R18" s="71">
        <v>0</v>
      </c>
      <c r="S18" s="71">
        <v>3.5534641242750342</v>
      </c>
      <c r="T18" s="72"/>
      <c r="U18" s="71">
        <v>2305118</v>
      </c>
      <c r="V18" s="71">
        <v>1496</v>
      </c>
      <c r="W18" s="71">
        <v>225</v>
      </c>
      <c r="X18" s="71">
        <v>9550</v>
      </c>
      <c r="Y18" s="71">
        <v>13524</v>
      </c>
      <c r="Z18" s="71">
        <v>16685</v>
      </c>
      <c r="AA18" s="71">
        <v>7613</v>
      </c>
      <c r="AB18" s="71">
        <v>29608</v>
      </c>
      <c r="AC18" s="71">
        <v>0</v>
      </c>
      <c r="AD18" s="71">
        <v>3.5534641242750342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18.966000000000001</v>
      </c>
      <c r="BK18" s="71">
        <v>0</v>
      </c>
      <c r="BL18" s="71">
        <v>0</v>
      </c>
      <c r="BM18" s="71">
        <v>0</v>
      </c>
      <c r="BN18" s="72"/>
      <c r="BO18" s="71">
        <v>0</v>
      </c>
      <c r="BP18" s="71">
        <v>0</v>
      </c>
      <c r="BQ18" s="71">
        <v>3</v>
      </c>
      <c r="BR18" s="71">
        <v>0</v>
      </c>
      <c r="BS18" s="71">
        <v>0</v>
      </c>
      <c r="BT18" s="71">
        <v>0</v>
      </c>
      <c r="BU18"/>
      <c r="BV18" s="70">
        <v>18.966000000000001</v>
      </c>
      <c r="BW18" s="70">
        <v>0</v>
      </c>
      <c r="BX18" s="70">
        <v>0</v>
      </c>
      <c r="BY18" s="70">
        <v>0</v>
      </c>
      <c r="BZ18" s="70">
        <v>0</v>
      </c>
      <c r="CA18" s="70">
        <v>0</v>
      </c>
      <c r="CB18" s="70">
        <v>0</v>
      </c>
      <c r="CC18" s="70">
        <v>0</v>
      </c>
      <c r="CD18" s="70">
        <v>0</v>
      </c>
    </row>
    <row r="19" spans="1:82">
      <c r="A19" s="70" t="s">
        <v>1769</v>
      </c>
      <c r="B19" s="70">
        <v>62</v>
      </c>
      <c r="C19" s="70">
        <v>11</v>
      </c>
      <c r="D19" s="70">
        <v>4</v>
      </c>
      <c r="E19" s="70">
        <v>2014</v>
      </c>
      <c r="F19" s="70" t="s">
        <v>181</v>
      </c>
      <c r="G19" s="70" t="s">
        <v>1758</v>
      </c>
      <c r="H19" s="70" t="s">
        <v>1759</v>
      </c>
      <c r="I19" s="148"/>
      <c r="J19" s="71">
        <v>33.49925583767498</v>
      </c>
      <c r="K19" s="71">
        <v>3.9445200769010529</v>
      </c>
      <c r="L19" s="71">
        <v>7.3152835489263852</v>
      </c>
      <c r="M19" s="71">
        <v>55.904166851401918</v>
      </c>
      <c r="N19" s="71">
        <v>61.818733920608487</v>
      </c>
      <c r="O19" s="71">
        <v>28.931926165145985</v>
      </c>
      <c r="P19" s="71">
        <v>37.549498700253508</v>
      </c>
      <c r="Q19" s="71">
        <v>2.15044954416941</v>
      </c>
      <c r="R19" s="71">
        <v>0</v>
      </c>
      <c r="S19" s="71">
        <v>4.2892990589985986</v>
      </c>
      <c r="T19" s="72"/>
      <c r="U19" s="71">
        <v>2478849</v>
      </c>
      <c r="V19" s="71">
        <v>1389</v>
      </c>
      <c r="W19" s="71">
        <v>165</v>
      </c>
      <c r="X19" s="71">
        <v>8951</v>
      </c>
      <c r="Y19" s="71">
        <v>13362</v>
      </c>
      <c r="Z19" s="71">
        <v>16649</v>
      </c>
      <c r="AA19" s="71">
        <v>7478</v>
      </c>
      <c r="AB19" s="71">
        <v>28975</v>
      </c>
      <c r="AC19" s="71">
        <v>0</v>
      </c>
      <c r="AD19" s="71">
        <v>4.2892990589985986</v>
      </c>
      <c r="AE19" s="72"/>
      <c r="AF19" s="71"/>
      <c r="AG19" s="71"/>
      <c r="AH19" s="71"/>
      <c r="AI19" s="71"/>
      <c r="AJ19" s="71"/>
      <c r="AK19" s="71"/>
      <c r="AL19" s="71"/>
      <c r="AM19" s="71"/>
      <c r="AN19" s="71"/>
      <c r="AO19" s="71"/>
      <c r="AP19" s="71"/>
      <c r="AQ19" s="72"/>
      <c r="AR19" s="71">
        <v>320</v>
      </c>
      <c r="AS19" s="71">
        <v>117</v>
      </c>
      <c r="AT19" s="71">
        <v>0</v>
      </c>
      <c r="AU19" s="71">
        <v>0</v>
      </c>
      <c r="AV19" s="71">
        <v>0</v>
      </c>
      <c r="AW19" s="71">
        <v>0</v>
      </c>
      <c r="AX19" s="71"/>
      <c r="AY19" s="72"/>
      <c r="AZ19" s="71">
        <v>1433.2940000000001</v>
      </c>
      <c r="BA19" s="71">
        <v>6302.5899999999992</v>
      </c>
      <c r="BB19" s="71">
        <v>0</v>
      </c>
      <c r="BC19" s="71">
        <v>0</v>
      </c>
      <c r="BD19" s="71">
        <v>0</v>
      </c>
      <c r="BE19" s="71">
        <v>0</v>
      </c>
      <c r="BF19" s="71"/>
      <c r="BG19" s="72"/>
      <c r="BH19" s="71">
        <v>0</v>
      </c>
      <c r="BI19" s="71">
        <v>0</v>
      </c>
      <c r="BJ19" s="71">
        <v>16.736000000000001</v>
      </c>
      <c r="BK19" s="71">
        <v>0</v>
      </c>
      <c r="BL19" s="71">
        <v>0</v>
      </c>
      <c r="BM19" s="71">
        <v>0</v>
      </c>
      <c r="BN19" s="72"/>
      <c r="BO19" s="71">
        <v>0</v>
      </c>
      <c r="BP19" s="71">
        <v>0</v>
      </c>
      <c r="BQ19" s="71">
        <v>3</v>
      </c>
      <c r="BR19" s="71">
        <v>0</v>
      </c>
      <c r="BS19" s="71">
        <v>0</v>
      </c>
      <c r="BT19" s="71">
        <v>0</v>
      </c>
      <c r="BU19"/>
      <c r="BV19" s="70">
        <v>16.736000000000001</v>
      </c>
      <c r="BW19" s="70">
        <v>0</v>
      </c>
      <c r="BX19" s="70">
        <v>0</v>
      </c>
      <c r="BY19" s="70">
        <v>0</v>
      </c>
      <c r="BZ19" s="70">
        <v>0</v>
      </c>
      <c r="CA19" s="70">
        <v>0</v>
      </c>
      <c r="CB19" s="70">
        <v>0</v>
      </c>
      <c r="CC19" s="70">
        <v>0</v>
      </c>
      <c r="CD19" s="70">
        <v>0</v>
      </c>
    </row>
    <row r="20" spans="1:82">
      <c r="A20" s="70" t="s">
        <v>1770</v>
      </c>
      <c r="B20" s="70">
        <v>63</v>
      </c>
      <c r="C20" s="70">
        <v>12</v>
      </c>
      <c r="D20" s="70">
        <v>4</v>
      </c>
      <c r="E20" s="70">
        <v>2015</v>
      </c>
      <c r="F20" s="70" t="s">
        <v>182</v>
      </c>
      <c r="G20" s="70" t="s">
        <v>1758</v>
      </c>
      <c r="H20" s="70" t="s">
        <v>1759</v>
      </c>
      <c r="I20" s="148"/>
      <c r="J20" s="71">
        <v>33.938561917504202</v>
      </c>
      <c r="K20" s="71">
        <v>3.5207927229474461</v>
      </c>
      <c r="L20" s="71">
        <v>7.0646041805450857</v>
      </c>
      <c r="M20" s="71">
        <v>50.899943070627977</v>
      </c>
      <c r="N20" s="71">
        <v>54.32857384236528</v>
      </c>
      <c r="O20" s="71">
        <v>28.449598693105305</v>
      </c>
      <c r="P20" s="71">
        <v>36.644459904905929</v>
      </c>
      <c r="Q20" s="71">
        <v>2.0518960807462601</v>
      </c>
      <c r="R20" s="71">
        <v>0</v>
      </c>
      <c r="S20" s="71">
        <v>4.369294669450996</v>
      </c>
      <c r="T20" s="72"/>
      <c r="U20" s="71">
        <v>2580150</v>
      </c>
      <c r="V20" s="71">
        <v>1389</v>
      </c>
      <c r="W20" s="71">
        <v>165</v>
      </c>
      <c r="X20" s="71">
        <v>8951</v>
      </c>
      <c r="Y20" s="71">
        <v>13220</v>
      </c>
      <c r="Z20" s="71">
        <v>16529</v>
      </c>
      <c r="AA20" s="71">
        <v>7292</v>
      </c>
      <c r="AB20" s="71">
        <v>28242</v>
      </c>
      <c r="AC20" s="71">
        <v>0</v>
      </c>
      <c r="AD20" s="71">
        <v>4.369294669450996</v>
      </c>
      <c r="AE20" s="72"/>
      <c r="AF20" s="71">
        <v>30262849.91137173</v>
      </c>
      <c r="AG20" s="71">
        <v>2383063.8358055968</v>
      </c>
      <c r="AH20" s="71">
        <v>1293453.6680226121</v>
      </c>
      <c r="AI20" s="71">
        <v>54711873.911686979</v>
      </c>
      <c r="AJ20" s="71">
        <v>73086623.840908334</v>
      </c>
      <c r="AK20" s="71">
        <v>0</v>
      </c>
      <c r="AL20" s="71">
        <v>0</v>
      </c>
      <c r="AM20" s="71">
        <v>3870447.6292657699</v>
      </c>
      <c r="AN20" s="71">
        <v>0</v>
      </c>
      <c r="AO20" s="71">
        <v>0</v>
      </c>
      <c r="AP20" s="71">
        <v>165608312.797061</v>
      </c>
      <c r="AQ20" s="72"/>
      <c r="AR20" s="71">
        <v>330</v>
      </c>
      <c r="AS20" s="71">
        <v>177</v>
      </c>
      <c r="AT20" s="71">
        <v>0</v>
      </c>
      <c r="AU20" s="71">
        <v>0</v>
      </c>
      <c r="AV20" s="71">
        <v>0</v>
      </c>
      <c r="AW20" s="71">
        <v>0</v>
      </c>
      <c r="AX20" s="71"/>
      <c r="AY20" s="72"/>
      <c r="AZ20" s="71">
        <v>1496.7059999999999</v>
      </c>
      <c r="BA20" s="71">
        <v>9547.59</v>
      </c>
      <c r="BB20" s="71">
        <v>0</v>
      </c>
      <c r="BC20" s="71">
        <v>0</v>
      </c>
      <c r="BD20" s="71">
        <v>0</v>
      </c>
      <c r="BE20" s="71">
        <v>0</v>
      </c>
      <c r="BF20" s="71"/>
      <c r="BG20" s="72"/>
      <c r="BH20" s="71">
        <v>0</v>
      </c>
      <c r="BI20" s="71">
        <v>0</v>
      </c>
      <c r="BJ20" s="71">
        <v>17.111999999999998</v>
      </c>
      <c r="BK20" s="71">
        <v>0</v>
      </c>
      <c r="BL20" s="71">
        <v>0</v>
      </c>
      <c r="BM20" s="71">
        <v>0</v>
      </c>
      <c r="BN20" s="72"/>
      <c r="BO20" s="71">
        <v>0</v>
      </c>
      <c r="BP20" s="71">
        <v>0</v>
      </c>
      <c r="BQ20" s="71">
        <v>3</v>
      </c>
      <c r="BR20" s="71">
        <v>0</v>
      </c>
      <c r="BS20" s="71">
        <v>0</v>
      </c>
      <c r="BT20" s="71">
        <v>0</v>
      </c>
      <c r="BU20"/>
      <c r="BV20" s="70">
        <v>17.111999999999998</v>
      </c>
      <c r="BW20" s="70">
        <v>0</v>
      </c>
      <c r="BX20" s="70">
        <v>0</v>
      </c>
      <c r="BY20" s="70">
        <v>0</v>
      </c>
      <c r="BZ20" s="70">
        <v>0</v>
      </c>
      <c r="CA20" s="70">
        <v>0</v>
      </c>
      <c r="CB20" s="70">
        <v>0</v>
      </c>
      <c r="CC20" s="70">
        <v>0</v>
      </c>
      <c r="CD20" s="70">
        <v>0</v>
      </c>
    </row>
    <row r="21" spans="1:82">
      <c r="A21" s="70" t="s">
        <v>1771</v>
      </c>
      <c r="B21" s="70">
        <v>64</v>
      </c>
      <c r="C21" s="70">
        <v>13</v>
      </c>
      <c r="D21" s="70">
        <v>4</v>
      </c>
      <c r="E21" s="70">
        <v>2016</v>
      </c>
      <c r="F21" s="70" t="s">
        <v>155</v>
      </c>
      <c r="G21" s="70" t="s">
        <v>1758</v>
      </c>
      <c r="H21" s="70" t="s">
        <v>1759</v>
      </c>
      <c r="I21" s="148"/>
      <c r="J21" s="71">
        <v>28.372564871841877</v>
      </c>
      <c r="K21" s="71">
        <v>3.3398743354404523</v>
      </c>
      <c r="L21" s="71">
        <v>7.6218701032213128</v>
      </c>
      <c r="M21" s="71">
        <v>36.236933246328995</v>
      </c>
      <c r="N21" s="71">
        <v>44.852256156905973</v>
      </c>
      <c r="O21" s="71">
        <v>28.010605484219365</v>
      </c>
      <c r="P21" s="71">
        <v>35.51725733798385</v>
      </c>
      <c r="Q21" s="71">
        <v>1.9530462021164643</v>
      </c>
      <c r="R21" s="71">
        <v>0</v>
      </c>
      <c r="S21" s="71">
        <v>3.0948558298044624</v>
      </c>
      <c r="T21" s="72"/>
      <c r="U21" s="71">
        <v>2545634</v>
      </c>
      <c r="V21" s="71">
        <v>1389</v>
      </c>
      <c r="W21" s="71">
        <v>165</v>
      </c>
      <c r="X21" s="71">
        <v>8951</v>
      </c>
      <c r="Y21" s="71">
        <v>13064</v>
      </c>
      <c r="Z21" s="71">
        <v>16474</v>
      </c>
      <c r="AA21" s="71">
        <v>7310</v>
      </c>
      <c r="AB21" s="71">
        <v>27651</v>
      </c>
      <c r="AC21" s="71">
        <v>0</v>
      </c>
      <c r="AD21" s="71">
        <v>3.0948558298044619</v>
      </c>
      <c r="AE21" s="72"/>
      <c r="AF21" s="71">
        <v>28128643.74623546</v>
      </c>
      <c r="AG21" s="71">
        <v>2375649.2779609868</v>
      </c>
      <c r="AH21" s="71">
        <v>1203404.4268671039</v>
      </c>
      <c r="AI21" s="71">
        <v>52709826.590663329</v>
      </c>
      <c r="AJ21" s="71">
        <v>77079808.751508728</v>
      </c>
      <c r="AK21" s="71">
        <v>0</v>
      </c>
      <c r="AL21" s="71">
        <v>0</v>
      </c>
      <c r="AM21" s="71">
        <v>3792397.592014567</v>
      </c>
      <c r="AN21" s="71">
        <v>0</v>
      </c>
      <c r="AO21" s="71">
        <v>0</v>
      </c>
      <c r="AP21" s="71">
        <v>165289730.38525018</v>
      </c>
      <c r="AQ21" s="72"/>
      <c r="AR21" s="71">
        <v>343</v>
      </c>
      <c r="AS21" s="71">
        <v>228</v>
      </c>
      <c r="AT21" s="71">
        <v>0</v>
      </c>
      <c r="AU21" s="71">
        <v>0</v>
      </c>
      <c r="AV21" s="71">
        <v>0</v>
      </c>
      <c r="AW21" s="71">
        <v>0</v>
      </c>
      <c r="AX21" s="71"/>
      <c r="AY21" s="72"/>
      <c r="AZ21" s="71">
        <v>1585.2660000000001</v>
      </c>
      <c r="BA21" s="71">
        <v>16768.990000000002</v>
      </c>
      <c r="BB21" s="71">
        <v>0</v>
      </c>
      <c r="BC21" s="71">
        <v>0</v>
      </c>
      <c r="BD21" s="71">
        <v>0</v>
      </c>
      <c r="BE21" s="71">
        <v>0</v>
      </c>
      <c r="BF21" s="71"/>
      <c r="BG21" s="72"/>
      <c r="BH21" s="71">
        <v>0</v>
      </c>
      <c r="BI21" s="71">
        <v>0</v>
      </c>
      <c r="BJ21" s="71">
        <v>15.914</v>
      </c>
      <c r="BK21" s="71">
        <v>0</v>
      </c>
      <c r="BL21" s="71">
        <v>0</v>
      </c>
      <c r="BM21" s="71">
        <v>0</v>
      </c>
      <c r="BN21" s="72"/>
      <c r="BO21" s="71">
        <v>0</v>
      </c>
      <c r="BP21" s="71">
        <v>0</v>
      </c>
      <c r="BQ21" s="71">
        <v>3</v>
      </c>
      <c r="BR21" s="71">
        <v>0</v>
      </c>
      <c r="BS21" s="71">
        <v>0</v>
      </c>
      <c r="BT21" s="71">
        <v>0</v>
      </c>
      <c r="BU21"/>
      <c r="BV21" s="70">
        <v>15.914</v>
      </c>
      <c r="BW21" s="70">
        <v>0</v>
      </c>
      <c r="BX21" s="70">
        <v>0</v>
      </c>
      <c r="BY21" s="70">
        <v>0</v>
      </c>
      <c r="BZ21" s="70">
        <v>0</v>
      </c>
      <c r="CA21" s="70">
        <v>0</v>
      </c>
      <c r="CB21" s="70">
        <v>0</v>
      </c>
      <c r="CC21" s="70">
        <v>0</v>
      </c>
      <c r="CD21" s="70">
        <v>0</v>
      </c>
    </row>
    <row r="22" spans="1:82">
      <c r="A22" s="70" t="s">
        <v>1772</v>
      </c>
      <c r="B22" s="70">
        <v>65</v>
      </c>
      <c r="C22" s="70">
        <v>14</v>
      </c>
      <c r="D22" s="70">
        <v>4</v>
      </c>
      <c r="E22" s="70">
        <v>2017</v>
      </c>
      <c r="F22" s="70" t="s">
        <v>156</v>
      </c>
      <c r="G22" s="70" t="s">
        <v>1758</v>
      </c>
      <c r="H22" s="70" t="s">
        <v>1759</v>
      </c>
      <c r="I22" s="148"/>
      <c r="J22" s="71">
        <v>28.578921510489135</v>
      </c>
      <c r="K22" s="71">
        <v>3.3845600107440243</v>
      </c>
      <c r="L22" s="71">
        <v>7.2049608449150444</v>
      </c>
      <c r="M22" s="71">
        <v>36.656737148069837</v>
      </c>
      <c r="N22" s="71">
        <v>44.115186140648163</v>
      </c>
      <c r="O22" s="71">
        <v>27.491654906113222</v>
      </c>
      <c r="P22" s="71">
        <v>34.621184025984235</v>
      </c>
      <c r="Q22" s="71">
        <v>1.8408955328457901</v>
      </c>
      <c r="R22" s="71">
        <v>0</v>
      </c>
      <c r="S22" s="71">
        <v>4.2248578760338855</v>
      </c>
      <c r="T22" s="72"/>
      <c r="U22" s="71">
        <v>2573169</v>
      </c>
      <c r="V22" s="71">
        <v>1389</v>
      </c>
      <c r="W22" s="71">
        <v>165</v>
      </c>
      <c r="X22" s="71">
        <v>8951</v>
      </c>
      <c r="Y22" s="71">
        <v>12890</v>
      </c>
      <c r="Z22" s="71">
        <v>16437</v>
      </c>
      <c r="AA22" s="71">
        <v>7171</v>
      </c>
      <c r="AB22" s="71">
        <v>26952</v>
      </c>
      <c r="AC22" s="71">
        <v>0</v>
      </c>
      <c r="AD22" s="71">
        <v>4.2248578760338864</v>
      </c>
      <c r="AE22" s="72"/>
      <c r="AF22" s="71">
        <v>29282512.557044279</v>
      </c>
      <c r="AG22" s="71">
        <v>2420726.0855669682</v>
      </c>
      <c r="AH22" s="71">
        <v>1503628.3880201289</v>
      </c>
      <c r="AI22" s="71">
        <v>54786004.768061653</v>
      </c>
      <c r="AJ22" s="71">
        <v>71774936.534344673</v>
      </c>
      <c r="AK22" s="71">
        <v>0</v>
      </c>
      <c r="AL22" s="71">
        <v>0</v>
      </c>
      <c r="AM22" s="71">
        <v>3702312.2083921651</v>
      </c>
      <c r="AN22" s="71">
        <v>0</v>
      </c>
      <c r="AO22" s="71">
        <v>0</v>
      </c>
      <c r="AP22" s="71">
        <v>163470120.54142988</v>
      </c>
      <c r="AQ22" s="72"/>
      <c r="AR22" s="71">
        <v>349</v>
      </c>
      <c r="AS22" s="71">
        <v>274</v>
      </c>
      <c r="AT22" s="71">
        <v>0</v>
      </c>
      <c r="AU22" s="71">
        <v>0</v>
      </c>
      <c r="AV22" s="71">
        <v>0</v>
      </c>
      <c r="AW22" s="71">
        <v>0</v>
      </c>
      <c r="AX22" s="71"/>
      <c r="AY22" s="72"/>
      <c r="AZ22" s="71">
        <v>1616.4110000000001</v>
      </c>
      <c r="BA22" s="71">
        <v>20025.39</v>
      </c>
      <c r="BB22" s="71">
        <v>0</v>
      </c>
      <c r="BC22" s="71">
        <v>0</v>
      </c>
      <c r="BD22" s="71">
        <v>0</v>
      </c>
      <c r="BE22" s="71">
        <v>0</v>
      </c>
      <c r="BF22" s="71"/>
      <c r="BG22" s="72"/>
      <c r="BH22" s="71">
        <v>0</v>
      </c>
      <c r="BI22" s="71">
        <v>0</v>
      </c>
      <c r="BJ22" s="71">
        <v>11.741</v>
      </c>
      <c r="BK22" s="71">
        <v>0</v>
      </c>
      <c r="BL22" s="71">
        <v>0</v>
      </c>
      <c r="BM22" s="71">
        <v>0</v>
      </c>
      <c r="BN22" s="72"/>
      <c r="BO22" s="71">
        <v>0</v>
      </c>
      <c r="BP22" s="71">
        <v>0</v>
      </c>
      <c r="BQ22" s="71">
        <v>3</v>
      </c>
      <c r="BR22" s="71">
        <v>0</v>
      </c>
      <c r="BS22" s="71">
        <v>0</v>
      </c>
      <c r="BT22" s="71">
        <v>0</v>
      </c>
      <c r="BU22"/>
      <c r="BV22" s="70">
        <v>11.741</v>
      </c>
      <c r="BW22" s="70">
        <v>0</v>
      </c>
      <c r="BX22" s="70">
        <v>0</v>
      </c>
      <c r="BY22" s="70">
        <v>0</v>
      </c>
      <c r="BZ22" s="70">
        <v>0</v>
      </c>
      <c r="CA22" s="70">
        <v>0</v>
      </c>
      <c r="CB22" s="70">
        <v>0</v>
      </c>
      <c r="CC22" s="70">
        <v>0</v>
      </c>
      <c r="CD22" s="70">
        <v>0</v>
      </c>
    </row>
    <row r="23" spans="1:82">
      <c r="A23" s="70" t="s">
        <v>1773</v>
      </c>
      <c r="B23" s="70">
        <v>66</v>
      </c>
      <c r="C23" s="70">
        <v>15</v>
      </c>
      <c r="D23" s="70">
        <v>4</v>
      </c>
      <c r="E23" s="70">
        <v>2018</v>
      </c>
      <c r="F23" s="70" t="s">
        <v>183</v>
      </c>
      <c r="G23" s="70" t="s">
        <v>1758</v>
      </c>
      <c r="H23" s="70" t="s">
        <v>1759</v>
      </c>
      <c r="I23" s="148"/>
      <c r="J23" s="71">
        <v>27.73391110094693</v>
      </c>
      <c r="K23" s="71">
        <v>3.2064607527104747</v>
      </c>
      <c r="L23" s="71">
        <v>6.5816544535925745</v>
      </c>
      <c r="M23" s="71">
        <v>36.262769560950602</v>
      </c>
      <c r="N23" s="71">
        <v>41.849852596041274</v>
      </c>
      <c r="O23" s="71">
        <v>26.740466051172707</v>
      </c>
      <c r="P23" s="71">
        <v>33.989763432508624</v>
      </c>
      <c r="Q23" s="71">
        <v>1.6624792595626201</v>
      </c>
      <c r="R23" s="71">
        <v>0</v>
      </c>
      <c r="S23" s="71">
        <v>4.0047803664154227</v>
      </c>
      <c r="T23" s="72"/>
      <c r="U23" s="71">
        <v>2684056</v>
      </c>
      <c r="V23" s="71">
        <v>1389</v>
      </c>
      <c r="W23" s="71">
        <v>165</v>
      </c>
      <c r="X23" s="71">
        <v>8951</v>
      </c>
      <c r="Y23" s="71">
        <v>12729</v>
      </c>
      <c r="Z23" s="71">
        <v>16294</v>
      </c>
      <c r="AA23" s="71">
        <v>7111</v>
      </c>
      <c r="AB23" s="71">
        <v>26230</v>
      </c>
      <c r="AC23" s="71">
        <v>0</v>
      </c>
      <c r="AD23" s="71">
        <v>4.0047803664154227</v>
      </c>
      <c r="AE23" s="72"/>
      <c r="AF23" s="71">
        <v>29917826.56436887</v>
      </c>
      <c r="AG23" s="71">
        <v>2158422.6102447612</v>
      </c>
      <c r="AH23" s="71">
        <v>1385237.3452739951</v>
      </c>
      <c r="AI23" s="71">
        <v>52033491.581918798</v>
      </c>
      <c r="AJ23" s="71">
        <v>68085932.137600601</v>
      </c>
      <c r="AK23" s="71">
        <v>0</v>
      </c>
      <c r="AL23" s="71">
        <v>0</v>
      </c>
      <c r="AM23" s="71">
        <v>3610588.6339665488</v>
      </c>
      <c r="AN23" s="71">
        <v>0</v>
      </c>
      <c r="AO23" s="71">
        <v>0</v>
      </c>
      <c r="AP23" s="71">
        <v>157191498.87337357</v>
      </c>
      <c r="AQ23" s="72"/>
      <c r="AR23" s="71">
        <v>362</v>
      </c>
      <c r="AS23" s="71">
        <v>334</v>
      </c>
      <c r="AT23" s="71">
        <v>0</v>
      </c>
      <c r="AU23" s="71">
        <v>0</v>
      </c>
      <c r="AV23" s="71">
        <v>0</v>
      </c>
      <c r="AW23" s="71">
        <v>0</v>
      </c>
      <c r="AX23" s="71"/>
      <c r="AY23" s="72"/>
      <c r="AZ23" s="71">
        <v>1687.511</v>
      </c>
      <c r="BA23" s="71">
        <v>25733.69</v>
      </c>
      <c r="BB23" s="71">
        <v>0</v>
      </c>
      <c r="BC23" s="71">
        <v>0</v>
      </c>
      <c r="BD23" s="71">
        <v>0</v>
      </c>
      <c r="BE23" s="71">
        <v>0</v>
      </c>
      <c r="BF23" s="71"/>
      <c r="BG23" s="72"/>
      <c r="BH23" s="71">
        <v>0</v>
      </c>
      <c r="BI23" s="71">
        <v>0</v>
      </c>
      <c r="BJ23" s="71">
        <v>11.494</v>
      </c>
      <c r="BK23" s="71">
        <v>0</v>
      </c>
      <c r="BL23" s="71">
        <v>0</v>
      </c>
      <c r="BM23" s="71">
        <v>0</v>
      </c>
      <c r="BN23" s="72"/>
      <c r="BO23" s="71">
        <v>0</v>
      </c>
      <c r="BP23" s="71">
        <v>0</v>
      </c>
      <c r="BQ23" s="71">
        <v>3</v>
      </c>
      <c r="BR23" s="71">
        <v>0</v>
      </c>
      <c r="BS23" s="71">
        <v>0</v>
      </c>
      <c r="BT23" s="71">
        <v>0</v>
      </c>
      <c r="BU23"/>
      <c r="BV23" s="70">
        <v>11.494</v>
      </c>
      <c r="BW23" s="70">
        <v>0</v>
      </c>
      <c r="BX23" s="70">
        <v>0</v>
      </c>
      <c r="BY23" s="70">
        <v>0</v>
      </c>
      <c r="BZ23" s="70">
        <v>0</v>
      </c>
      <c r="CA23" s="70">
        <v>0</v>
      </c>
      <c r="CB23" s="70">
        <v>0</v>
      </c>
      <c r="CC23" s="70">
        <v>0</v>
      </c>
      <c r="CD23" s="70">
        <v>0</v>
      </c>
    </row>
    <row r="24" spans="1:82">
      <c r="A24" s="70" t="s">
        <v>1774</v>
      </c>
      <c r="B24" s="70">
        <v>67</v>
      </c>
      <c r="C24" s="70">
        <v>16</v>
      </c>
      <c r="D24" s="70">
        <v>4</v>
      </c>
      <c r="E24" s="70">
        <v>2019</v>
      </c>
      <c r="F24" s="70" t="s">
        <v>158</v>
      </c>
      <c r="G24" s="70" t="s">
        <v>1758</v>
      </c>
      <c r="H24" s="70" t="s">
        <v>1759</v>
      </c>
      <c r="I24" s="148"/>
      <c r="J24" s="71">
        <v>22.916285842720757</v>
      </c>
      <c r="K24" s="71">
        <v>2.741144734191828</v>
      </c>
      <c r="L24" s="71">
        <v>6.479314688152785</v>
      </c>
      <c r="M24" s="71">
        <v>30.624296600418955</v>
      </c>
      <c r="N24" s="71">
        <v>32.516806523917587</v>
      </c>
      <c r="O24" s="71">
        <v>25.599495949764549</v>
      </c>
      <c r="P24" s="71">
        <v>32.883188903359361</v>
      </c>
      <c r="Q24" s="71">
        <v>1.57780689330033</v>
      </c>
      <c r="R24" s="71">
        <v>0</v>
      </c>
      <c r="S24" s="71">
        <v>0</v>
      </c>
      <c r="T24" s="72"/>
      <c r="U24" s="71">
        <v>2707602</v>
      </c>
      <c r="V24" s="71">
        <v>1389</v>
      </c>
      <c r="W24" s="71">
        <v>165</v>
      </c>
      <c r="X24" s="71">
        <v>8951</v>
      </c>
      <c r="Y24" s="71">
        <v>12576</v>
      </c>
      <c r="Z24" s="71">
        <v>16027</v>
      </c>
      <c r="AA24" s="71">
        <v>6828</v>
      </c>
      <c r="AB24" s="71">
        <v>25568</v>
      </c>
      <c r="AC24" s="71">
        <v>0</v>
      </c>
      <c r="AD24" s="71">
        <v>0</v>
      </c>
      <c r="AE24" s="72"/>
      <c r="AF24" s="71">
        <v>29651751.866427299</v>
      </c>
      <c r="AG24" s="71">
        <v>2097440.6521313069</v>
      </c>
      <c r="AH24" s="71">
        <v>1522820.4356296849</v>
      </c>
      <c r="AI24" s="71">
        <v>54932679.105959781</v>
      </c>
      <c r="AJ24" s="71">
        <v>62327072.341342777</v>
      </c>
      <c r="AK24" s="71">
        <v>0</v>
      </c>
      <c r="AL24" s="71">
        <v>0</v>
      </c>
      <c r="AM24" s="71">
        <v>3482169.1241990509</v>
      </c>
      <c r="AN24" s="71">
        <v>0</v>
      </c>
      <c r="AO24" s="71">
        <v>0</v>
      </c>
      <c r="AP24" s="71">
        <v>154013933.52568993</v>
      </c>
      <c r="AQ24" s="72"/>
      <c r="AR24" s="71">
        <v>387</v>
      </c>
      <c r="AS24" s="71">
        <v>373</v>
      </c>
      <c r="AT24" s="71">
        <v>0</v>
      </c>
      <c r="AU24" s="71">
        <v>0</v>
      </c>
      <c r="AV24" s="71">
        <v>0</v>
      </c>
      <c r="AW24" s="71">
        <v>0</v>
      </c>
      <c r="AX24" s="71"/>
      <c r="AY24" s="72"/>
      <c r="AZ24" s="71">
        <v>1838.7260000000001</v>
      </c>
      <c r="BA24" s="71">
        <v>28145.79</v>
      </c>
      <c r="BB24" s="71">
        <v>0</v>
      </c>
      <c r="BC24" s="71">
        <v>0</v>
      </c>
      <c r="BD24" s="71">
        <v>0</v>
      </c>
      <c r="BE24" s="71">
        <v>0</v>
      </c>
      <c r="BF24" s="71"/>
      <c r="BG24" s="72"/>
      <c r="BH24" s="71">
        <v>0</v>
      </c>
      <c r="BI24" s="71">
        <v>0</v>
      </c>
      <c r="BJ24" s="71">
        <v>11.141</v>
      </c>
      <c r="BK24" s="71">
        <v>0</v>
      </c>
      <c r="BL24" s="71">
        <v>0</v>
      </c>
      <c r="BM24" s="71">
        <v>0</v>
      </c>
      <c r="BN24" s="72"/>
      <c r="BO24" s="71">
        <v>0</v>
      </c>
      <c r="BP24" s="71">
        <v>0</v>
      </c>
      <c r="BQ24" s="71">
        <v>3</v>
      </c>
      <c r="BR24" s="71">
        <v>0</v>
      </c>
      <c r="BS24" s="71">
        <v>0</v>
      </c>
      <c r="BT24" s="71">
        <v>0</v>
      </c>
      <c r="BU24"/>
      <c r="BV24" s="70">
        <v>11.141</v>
      </c>
      <c r="BW24" s="70">
        <v>0</v>
      </c>
      <c r="BX24" s="70">
        <v>0</v>
      </c>
      <c r="BY24" s="70">
        <v>0</v>
      </c>
      <c r="BZ24" s="70">
        <v>0</v>
      </c>
      <c r="CA24" s="70">
        <v>0</v>
      </c>
      <c r="CB24" s="70">
        <v>0</v>
      </c>
      <c r="CC24" s="70">
        <v>0</v>
      </c>
      <c r="CD24" s="70">
        <v>0</v>
      </c>
    </row>
    <row r="25" spans="1:82">
      <c r="A25" s="70" t="s">
        <v>1775</v>
      </c>
      <c r="B25" s="70">
        <v>68</v>
      </c>
      <c r="C25" s="70">
        <v>17</v>
      </c>
      <c r="D25" s="70">
        <v>4</v>
      </c>
      <c r="E25" s="70">
        <v>2020</v>
      </c>
      <c r="F25" s="70" t="s">
        <v>159</v>
      </c>
      <c r="G25" s="70" t="s">
        <v>1758</v>
      </c>
      <c r="H25" s="70" t="s">
        <v>1759</v>
      </c>
      <c r="I25" s="148"/>
      <c r="J25" s="71">
        <v>27.403492409841299</v>
      </c>
      <c r="K25" s="71">
        <v>2.5435334002241317</v>
      </c>
      <c r="L25" s="71">
        <v>9.7557185513723113</v>
      </c>
      <c r="M25" s="71">
        <v>32.926676683091436</v>
      </c>
      <c r="N25" s="71">
        <v>46.852407299409187</v>
      </c>
      <c r="O25" s="71">
        <v>22.03413653382551</v>
      </c>
      <c r="P25" s="71">
        <v>30.552260315999927</v>
      </c>
      <c r="Q25" s="71">
        <v>1.4604571185912401</v>
      </c>
      <c r="R25" s="71">
        <v>0</v>
      </c>
      <c r="S25" s="71">
        <v>2.5846530421661571</v>
      </c>
      <c r="T25" s="72"/>
      <c r="U25" s="71">
        <v>2587500</v>
      </c>
      <c r="V25" s="71">
        <v>1021</v>
      </c>
      <c r="W25" s="71">
        <v>240</v>
      </c>
      <c r="X25" s="71">
        <v>8284</v>
      </c>
      <c r="Y25" s="71">
        <v>12393</v>
      </c>
      <c r="Z25" s="71">
        <v>15745</v>
      </c>
      <c r="AA25" s="71">
        <v>6743</v>
      </c>
      <c r="AB25" s="71">
        <v>24770</v>
      </c>
      <c r="AC25" s="71">
        <v>0</v>
      </c>
      <c r="AD25" s="71">
        <v>2.5846530421661571</v>
      </c>
      <c r="AE25" s="72"/>
      <c r="AF25" s="71">
        <v>27320624.511197601</v>
      </c>
      <c r="AG25" s="71">
        <v>1636359.501510632</v>
      </c>
      <c r="AH25" s="71">
        <v>2441563.8125769575</v>
      </c>
      <c r="AI25" s="71">
        <v>45422184.312579669</v>
      </c>
      <c r="AJ25" s="71">
        <v>77588244.835199863</v>
      </c>
      <c r="AK25" s="71"/>
      <c r="AL25" s="71"/>
      <c r="AM25" s="71">
        <v>3232760.200439868</v>
      </c>
      <c r="AN25" s="71"/>
      <c r="AO25" s="71"/>
      <c r="AP25" s="71">
        <v>157641737.17350459</v>
      </c>
      <c r="AQ25" s="72"/>
      <c r="AR25" s="71">
        <v>409</v>
      </c>
      <c r="AS25" s="71">
        <v>427</v>
      </c>
      <c r="AT25" s="71">
        <v>0</v>
      </c>
      <c r="AU25" s="71">
        <v>0</v>
      </c>
      <c r="AV25" s="71">
        <v>0</v>
      </c>
      <c r="AW25" s="71">
        <v>0</v>
      </c>
      <c r="AX25" s="71"/>
      <c r="AY25" s="72"/>
      <c r="AZ25" s="71">
        <v>1971.2129999999991</v>
      </c>
      <c r="BA25" s="71">
        <v>31573.79</v>
      </c>
      <c r="BB25" s="71">
        <v>0</v>
      </c>
      <c r="BC25" s="71">
        <v>0</v>
      </c>
      <c r="BD25" s="71">
        <v>0</v>
      </c>
      <c r="BE25" s="71">
        <v>0</v>
      </c>
      <c r="BF25" s="71"/>
      <c r="BG25" s="72"/>
      <c r="BH25" s="71">
        <v>0</v>
      </c>
      <c r="BI25" s="71">
        <v>0</v>
      </c>
      <c r="BJ25" s="71">
        <v>8.3979999999999997</v>
      </c>
      <c r="BK25" s="71">
        <v>0</v>
      </c>
      <c r="BL25" s="71">
        <v>0</v>
      </c>
      <c r="BM25" s="71">
        <v>0</v>
      </c>
      <c r="BN25" s="72"/>
      <c r="BO25" s="71">
        <v>0</v>
      </c>
      <c r="BP25" s="71">
        <v>0</v>
      </c>
      <c r="BQ25" s="71">
        <v>3</v>
      </c>
      <c r="BR25" s="71">
        <v>0</v>
      </c>
      <c r="BS25" s="71">
        <v>0</v>
      </c>
      <c r="BT25" s="71">
        <v>0</v>
      </c>
      <c r="BU25"/>
      <c r="BV25" s="70">
        <v>8.3979999999999997</v>
      </c>
      <c r="BW25" s="70">
        <v>0</v>
      </c>
      <c r="BX25" s="70">
        <v>0</v>
      </c>
      <c r="BY25" s="70">
        <v>0</v>
      </c>
      <c r="BZ25" s="70">
        <v>0</v>
      </c>
      <c r="CA25" s="70">
        <v>0</v>
      </c>
      <c r="CB25" s="70">
        <v>0</v>
      </c>
      <c r="CC25" s="70">
        <v>0</v>
      </c>
      <c r="CD25" s="70">
        <v>0</v>
      </c>
    </row>
    <row r="26" spans="1:82">
      <c r="A26" s="70" t="s">
        <v>1776</v>
      </c>
      <c r="B26" s="70">
        <v>68</v>
      </c>
      <c r="C26" s="70">
        <v>18</v>
      </c>
      <c r="D26" s="70">
        <v>4</v>
      </c>
      <c r="E26" s="70">
        <v>2021</v>
      </c>
      <c r="F26" s="70" t="s">
        <v>160</v>
      </c>
      <c r="G26" s="1064" t="s">
        <v>1758</v>
      </c>
      <c r="H26" s="70" t="s">
        <v>1759</v>
      </c>
      <c r="I26" s="148"/>
      <c r="J26" s="71">
        <v>25.666096636490675</v>
      </c>
      <c r="K26" s="71">
        <v>2.5207088707445102</v>
      </c>
      <c r="L26" s="71">
        <v>10.036983807870271</v>
      </c>
      <c r="M26" s="71">
        <v>35.13607608647299</v>
      </c>
      <c r="N26" s="71">
        <v>41.316601433239619</v>
      </c>
      <c r="O26" s="71">
        <v>21.088349013014501</v>
      </c>
      <c r="P26" s="71">
        <v>30.965008384448634</v>
      </c>
      <c r="Q26" s="71">
        <v>1.40800509488917</v>
      </c>
      <c r="R26" s="71">
        <v>0</v>
      </c>
      <c r="S26" s="71">
        <v>2.8547708891448318</v>
      </c>
      <c r="T26" s="72"/>
      <c r="U26" s="71">
        <v>2847069</v>
      </c>
      <c r="V26" s="71">
        <v>1021</v>
      </c>
      <c r="W26" s="71">
        <v>240</v>
      </c>
      <c r="X26" s="71">
        <v>8284</v>
      </c>
      <c r="Y26" s="71">
        <v>12177</v>
      </c>
      <c r="Z26" s="71">
        <v>15516</v>
      </c>
      <c r="AA26" s="71">
        <v>6664</v>
      </c>
      <c r="AB26" s="71">
        <v>24115</v>
      </c>
      <c r="AC26" s="71">
        <v>0</v>
      </c>
      <c r="AD26" s="71">
        <v>2.8547708891448318</v>
      </c>
      <c r="AE26" s="72"/>
      <c r="AF26" s="71">
        <v>27465463.597650323</v>
      </c>
      <c r="AG26" s="71">
        <v>1669719.4337777449</v>
      </c>
      <c r="AH26" s="71">
        <v>2591023.1621077801</v>
      </c>
      <c r="AI26" s="71">
        <v>53360763.640108362</v>
      </c>
      <c r="AJ26" s="71">
        <v>70895078.618443608</v>
      </c>
      <c r="AK26" s="71">
        <v>0</v>
      </c>
      <c r="AL26" s="71">
        <v>0</v>
      </c>
      <c r="AM26" s="71">
        <v>3165428.6544851675</v>
      </c>
      <c r="AN26" s="71">
        <v>0</v>
      </c>
      <c r="AO26" s="71">
        <v>0</v>
      </c>
      <c r="AP26" s="71">
        <v>159147477.10657299</v>
      </c>
      <c r="AQ26" s="72"/>
      <c r="AR26" s="71">
        <v>422</v>
      </c>
      <c r="AS26" s="71">
        <v>460</v>
      </c>
      <c r="AT26" s="71">
        <v>0</v>
      </c>
      <c r="AU26" s="71">
        <v>0</v>
      </c>
      <c r="AV26" s="71">
        <v>0</v>
      </c>
      <c r="AW26" s="71">
        <v>0</v>
      </c>
      <c r="AX26" s="71"/>
      <c r="AY26" s="72"/>
      <c r="AZ26" s="71">
        <v>2046.562999999999</v>
      </c>
      <c r="BA26" s="71">
        <v>33453.990000000013</v>
      </c>
      <c r="BB26" s="71">
        <v>0</v>
      </c>
      <c r="BC26" s="71">
        <v>0</v>
      </c>
      <c r="BD26" s="71">
        <v>0</v>
      </c>
      <c r="BE26" s="71">
        <v>0</v>
      </c>
      <c r="BF26" s="71"/>
      <c r="BG26" s="72"/>
      <c r="BH26" s="71">
        <v>0</v>
      </c>
      <c r="BI26" s="71">
        <v>0</v>
      </c>
      <c r="BJ26" s="71">
        <v>12.64</v>
      </c>
      <c r="BK26" s="71">
        <v>0</v>
      </c>
      <c r="BL26" s="71">
        <v>0</v>
      </c>
      <c r="BM26" s="71">
        <v>0</v>
      </c>
      <c r="BN26" s="72"/>
      <c r="BO26" s="71">
        <v>0</v>
      </c>
      <c r="BP26" s="71">
        <v>0</v>
      </c>
      <c r="BQ26" s="71">
        <v>3</v>
      </c>
      <c r="BR26" s="71">
        <v>0</v>
      </c>
      <c r="BS26" s="71">
        <v>0</v>
      </c>
      <c r="BT26" s="71">
        <v>0</v>
      </c>
      <c r="BU26"/>
      <c r="BV26" s="70">
        <v>12.64</v>
      </c>
      <c r="BW26" s="70">
        <v>0</v>
      </c>
      <c r="BX26" s="70">
        <v>0</v>
      </c>
      <c r="BY26" s="70">
        <v>0</v>
      </c>
      <c r="BZ26" s="70">
        <v>0</v>
      </c>
      <c r="CA26" s="70">
        <v>0</v>
      </c>
      <c r="CB26" s="70">
        <v>0</v>
      </c>
      <c r="CC26" s="70">
        <v>0</v>
      </c>
      <c r="CD26" s="70">
        <v>0</v>
      </c>
    </row>
    <row r="27" spans="1:82">
      <c r="A27" s="70" t="s">
        <v>1777</v>
      </c>
      <c r="B27" s="70">
        <v>68</v>
      </c>
      <c r="C27" s="70">
        <v>19</v>
      </c>
      <c r="D27" s="70">
        <v>4</v>
      </c>
      <c r="E27" s="70">
        <v>2022</v>
      </c>
      <c r="F27" s="70" t="s">
        <v>161</v>
      </c>
      <c r="G27" s="1064" t="s">
        <v>1758</v>
      </c>
      <c r="H27" s="70" t="s">
        <v>1759</v>
      </c>
      <c r="I27" s="148"/>
      <c r="J27" s="71">
        <v>20.438251391833528</v>
      </c>
      <c r="K27" s="71">
        <v>2.1124388214106515</v>
      </c>
      <c r="L27" s="71">
        <v>7.5899603746955577</v>
      </c>
      <c r="M27" s="71">
        <v>29.512249948453633</v>
      </c>
      <c r="N27" s="71">
        <v>33.785411905918551</v>
      </c>
      <c r="O27" s="71">
        <v>21.792339155150394</v>
      </c>
      <c r="P27" s="71">
        <v>30.445130669114072</v>
      </c>
      <c r="Q27" s="71">
        <v>1.3852073941916927</v>
      </c>
      <c r="R27" s="71">
        <v>0</v>
      </c>
      <c r="S27" s="71">
        <v>2.7986732072868352</v>
      </c>
      <c r="T27" s="72"/>
      <c r="U27" s="71">
        <v>2865920</v>
      </c>
      <c r="V27" s="71">
        <v>1021</v>
      </c>
      <c r="W27" s="71">
        <v>240</v>
      </c>
      <c r="X27" s="71">
        <v>8284</v>
      </c>
      <c r="Y27" s="71">
        <v>12033</v>
      </c>
      <c r="Z27" s="71">
        <v>15234</v>
      </c>
      <c r="AA27" s="71">
        <v>6652</v>
      </c>
      <c r="AB27" s="71">
        <v>23530</v>
      </c>
      <c r="AC27" s="71">
        <v>0</v>
      </c>
      <c r="AD27" s="71">
        <v>2.7986732072868352</v>
      </c>
      <c r="AE27" s="72"/>
      <c r="AF27" s="71">
        <v>24997245.348659419</v>
      </c>
      <c r="AG27" s="71">
        <v>1645728.541466028</v>
      </c>
      <c r="AH27" s="71">
        <v>2386479.7301010177</v>
      </c>
      <c r="AI27" s="71">
        <v>51870364.25282947</v>
      </c>
      <c r="AJ27" s="71">
        <v>72163099.071935624</v>
      </c>
      <c r="AK27" s="71">
        <v>0</v>
      </c>
      <c r="AL27" s="71">
        <v>0</v>
      </c>
      <c r="AM27" s="71">
        <v>3038365.2373994291</v>
      </c>
      <c r="AN27" s="71">
        <v>0</v>
      </c>
      <c r="AO27" s="71">
        <v>0</v>
      </c>
      <c r="AP27" s="71">
        <v>156101282.18239099</v>
      </c>
      <c r="AQ27" s="72"/>
      <c r="AR27" s="71">
        <v>449</v>
      </c>
      <c r="AS27" s="71">
        <v>483</v>
      </c>
      <c r="AT27" s="71">
        <v>0</v>
      </c>
      <c r="AU27" s="71">
        <v>0</v>
      </c>
      <c r="AV27" s="71">
        <v>0</v>
      </c>
      <c r="AW27" s="71">
        <v>0</v>
      </c>
      <c r="AX27" s="71"/>
      <c r="AY27" s="72"/>
      <c r="AZ27" s="71">
        <v>2218.4779999999992</v>
      </c>
      <c r="BA27" s="71">
        <v>34767.590000000004</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1778</v>
      </c>
      <c r="B28" s="70">
        <v>68</v>
      </c>
      <c r="C28" s="70">
        <v>20</v>
      </c>
      <c r="D28" s="70">
        <v>4</v>
      </c>
      <c r="E28" s="70">
        <v>2023</v>
      </c>
      <c r="F28" s="70" t="s">
        <v>1539</v>
      </c>
      <c r="G28" s="70" t="s">
        <v>1758</v>
      </c>
      <c r="H28" s="70" t="s">
        <v>1759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483</v>
      </c>
      <c r="AS28" s="71">
        <v>466</v>
      </c>
      <c r="AT28" s="71">
        <v>0</v>
      </c>
      <c r="AU28" s="71">
        <v>0</v>
      </c>
      <c r="AV28" s="71">
        <v>0</v>
      </c>
      <c r="AW28" s="71">
        <v>0</v>
      </c>
      <c r="AX28" s="71"/>
      <c r="AY28" s="72"/>
      <c r="AZ28" s="71">
        <v>2433.7569999999996</v>
      </c>
      <c r="BA28" s="71">
        <v>33926.090000000004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1779</v>
      </c>
      <c r="B29" s="70">
        <v>68</v>
      </c>
      <c r="C29" s="70">
        <v>21</v>
      </c>
      <c r="D29" s="70">
        <v>4</v>
      </c>
      <c r="E29" s="70">
        <v>2024</v>
      </c>
      <c r="F29" s="70" t="s">
        <v>1554</v>
      </c>
      <c r="G29" s="70" t="s">
        <v>1758</v>
      </c>
      <c r="H29" s="70" t="s">
        <v>1759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1780</v>
      </c>
      <c r="B30" s="70">
        <v>86</v>
      </c>
      <c r="C30" s="70">
        <v>1</v>
      </c>
      <c r="D30" s="70">
        <v>6</v>
      </c>
      <c r="E30" s="70">
        <v>1990</v>
      </c>
      <c r="F30" s="70" t="s">
        <v>787</v>
      </c>
      <c r="G30" s="70" t="s">
        <v>1781</v>
      </c>
      <c r="H30" s="70" t="s">
        <v>1644</v>
      </c>
      <c r="I30" s="148"/>
      <c r="J30" s="71">
        <v>72.407996954030921</v>
      </c>
      <c r="K30" s="71">
        <v>3.1292803270382219</v>
      </c>
      <c r="L30" s="71">
        <v>2.4198990414371511</v>
      </c>
      <c r="M30" s="71">
        <v>8.4745779241777939</v>
      </c>
      <c r="N30" s="71">
        <v>19.144621219452489</v>
      </c>
      <c r="O30" s="71">
        <v>19.535063364965939</v>
      </c>
      <c r="P30" s="71">
        <v>21.432299186938469</v>
      </c>
      <c r="Q30" s="71">
        <v>1.35416214850933</v>
      </c>
      <c r="R30" s="71">
        <v>0</v>
      </c>
      <c r="S30" s="71">
        <v>1.340508713037122</v>
      </c>
      <c r="T30" s="72"/>
      <c r="U30" s="71">
        <v>6054916</v>
      </c>
      <c r="V30" s="71">
        <v>840</v>
      </c>
      <c r="W30" s="71">
        <v>32</v>
      </c>
      <c r="X30" s="71">
        <v>2982</v>
      </c>
      <c r="Y30" s="71">
        <v>5521</v>
      </c>
      <c r="Z30" s="71">
        <v>8035</v>
      </c>
      <c r="AA30" s="71">
        <v>5204</v>
      </c>
      <c r="AB30" s="71">
        <v>21987</v>
      </c>
      <c r="AC30" s="71">
        <v>0</v>
      </c>
      <c r="AD30" s="71">
        <v>1.340508713037122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1782</v>
      </c>
      <c r="B31" s="70">
        <v>87</v>
      </c>
      <c r="C31" s="70">
        <v>2</v>
      </c>
      <c r="D31" s="70">
        <v>6</v>
      </c>
      <c r="E31" s="70">
        <v>2005</v>
      </c>
      <c r="F31" s="70" t="s">
        <v>789</v>
      </c>
      <c r="G31" s="70" t="s">
        <v>1781</v>
      </c>
      <c r="H31" s="70" t="s">
        <v>1644</v>
      </c>
      <c r="I31" s="148"/>
      <c r="J31" s="71">
        <v>77.079657687439322</v>
      </c>
      <c r="K31" s="71">
        <v>2.1692669654049359</v>
      </c>
      <c r="L31" s="71">
        <v>7.1364232965315599</v>
      </c>
      <c r="M31" s="71">
        <v>18.967380030934731</v>
      </c>
      <c r="N31" s="71">
        <v>28.28394800722905</v>
      </c>
      <c r="O31" s="71">
        <v>30.905565343550951</v>
      </c>
      <c r="P31" s="71">
        <v>21.432163871241851</v>
      </c>
      <c r="Q31" s="71">
        <v>1.44781933881221</v>
      </c>
      <c r="R31" s="71">
        <v>0</v>
      </c>
      <c r="S31" s="71">
        <v>1.8408441188039431</v>
      </c>
      <c r="T31" s="72"/>
      <c r="U31" s="71">
        <v>6733415</v>
      </c>
      <c r="V31" s="71">
        <v>789</v>
      </c>
      <c r="W31" s="71">
        <v>99</v>
      </c>
      <c r="X31" s="71">
        <v>3539</v>
      </c>
      <c r="Y31" s="71">
        <v>6975</v>
      </c>
      <c r="Z31" s="71">
        <v>14710</v>
      </c>
      <c r="AA31" s="71">
        <v>4262</v>
      </c>
      <c r="AB31" s="71">
        <v>24575</v>
      </c>
      <c r="AC31" s="71">
        <v>0</v>
      </c>
      <c r="AD31" s="71">
        <v>1.8408441188039431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1783</v>
      </c>
      <c r="B32" s="70">
        <v>88</v>
      </c>
      <c r="C32" s="70">
        <v>3</v>
      </c>
      <c r="D32" s="70">
        <v>6</v>
      </c>
      <c r="E32" s="70">
        <v>2006</v>
      </c>
      <c r="F32" s="70" t="s">
        <v>790</v>
      </c>
      <c r="G32" s="70" t="s">
        <v>1781</v>
      </c>
      <c r="H32" s="70" t="s">
        <v>1644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1784</v>
      </c>
      <c r="B33" s="70">
        <v>89</v>
      </c>
      <c r="C33" s="70">
        <v>4</v>
      </c>
      <c r="D33" s="70">
        <v>6</v>
      </c>
      <c r="E33" s="70">
        <v>2007</v>
      </c>
      <c r="F33" s="70" t="s">
        <v>791</v>
      </c>
      <c r="G33" s="70" t="s">
        <v>1781</v>
      </c>
      <c r="H33" s="70" t="s">
        <v>1644</v>
      </c>
      <c r="I33" s="148"/>
      <c r="J33" s="71">
        <v>74.788242396053604</v>
      </c>
      <c r="K33" s="71">
        <v>2.0914986869479519</v>
      </c>
      <c r="L33" s="71">
        <v>4.2828907899853039</v>
      </c>
      <c r="M33" s="71">
        <v>19.21680006314142</v>
      </c>
      <c r="N33" s="71">
        <v>31.108509703442682</v>
      </c>
      <c r="O33" s="71">
        <v>30.204655187716959</v>
      </c>
      <c r="P33" s="71">
        <v>21.59028796311955</v>
      </c>
      <c r="Q33" s="71">
        <v>1.5368027749770401</v>
      </c>
      <c r="R33" s="71">
        <v>0</v>
      </c>
      <c r="S33" s="71">
        <v>2.6361525213781372</v>
      </c>
      <c r="T33" s="72"/>
      <c r="U33" s="71">
        <v>8025960</v>
      </c>
      <c r="V33" s="71">
        <v>750</v>
      </c>
      <c r="W33" s="71">
        <v>72</v>
      </c>
      <c r="X33" s="71">
        <v>4305</v>
      </c>
      <c r="Y33" s="71">
        <v>7250</v>
      </c>
      <c r="Z33" s="71">
        <v>14945</v>
      </c>
      <c r="AA33" s="71">
        <v>4228</v>
      </c>
      <c r="AB33" s="71">
        <v>24706</v>
      </c>
      <c r="AC33" s="71">
        <v>0</v>
      </c>
      <c r="AD33" s="71">
        <v>2.6361525213781372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1785</v>
      </c>
      <c r="B34" s="70">
        <v>90</v>
      </c>
      <c r="C34" s="70">
        <v>5</v>
      </c>
      <c r="D34" s="70">
        <v>6</v>
      </c>
      <c r="E34" s="70">
        <v>2008</v>
      </c>
      <c r="F34" s="70" t="s">
        <v>792</v>
      </c>
      <c r="G34" s="70" t="s">
        <v>1781</v>
      </c>
      <c r="H34" s="70" t="s">
        <v>1644</v>
      </c>
      <c r="I34" s="148"/>
      <c r="J34" s="71">
        <v>63.858190584592982</v>
      </c>
      <c r="K34" s="71">
        <v>1.5564549724304571</v>
      </c>
      <c r="L34" s="71">
        <v>3.7059913284008008</v>
      </c>
      <c r="M34" s="71">
        <v>20.36138912836142</v>
      </c>
      <c r="N34" s="71">
        <v>32.598292550696378</v>
      </c>
      <c r="O34" s="71">
        <v>29.479207944971911</v>
      </c>
      <c r="P34" s="71">
        <v>21.152527408682129</v>
      </c>
      <c r="Q34" s="71">
        <v>1.5112003090931301</v>
      </c>
      <c r="R34" s="71">
        <v>0</v>
      </c>
      <c r="S34" s="71">
        <v>2.6109799325231808</v>
      </c>
      <c r="T34" s="72"/>
      <c r="U34" s="71">
        <v>7440130</v>
      </c>
      <c r="V34" s="71">
        <v>750</v>
      </c>
      <c r="W34" s="71">
        <v>72</v>
      </c>
      <c r="X34" s="71">
        <v>4305</v>
      </c>
      <c r="Y34" s="71">
        <v>7349</v>
      </c>
      <c r="Z34" s="71">
        <v>15098</v>
      </c>
      <c r="AA34" s="71">
        <v>4147</v>
      </c>
      <c r="AB34" s="71">
        <v>24694</v>
      </c>
      <c r="AC34" s="71">
        <v>0</v>
      </c>
      <c r="AD34" s="71">
        <v>2.6109799325231808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1786</v>
      </c>
      <c r="B35" s="70">
        <v>91</v>
      </c>
      <c r="C35" s="70">
        <v>6</v>
      </c>
      <c r="D35" s="70">
        <v>6</v>
      </c>
      <c r="E35" s="70">
        <v>2009</v>
      </c>
      <c r="F35" s="70" t="s">
        <v>176</v>
      </c>
      <c r="G35" s="70" t="s">
        <v>1781</v>
      </c>
      <c r="H35" s="70" t="s">
        <v>1644</v>
      </c>
      <c r="I35" s="148"/>
      <c r="J35" s="71">
        <v>58.028333920092138</v>
      </c>
      <c r="K35" s="71">
        <v>1.757176980879964</v>
      </c>
      <c r="L35" s="71">
        <v>3.4515307504752339</v>
      </c>
      <c r="M35" s="71">
        <v>22.380997230736138</v>
      </c>
      <c r="N35" s="71">
        <v>30.407214217961961</v>
      </c>
      <c r="O35" s="71">
        <v>30.166692791380939</v>
      </c>
      <c r="P35" s="71">
        <v>20.26633560690783</v>
      </c>
      <c r="Q35" s="71">
        <v>1.44519151365997</v>
      </c>
      <c r="R35" s="71">
        <v>0</v>
      </c>
      <c r="S35" s="71">
        <v>2.190717491723122</v>
      </c>
      <c r="T35" s="72"/>
      <c r="U35" s="71">
        <v>5872555</v>
      </c>
      <c r="V35" s="71">
        <v>830</v>
      </c>
      <c r="W35" s="71">
        <v>89</v>
      </c>
      <c r="X35" s="71">
        <v>4850</v>
      </c>
      <c r="Y35" s="71">
        <v>7451</v>
      </c>
      <c r="Z35" s="71">
        <v>15250</v>
      </c>
      <c r="AA35" s="71">
        <v>4079</v>
      </c>
      <c r="AB35" s="71">
        <v>24790</v>
      </c>
      <c r="AC35" s="71">
        <v>0</v>
      </c>
      <c r="AD35" s="71">
        <v>2.190717491723122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62.817</v>
      </c>
      <c r="BK35" s="71">
        <v>0</v>
      </c>
      <c r="BL35" s="71">
        <v>0</v>
      </c>
      <c r="BM35" s="71">
        <v>0</v>
      </c>
      <c r="BN35" s="72"/>
      <c r="BO35" s="71">
        <v>0</v>
      </c>
      <c r="BP35" s="71">
        <v>0</v>
      </c>
      <c r="BQ35" s="71">
        <v>9</v>
      </c>
      <c r="BR35" s="71">
        <v>0</v>
      </c>
      <c r="BS35" s="71">
        <v>0</v>
      </c>
      <c r="BT35" s="71">
        <v>0</v>
      </c>
      <c r="BU35"/>
      <c r="BV35" s="70">
        <v>62.817</v>
      </c>
      <c r="BW35" s="70">
        <v>0</v>
      </c>
      <c r="BX35" s="70">
        <v>0</v>
      </c>
      <c r="BY35" s="70">
        <v>0</v>
      </c>
      <c r="BZ35" s="70">
        <v>0</v>
      </c>
      <c r="CA35" s="70">
        <v>0</v>
      </c>
      <c r="CB35" s="70">
        <v>0</v>
      </c>
      <c r="CC35" s="70">
        <v>0</v>
      </c>
      <c r="CD35" s="70">
        <v>0</v>
      </c>
    </row>
    <row r="36" spans="1:82">
      <c r="A36" s="70" t="s">
        <v>1787</v>
      </c>
      <c r="B36" s="70">
        <v>92</v>
      </c>
      <c r="C36" s="70">
        <v>7</v>
      </c>
      <c r="D36" s="70">
        <v>6</v>
      </c>
      <c r="E36" s="70">
        <v>2010</v>
      </c>
      <c r="F36" s="70" t="s">
        <v>177</v>
      </c>
      <c r="G36" s="70" t="s">
        <v>1781</v>
      </c>
      <c r="H36" s="70" t="s">
        <v>1644</v>
      </c>
      <c r="I36" s="148"/>
      <c r="J36" s="71">
        <v>69.253644863944558</v>
      </c>
      <c r="K36" s="71">
        <v>1.859857201666185</v>
      </c>
      <c r="L36" s="71">
        <v>4.1105851901469803</v>
      </c>
      <c r="M36" s="71">
        <v>22.883258043032171</v>
      </c>
      <c r="N36" s="71">
        <v>34.270495903635222</v>
      </c>
      <c r="O36" s="71">
        <v>30.22800000163031</v>
      </c>
      <c r="P36" s="71">
        <v>20.428724241631389</v>
      </c>
      <c r="Q36" s="71">
        <v>1.5054602186446999</v>
      </c>
      <c r="R36" s="71">
        <v>0</v>
      </c>
      <c r="S36" s="71">
        <v>2.3696658427662252</v>
      </c>
      <c r="T36" s="72"/>
      <c r="U36" s="71">
        <v>6575130</v>
      </c>
      <c r="V36" s="71">
        <v>830</v>
      </c>
      <c r="W36" s="71">
        <v>89</v>
      </c>
      <c r="X36" s="71">
        <v>4850</v>
      </c>
      <c r="Y36" s="71">
        <v>7499</v>
      </c>
      <c r="Z36" s="71">
        <v>15352</v>
      </c>
      <c r="AA36" s="71">
        <v>4009</v>
      </c>
      <c r="AB36" s="71">
        <v>24745</v>
      </c>
      <c r="AC36" s="71">
        <v>0</v>
      </c>
      <c r="AD36" s="71">
        <v>2.3696658427662252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71.774000000000001</v>
      </c>
      <c r="BK36" s="71">
        <v>0</v>
      </c>
      <c r="BL36" s="71">
        <v>0</v>
      </c>
      <c r="BM36" s="71">
        <v>0</v>
      </c>
      <c r="BN36" s="72"/>
      <c r="BO36" s="71">
        <v>0</v>
      </c>
      <c r="BP36" s="71">
        <v>0</v>
      </c>
      <c r="BQ36" s="71">
        <v>9</v>
      </c>
      <c r="BR36" s="71">
        <v>0</v>
      </c>
      <c r="BS36" s="71">
        <v>0</v>
      </c>
      <c r="BT36" s="71">
        <v>0</v>
      </c>
      <c r="BU36"/>
      <c r="BV36" s="70">
        <v>71.774000000000001</v>
      </c>
      <c r="BW36" s="70">
        <v>0</v>
      </c>
      <c r="BX36" s="70">
        <v>0</v>
      </c>
      <c r="BY36" s="70">
        <v>0</v>
      </c>
      <c r="BZ36" s="70">
        <v>0</v>
      </c>
      <c r="CA36" s="70">
        <v>0</v>
      </c>
      <c r="CB36" s="70">
        <v>0</v>
      </c>
      <c r="CC36" s="70">
        <v>0</v>
      </c>
      <c r="CD36" s="70">
        <v>0</v>
      </c>
    </row>
    <row r="37" spans="1:82">
      <c r="A37" s="70" t="s">
        <v>1788</v>
      </c>
      <c r="B37" s="70">
        <v>93</v>
      </c>
      <c r="C37" s="70">
        <v>8</v>
      </c>
      <c r="D37" s="70">
        <v>6</v>
      </c>
      <c r="E37" s="70">
        <v>2011</v>
      </c>
      <c r="F37" s="70" t="s">
        <v>178</v>
      </c>
      <c r="G37" s="70" t="s">
        <v>1781</v>
      </c>
      <c r="H37" s="70" t="s">
        <v>1644</v>
      </c>
      <c r="I37" s="148"/>
      <c r="J37" s="71">
        <v>74.584972477891213</v>
      </c>
      <c r="K37" s="71">
        <v>2.4245400100181609</v>
      </c>
      <c r="L37" s="71">
        <v>3.4647522203895109</v>
      </c>
      <c r="M37" s="71">
        <v>26.195160122066159</v>
      </c>
      <c r="N37" s="71">
        <v>34.441247354589471</v>
      </c>
      <c r="O37" s="71">
        <v>29.962977243595621</v>
      </c>
      <c r="P37" s="71">
        <v>19.744346375390823</v>
      </c>
      <c r="Q37" s="71">
        <v>1.7365308994312001</v>
      </c>
      <c r="R37" s="71">
        <v>0</v>
      </c>
      <c r="S37" s="71">
        <v>2.6369189008788489</v>
      </c>
      <c r="T37" s="72"/>
      <c r="U37" s="71">
        <v>7039402</v>
      </c>
      <c r="V37" s="71">
        <v>830</v>
      </c>
      <c r="W37" s="71">
        <v>89</v>
      </c>
      <c r="X37" s="71">
        <v>4850</v>
      </c>
      <c r="Y37" s="71">
        <v>7621</v>
      </c>
      <c r="Z37" s="71">
        <v>15548</v>
      </c>
      <c r="AA37" s="71">
        <v>3990</v>
      </c>
      <c r="AB37" s="71">
        <v>24745</v>
      </c>
      <c r="AC37" s="71">
        <v>0</v>
      </c>
      <c r="AD37" s="71">
        <v>2.6369189008788489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61.024999999999999</v>
      </c>
      <c r="BK37" s="71">
        <v>0</v>
      </c>
      <c r="BL37" s="71">
        <v>0</v>
      </c>
      <c r="BM37" s="71">
        <v>0</v>
      </c>
      <c r="BN37" s="72"/>
      <c r="BO37" s="71">
        <v>0</v>
      </c>
      <c r="BP37" s="71">
        <v>0</v>
      </c>
      <c r="BQ37" s="71">
        <v>7</v>
      </c>
      <c r="BR37" s="71">
        <v>0</v>
      </c>
      <c r="BS37" s="71">
        <v>0</v>
      </c>
      <c r="BT37" s="71">
        <v>0</v>
      </c>
      <c r="BU37"/>
      <c r="BV37" s="70">
        <v>61.024999999999999</v>
      </c>
      <c r="BW37" s="70">
        <v>0</v>
      </c>
      <c r="BX37" s="70">
        <v>0</v>
      </c>
      <c r="BY37" s="70">
        <v>0</v>
      </c>
      <c r="BZ37" s="70">
        <v>0</v>
      </c>
      <c r="CA37" s="70">
        <v>0</v>
      </c>
      <c r="CB37" s="70">
        <v>0</v>
      </c>
      <c r="CC37" s="70">
        <v>0</v>
      </c>
      <c r="CD37" s="70">
        <v>0</v>
      </c>
    </row>
    <row r="38" spans="1:82">
      <c r="A38" s="70" t="s">
        <v>1789</v>
      </c>
      <c r="B38" s="70">
        <v>94</v>
      </c>
      <c r="C38" s="70">
        <v>9</v>
      </c>
      <c r="D38" s="70">
        <v>6</v>
      </c>
      <c r="E38" s="70">
        <v>2012</v>
      </c>
      <c r="F38" s="70" t="s">
        <v>179</v>
      </c>
      <c r="G38" s="70" t="s">
        <v>1781</v>
      </c>
      <c r="H38" s="70" t="s">
        <v>1644</v>
      </c>
      <c r="I38" s="148"/>
      <c r="J38" s="71">
        <v>63.699860755395257</v>
      </c>
      <c r="K38" s="71">
        <v>2.1883986843979439</v>
      </c>
      <c r="L38" s="71">
        <v>3.366277380381681</v>
      </c>
      <c r="M38" s="71">
        <v>25.462219520033528</v>
      </c>
      <c r="N38" s="71">
        <v>34.494069582824103</v>
      </c>
      <c r="O38" s="71">
        <v>30.044579771581716</v>
      </c>
      <c r="P38" s="71">
        <v>19.801939186772472</v>
      </c>
      <c r="Q38" s="71">
        <v>1.9014975438721999</v>
      </c>
      <c r="R38" s="71">
        <v>0</v>
      </c>
      <c r="S38" s="71">
        <v>1.872269564261235</v>
      </c>
      <c r="T38" s="72"/>
      <c r="U38" s="71">
        <v>6500861</v>
      </c>
      <c r="V38" s="71">
        <v>830</v>
      </c>
      <c r="W38" s="71">
        <v>89</v>
      </c>
      <c r="X38" s="71">
        <v>4850</v>
      </c>
      <c r="Y38" s="71">
        <v>7938</v>
      </c>
      <c r="Z38" s="71">
        <v>15714</v>
      </c>
      <c r="AA38" s="71">
        <v>3979</v>
      </c>
      <c r="AB38" s="71">
        <v>24939</v>
      </c>
      <c r="AC38" s="71">
        <v>0</v>
      </c>
      <c r="AD38" s="71">
        <v>1.872269564261235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62.747999999999998</v>
      </c>
      <c r="BK38" s="71">
        <v>0</v>
      </c>
      <c r="BL38" s="71">
        <v>0</v>
      </c>
      <c r="BM38" s="71">
        <v>0</v>
      </c>
      <c r="BN38" s="72"/>
      <c r="BO38" s="71">
        <v>0</v>
      </c>
      <c r="BP38" s="71">
        <v>0</v>
      </c>
      <c r="BQ38" s="71">
        <v>7</v>
      </c>
      <c r="BR38" s="71">
        <v>0</v>
      </c>
      <c r="BS38" s="71">
        <v>0</v>
      </c>
      <c r="BT38" s="71">
        <v>0</v>
      </c>
      <c r="BU38"/>
      <c r="BV38" s="70">
        <v>62.747999999999998</v>
      </c>
      <c r="BW38" s="70">
        <v>0</v>
      </c>
      <c r="BX38" s="70">
        <v>0</v>
      </c>
      <c r="BY38" s="70">
        <v>0</v>
      </c>
      <c r="BZ38" s="70">
        <v>0</v>
      </c>
      <c r="CA38" s="70">
        <v>0</v>
      </c>
      <c r="CB38" s="70">
        <v>0</v>
      </c>
      <c r="CC38" s="70">
        <v>0</v>
      </c>
      <c r="CD38" s="70">
        <v>0</v>
      </c>
    </row>
    <row r="39" spans="1:82">
      <c r="A39" s="70" t="s">
        <v>1790</v>
      </c>
      <c r="B39" s="70">
        <v>95</v>
      </c>
      <c r="C39" s="70">
        <v>10</v>
      </c>
      <c r="D39" s="70">
        <v>6</v>
      </c>
      <c r="E39" s="70">
        <v>2013</v>
      </c>
      <c r="F39" s="70" t="s">
        <v>180</v>
      </c>
      <c r="G39" s="70" t="s">
        <v>1781</v>
      </c>
      <c r="H39" s="70" t="s">
        <v>1644</v>
      </c>
      <c r="I39" s="148"/>
      <c r="J39" s="71">
        <v>78.305783278550265</v>
      </c>
      <c r="K39" s="71">
        <v>1.7667751105444749</v>
      </c>
      <c r="L39" s="71">
        <v>3.2635168902635199</v>
      </c>
      <c r="M39" s="71">
        <v>25.955948807333449</v>
      </c>
      <c r="N39" s="71">
        <v>32.224417066995272</v>
      </c>
      <c r="O39" s="71">
        <v>28.910557588650033</v>
      </c>
      <c r="P39" s="71">
        <v>19.721696755715183</v>
      </c>
      <c r="Q39" s="71">
        <v>1.9236614989687</v>
      </c>
      <c r="R39" s="71">
        <v>0</v>
      </c>
      <c r="S39" s="71">
        <v>2.307705675825833</v>
      </c>
      <c r="T39" s="72"/>
      <c r="U39" s="71">
        <v>7015492</v>
      </c>
      <c r="V39" s="71">
        <v>830</v>
      </c>
      <c r="W39" s="71">
        <v>89</v>
      </c>
      <c r="X39" s="71">
        <v>4850</v>
      </c>
      <c r="Y39" s="71">
        <v>7921</v>
      </c>
      <c r="Z39" s="71">
        <v>15796</v>
      </c>
      <c r="AA39" s="71">
        <v>3948</v>
      </c>
      <c r="AB39" s="71">
        <v>24868</v>
      </c>
      <c r="AC39" s="71">
        <v>0</v>
      </c>
      <c r="AD39" s="71">
        <v>2.307705675825833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75.930999999999997</v>
      </c>
      <c r="BK39" s="71">
        <v>0</v>
      </c>
      <c r="BL39" s="71">
        <v>0</v>
      </c>
      <c r="BM39" s="71">
        <v>0</v>
      </c>
      <c r="BN39" s="72"/>
      <c r="BO39" s="71">
        <v>0</v>
      </c>
      <c r="BP39" s="71">
        <v>0</v>
      </c>
      <c r="BQ39" s="71">
        <v>10</v>
      </c>
      <c r="BR39" s="71">
        <v>0</v>
      </c>
      <c r="BS39" s="71">
        <v>0</v>
      </c>
      <c r="BT39" s="71">
        <v>0</v>
      </c>
      <c r="BU39"/>
      <c r="BV39" s="70">
        <v>75.930999999999997</v>
      </c>
      <c r="BW39" s="70">
        <v>0</v>
      </c>
      <c r="BX39" s="70">
        <v>0</v>
      </c>
      <c r="BY39" s="70">
        <v>0</v>
      </c>
      <c r="BZ39" s="70">
        <v>0</v>
      </c>
      <c r="CA39" s="70">
        <v>0</v>
      </c>
      <c r="CB39" s="70">
        <v>0</v>
      </c>
      <c r="CC39" s="70">
        <v>0</v>
      </c>
      <c r="CD39" s="70">
        <v>0</v>
      </c>
    </row>
    <row r="40" spans="1:82">
      <c r="A40" s="70" t="s">
        <v>1791</v>
      </c>
      <c r="B40" s="70">
        <v>96</v>
      </c>
      <c r="C40" s="70">
        <v>11</v>
      </c>
      <c r="D40" s="70">
        <v>6</v>
      </c>
      <c r="E40" s="70">
        <v>2014</v>
      </c>
      <c r="F40" s="70" t="s">
        <v>181</v>
      </c>
      <c r="G40" s="70" t="s">
        <v>1781</v>
      </c>
      <c r="H40" s="70" t="s">
        <v>1644</v>
      </c>
      <c r="I40" s="148"/>
      <c r="J40" s="71">
        <v>69.503670205689787</v>
      </c>
      <c r="K40" s="71">
        <v>1.9092664677328339</v>
      </c>
      <c r="L40" s="71">
        <v>1.6585270687370439</v>
      </c>
      <c r="M40" s="71">
        <v>23.02309607518864</v>
      </c>
      <c r="N40" s="71">
        <v>31.934760471847099</v>
      </c>
      <c r="O40" s="71">
        <v>27.739824456377278</v>
      </c>
      <c r="P40" s="71">
        <v>19.658503264441357</v>
      </c>
      <c r="Q40" s="71">
        <v>1.8324279290955201</v>
      </c>
      <c r="R40" s="71">
        <v>0</v>
      </c>
      <c r="S40" s="71">
        <v>2.2424041637657939</v>
      </c>
      <c r="T40" s="72"/>
      <c r="U40" s="71">
        <v>7549488</v>
      </c>
      <c r="V40" s="71">
        <v>770</v>
      </c>
      <c r="W40" s="71">
        <v>57</v>
      </c>
      <c r="X40" s="71">
        <v>4604</v>
      </c>
      <c r="Y40" s="71">
        <v>7956</v>
      </c>
      <c r="Z40" s="71">
        <v>15963</v>
      </c>
      <c r="AA40" s="71">
        <v>3915</v>
      </c>
      <c r="AB40" s="71">
        <v>24690</v>
      </c>
      <c r="AC40" s="71">
        <v>0</v>
      </c>
      <c r="AD40" s="71">
        <v>2.2424041637657939</v>
      </c>
      <c r="AE40" s="72"/>
      <c r="AF40" s="71"/>
      <c r="AG40" s="71"/>
      <c r="AH40" s="71"/>
      <c r="AI40" s="71"/>
      <c r="AJ40" s="71"/>
      <c r="AK40" s="71"/>
      <c r="AL40" s="71"/>
      <c r="AM40" s="71"/>
      <c r="AN40" s="71"/>
      <c r="AO40" s="71"/>
      <c r="AP40" s="71"/>
      <c r="AQ40" s="72"/>
      <c r="AR40" s="71">
        <v>744</v>
      </c>
      <c r="AS40" s="71">
        <v>185</v>
      </c>
      <c r="AT40" s="71">
        <v>0</v>
      </c>
      <c r="AU40" s="71">
        <v>0</v>
      </c>
      <c r="AV40" s="71">
        <v>0</v>
      </c>
      <c r="AW40" s="71">
        <v>0</v>
      </c>
      <c r="AX40" s="71"/>
      <c r="AY40" s="72"/>
      <c r="AZ40" s="71">
        <v>3169.4</v>
      </c>
      <c r="BA40" s="71">
        <v>6312.3</v>
      </c>
      <c r="BB40" s="71">
        <v>0</v>
      </c>
      <c r="BC40" s="71">
        <v>0</v>
      </c>
      <c r="BD40" s="71">
        <v>0</v>
      </c>
      <c r="BE40" s="71">
        <v>0</v>
      </c>
      <c r="BF40" s="71"/>
      <c r="BG40" s="72"/>
      <c r="BH40" s="71">
        <v>0</v>
      </c>
      <c r="BI40" s="71">
        <v>0</v>
      </c>
      <c r="BJ40" s="71">
        <v>72.069999999999993</v>
      </c>
      <c r="BK40" s="71">
        <v>0</v>
      </c>
      <c r="BL40" s="71">
        <v>0</v>
      </c>
      <c r="BM40" s="71">
        <v>0</v>
      </c>
      <c r="BN40" s="72"/>
      <c r="BO40" s="71">
        <v>0</v>
      </c>
      <c r="BP40" s="71">
        <v>0</v>
      </c>
      <c r="BQ40" s="71">
        <v>10</v>
      </c>
      <c r="BR40" s="71">
        <v>0</v>
      </c>
      <c r="BS40" s="71">
        <v>0</v>
      </c>
      <c r="BT40" s="71">
        <v>0</v>
      </c>
      <c r="BU40"/>
      <c r="BV40" s="70">
        <v>72.069999999999993</v>
      </c>
      <c r="BW40" s="70">
        <v>0</v>
      </c>
      <c r="BX40" s="70">
        <v>0</v>
      </c>
      <c r="BY40" s="70">
        <v>0</v>
      </c>
      <c r="BZ40" s="70">
        <v>0</v>
      </c>
      <c r="CA40" s="70">
        <v>0</v>
      </c>
      <c r="CB40" s="70">
        <v>0</v>
      </c>
      <c r="CC40" s="70">
        <v>0</v>
      </c>
      <c r="CD40" s="70">
        <v>0</v>
      </c>
    </row>
    <row r="41" spans="1:82">
      <c r="A41" s="70" t="s">
        <v>1792</v>
      </c>
      <c r="B41" s="70">
        <v>97</v>
      </c>
      <c r="C41" s="70">
        <v>12</v>
      </c>
      <c r="D41" s="70">
        <v>6</v>
      </c>
      <c r="E41" s="70">
        <v>2015</v>
      </c>
      <c r="F41" s="70" t="s">
        <v>182</v>
      </c>
      <c r="G41" s="70" t="s">
        <v>1781</v>
      </c>
      <c r="H41" s="70" t="s">
        <v>1644</v>
      </c>
      <c r="I41" s="148"/>
      <c r="J41" s="71">
        <v>65.18149632958108</v>
      </c>
      <c r="K41" s="71">
        <v>1.880303912337516</v>
      </c>
      <c r="L41" s="71">
        <v>1.4799421835640321</v>
      </c>
      <c r="M41" s="71">
        <v>30.031868436566949</v>
      </c>
      <c r="N41" s="71">
        <v>30.647704136438719</v>
      </c>
      <c r="O41" s="71">
        <v>27.583838626396368</v>
      </c>
      <c r="P41" s="71">
        <v>19.387592747274692</v>
      </c>
      <c r="Q41" s="71">
        <v>1.7852556651829601</v>
      </c>
      <c r="R41" s="71">
        <v>0</v>
      </c>
      <c r="S41" s="71">
        <v>2.1848674339234848</v>
      </c>
      <c r="T41" s="72"/>
      <c r="U41" s="71">
        <v>7658731</v>
      </c>
      <c r="V41" s="71">
        <v>770</v>
      </c>
      <c r="W41" s="71">
        <v>57</v>
      </c>
      <c r="X41" s="71">
        <v>4604</v>
      </c>
      <c r="Y41" s="71">
        <v>8033</v>
      </c>
      <c r="Z41" s="71">
        <v>16026</v>
      </c>
      <c r="AA41" s="71">
        <v>3858</v>
      </c>
      <c r="AB41" s="71">
        <v>24572</v>
      </c>
      <c r="AC41" s="71">
        <v>0</v>
      </c>
      <c r="AD41" s="71">
        <v>2.1848674339234848</v>
      </c>
      <c r="AE41" s="72"/>
      <c r="AF41" s="71">
        <v>73402791.908501744</v>
      </c>
      <c r="AG41" s="71">
        <v>1443709.33622145</v>
      </c>
      <c r="AH41" s="71">
        <v>307670.34366424917</v>
      </c>
      <c r="AI41" s="71">
        <v>29622876.35331716</v>
      </c>
      <c r="AJ41" s="71">
        <v>45787210.976091683</v>
      </c>
      <c r="AK41" s="71">
        <v>0</v>
      </c>
      <c r="AL41" s="71">
        <v>0</v>
      </c>
      <c r="AM41" s="71">
        <v>3367489.5243367502</v>
      </c>
      <c r="AN41" s="71">
        <v>0</v>
      </c>
      <c r="AO41" s="71">
        <v>0</v>
      </c>
      <c r="AP41" s="71">
        <v>153931748.44213304</v>
      </c>
      <c r="AQ41" s="72"/>
      <c r="AR41" s="71">
        <v>787</v>
      </c>
      <c r="AS41" s="71">
        <v>234</v>
      </c>
      <c r="AT41" s="71">
        <v>0</v>
      </c>
      <c r="AU41" s="71">
        <v>0</v>
      </c>
      <c r="AV41" s="71">
        <v>0</v>
      </c>
      <c r="AW41" s="71">
        <v>0</v>
      </c>
      <c r="AX41" s="71"/>
      <c r="AY41" s="72"/>
      <c r="AZ41" s="71">
        <v>3397.4</v>
      </c>
      <c r="BA41" s="71">
        <v>8289.4</v>
      </c>
      <c r="BB41" s="71">
        <v>0</v>
      </c>
      <c r="BC41" s="71">
        <v>0</v>
      </c>
      <c r="BD41" s="71">
        <v>0</v>
      </c>
      <c r="BE41" s="71">
        <v>0</v>
      </c>
      <c r="BF41" s="71"/>
      <c r="BG41" s="72"/>
      <c r="BH41" s="71">
        <v>0</v>
      </c>
      <c r="BI41" s="71">
        <v>0</v>
      </c>
      <c r="BJ41" s="71">
        <v>65.72</v>
      </c>
      <c r="BK41" s="71">
        <v>0</v>
      </c>
      <c r="BL41" s="71">
        <v>0</v>
      </c>
      <c r="BM41" s="71">
        <v>0</v>
      </c>
      <c r="BN41" s="72"/>
      <c r="BO41" s="71">
        <v>0</v>
      </c>
      <c r="BP41" s="71">
        <v>0</v>
      </c>
      <c r="BQ41" s="71">
        <v>10</v>
      </c>
      <c r="BR41" s="71">
        <v>0</v>
      </c>
      <c r="BS41" s="71">
        <v>0</v>
      </c>
      <c r="BT41" s="71">
        <v>0</v>
      </c>
      <c r="BU41"/>
      <c r="BV41" s="70">
        <v>65.72</v>
      </c>
      <c r="BW41" s="70">
        <v>0</v>
      </c>
      <c r="BX41" s="70">
        <v>0</v>
      </c>
      <c r="BY41" s="70">
        <v>0</v>
      </c>
      <c r="BZ41" s="70">
        <v>0</v>
      </c>
      <c r="CA41" s="70">
        <v>0</v>
      </c>
      <c r="CB41" s="70">
        <v>0</v>
      </c>
      <c r="CC41" s="70">
        <v>0</v>
      </c>
      <c r="CD41" s="70">
        <v>0</v>
      </c>
    </row>
    <row r="42" spans="1:82">
      <c r="A42" s="70" t="s">
        <v>1793</v>
      </c>
      <c r="B42" s="70">
        <v>98</v>
      </c>
      <c r="C42" s="70">
        <v>13</v>
      </c>
      <c r="D42" s="70">
        <v>6</v>
      </c>
      <c r="E42" s="70">
        <v>2016</v>
      </c>
      <c r="F42" s="70" t="s">
        <v>155</v>
      </c>
      <c r="G42" s="70" t="s">
        <v>1781</v>
      </c>
      <c r="H42" s="70" t="s">
        <v>1644</v>
      </c>
      <c r="I42" s="148"/>
      <c r="J42" s="71">
        <v>62.391636645615208</v>
      </c>
      <c r="K42" s="71">
        <v>1.869365387470916</v>
      </c>
      <c r="L42" s="71">
        <v>1.4067318999904534</v>
      </c>
      <c r="M42" s="71">
        <v>19.983528412148946</v>
      </c>
      <c r="N42" s="71">
        <v>30.504311916562553</v>
      </c>
      <c r="O42" s="71">
        <v>27.398500471816853</v>
      </c>
      <c r="P42" s="71">
        <v>18.667209670661283</v>
      </c>
      <c r="Q42" s="71">
        <v>1.7227151592933552</v>
      </c>
      <c r="R42" s="71">
        <v>0</v>
      </c>
      <c r="S42" s="71">
        <v>2.5757670394381851</v>
      </c>
      <c r="T42" s="72"/>
      <c r="U42" s="71">
        <v>7213853.9999999991</v>
      </c>
      <c r="V42" s="71">
        <v>770</v>
      </c>
      <c r="W42" s="71">
        <v>57</v>
      </c>
      <c r="X42" s="71">
        <v>4604</v>
      </c>
      <c r="Y42" s="71">
        <v>8145</v>
      </c>
      <c r="Z42" s="71">
        <v>16114</v>
      </c>
      <c r="AA42" s="71">
        <v>3842</v>
      </c>
      <c r="AB42" s="71">
        <v>24390</v>
      </c>
      <c r="AC42" s="71">
        <v>0</v>
      </c>
      <c r="AD42" s="71">
        <v>2.5757670394381851</v>
      </c>
      <c r="AE42" s="72"/>
      <c r="AF42" s="71">
        <v>71980674.294787332</v>
      </c>
      <c r="AG42" s="71">
        <v>1383580.6436316459</v>
      </c>
      <c r="AH42" s="71">
        <v>224517.24973414239</v>
      </c>
      <c r="AI42" s="71">
        <v>29434611.88692411</v>
      </c>
      <c r="AJ42" s="71">
        <v>45676809.868524499</v>
      </c>
      <c r="AK42" s="71">
        <v>0</v>
      </c>
      <c r="AL42" s="71">
        <v>0</v>
      </c>
      <c r="AM42" s="71">
        <v>3345144.018995164</v>
      </c>
      <c r="AN42" s="71">
        <v>0</v>
      </c>
      <c r="AO42" s="71">
        <v>0</v>
      </c>
      <c r="AP42" s="71">
        <v>152045337.96259689</v>
      </c>
      <c r="AQ42" s="72"/>
      <c r="AR42" s="71">
        <v>831</v>
      </c>
      <c r="AS42" s="71">
        <v>280</v>
      </c>
      <c r="AT42" s="71">
        <v>0</v>
      </c>
      <c r="AU42" s="71">
        <v>0</v>
      </c>
      <c r="AV42" s="71">
        <v>0</v>
      </c>
      <c r="AW42" s="71">
        <v>0</v>
      </c>
      <c r="AX42" s="71"/>
      <c r="AY42" s="72"/>
      <c r="AZ42" s="71">
        <v>3624.7</v>
      </c>
      <c r="BA42" s="71">
        <v>9595.1</v>
      </c>
      <c r="BB42" s="71">
        <v>0</v>
      </c>
      <c r="BC42" s="71">
        <v>0</v>
      </c>
      <c r="BD42" s="71">
        <v>0</v>
      </c>
      <c r="BE42" s="71">
        <v>0</v>
      </c>
      <c r="BF42" s="71"/>
      <c r="BG42" s="72"/>
      <c r="BH42" s="71">
        <v>0</v>
      </c>
      <c r="BI42" s="71">
        <v>0</v>
      </c>
      <c r="BJ42" s="71">
        <v>70.111999999999995</v>
      </c>
      <c r="BK42" s="71">
        <v>0</v>
      </c>
      <c r="BL42" s="71">
        <v>0</v>
      </c>
      <c r="BM42" s="71">
        <v>0</v>
      </c>
      <c r="BN42" s="72"/>
      <c r="BO42" s="71">
        <v>0</v>
      </c>
      <c r="BP42" s="71">
        <v>0</v>
      </c>
      <c r="BQ42" s="71">
        <v>10</v>
      </c>
      <c r="BR42" s="71">
        <v>0</v>
      </c>
      <c r="BS42" s="71">
        <v>0</v>
      </c>
      <c r="BT42" s="71">
        <v>0</v>
      </c>
      <c r="BU42"/>
      <c r="BV42" s="70">
        <v>70.111999999999995</v>
      </c>
      <c r="BW42" s="70">
        <v>0</v>
      </c>
      <c r="BX42" s="70">
        <v>0</v>
      </c>
      <c r="BY42" s="70">
        <v>0</v>
      </c>
      <c r="BZ42" s="70">
        <v>0</v>
      </c>
      <c r="CA42" s="70">
        <v>0</v>
      </c>
      <c r="CB42" s="70">
        <v>0</v>
      </c>
      <c r="CC42" s="70">
        <v>0</v>
      </c>
      <c r="CD42" s="70">
        <v>0</v>
      </c>
    </row>
    <row r="43" spans="1:82">
      <c r="A43" s="70" t="s">
        <v>1794</v>
      </c>
      <c r="B43" s="70">
        <v>99</v>
      </c>
      <c r="C43" s="70">
        <v>14</v>
      </c>
      <c r="D43" s="70">
        <v>6</v>
      </c>
      <c r="E43" s="70">
        <v>2017</v>
      </c>
      <c r="F43" s="70" t="s">
        <v>156</v>
      </c>
      <c r="G43" s="70" t="s">
        <v>1781</v>
      </c>
      <c r="H43" s="70" t="s">
        <v>1644</v>
      </c>
      <c r="I43" s="148"/>
      <c r="J43" s="71">
        <v>65.719142145857461</v>
      </c>
      <c r="K43" s="71">
        <v>1.8608824795000014</v>
      </c>
      <c r="L43" s="71">
        <v>1.5101570115727396</v>
      </c>
      <c r="M43" s="71">
        <v>17.695187750707518</v>
      </c>
      <c r="N43" s="71">
        <v>29.855639442456187</v>
      </c>
      <c r="O43" s="71">
        <v>27.003271184473931</v>
      </c>
      <c r="P43" s="71">
        <v>18.481368351898986</v>
      </c>
      <c r="Q43" s="71">
        <v>1.6550437687884501</v>
      </c>
      <c r="R43" s="71">
        <v>0</v>
      </c>
      <c r="S43" s="71">
        <v>2.6686498047951903</v>
      </c>
      <c r="T43" s="72"/>
      <c r="U43" s="71">
        <v>7730095</v>
      </c>
      <c r="V43" s="71">
        <v>770</v>
      </c>
      <c r="W43" s="71">
        <v>57</v>
      </c>
      <c r="X43" s="71">
        <v>4604</v>
      </c>
      <c r="Y43" s="71">
        <v>8250</v>
      </c>
      <c r="Z43" s="71">
        <v>16145</v>
      </c>
      <c r="AA43" s="71">
        <v>3828</v>
      </c>
      <c r="AB43" s="71">
        <v>24231</v>
      </c>
      <c r="AC43" s="71">
        <v>0</v>
      </c>
      <c r="AD43" s="71">
        <v>2.6686498047951899</v>
      </c>
      <c r="AE43" s="72"/>
      <c r="AF43" s="71">
        <v>76844667.03550601</v>
      </c>
      <c r="AG43" s="71">
        <v>1392500.9638067139</v>
      </c>
      <c r="AH43" s="71">
        <v>309392.41688597843</v>
      </c>
      <c r="AI43" s="71">
        <v>27792814.835991532</v>
      </c>
      <c r="AJ43" s="71">
        <v>43183182.42841313</v>
      </c>
      <c r="AK43" s="71">
        <v>0</v>
      </c>
      <c r="AL43" s="71">
        <v>0</v>
      </c>
      <c r="AM43" s="71">
        <v>3328536.9219928221</v>
      </c>
      <c r="AN43" s="71">
        <v>0</v>
      </c>
      <c r="AO43" s="71">
        <v>0</v>
      </c>
      <c r="AP43" s="71">
        <v>152851094.60259616</v>
      </c>
      <c r="AQ43" s="72"/>
      <c r="AR43" s="71">
        <v>867</v>
      </c>
      <c r="AS43" s="71">
        <v>319</v>
      </c>
      <c r="AT43" s="71">
        <v>0</v>
      </c>
      <c r="AU43" s="71">
        <v>0</v>
      </c>
      <c r="AV43" s="71">
        <v>0</v>
      </c>
      <c r="AW43" s="71">
        <v>0</v>
      </c>
      <c r="AX43" s="71"/>
      <c r="AY43" s="72"/>
      <c r="AZ43" s="71">
        <v>3809.2</v>
      </c>
      <c r="BA43" s="71">
        <v>10731.3</v>
      </c>
      <c r="BB43" s="71">
        <v>0</v>
      </c>
      <c r="BC43" s="71">
        <v>0</v>
      </c>
      <c r="BD43" s="71">
        <v>0</v>
      </c>
      <c r="BE43" s="71">
        <v>0</v>
      </c>
      <c r="BF43" s="71"/>
      <c r="BG43" s="72"/>
      <c r="BH43" s="71">
        <v>0</v>
      </c>
      <c r="BI43" s="71">
        <v>0</v>
      </c>
      <c r="BJ43" s="71">
        <v>67.688999999999993</v>
      </c>
      <c r="BK43" s="71">
        <v>0</v>
      </c>
      <c r="BL43" s="71">
        <v>0</v>
      </c>
      <c r="BM43" s="71">
        <v>0</v>
      </c>
      <c r="BN43" s="72"/>
      <c r="BO43" s="71">
        <v>0</v>
      </c>
      <c r="BP43" s="71">
        <v>0</v>
      </c>
      <c r="BQ43" s="71">
        <v>10</v>
      </c>
      <c r="BR43" s="71">
        <v>0</v>
      </c>
      <c r="BS43" s="71">
        <v>0</v>
      </c>
      <c r="BT43" s="71">
        <v>0</v>
      </c>
      <c r="BU43"/>
      <c r="BV43" s="70">
        <v>67.688999999999993</v>
      </c>
      <c r="BW43" s="70">
        <v>0</v>
      </c>
      <c r="BX43" s="70">
        <v>0</v>
      </c>
      <c r="BY43" s="70">
        <v>0</v>
      </c>
      <c r="BZ43" s="70">
        <v>0</v>
      </c>
      <c r="CA43" s="70">
        <v>0</v>
      </c>
      <c r="CB43" s="70">
        <v>0</v>
      </c>
      <c r="CC43" s="70">
        <v>0</v>
      </c>
      <c r="CD43" s="70">
        <v>0</v>
      </c>
    </row>
    <row r="44" spans="1:82">
      <c r="A44" s="70" t="s">
        <v>1795</v>
      </c>
      <c r="B44" s="70">
        <v>100</v>
      </c>
      <c r="C44" s="70">
        <v>15</v>
      </c>
      <c r="D44" s="70">
        <v>6</v>
      </c>
      <c r="E44" s="70">
        <v>2018</v>
      </c>
      <c r="F44" s="70" t="s">
        <v>183</v>
      </c>
      <c r="G44" s="70" t="s">
        <v>1781</v>
      </c>
      <c r="H44" s="70" t="s">
        <v>1644</v>
      </c>
      <c r="I44" s="148"/>
      <c r="J44" s="71">
        <v>66.434543156166811</v>
      </c>
      <c r="K44" s="71">
        <v>1.7529408160179381</v>
      </c>
      <c r="L44" s="71">
        <v>1.3378600644077254</v>
      </c>
      <c r="M44" s="71">
        <v>18.296461913155863</v>
      </c>
      <c r="N44" s="71">
        <v>26.967824284235263</v>
      </c>
      <c r="O44" s="71">
        <v>26.530402245198108</v>
      </c>
      <c r="P44" s="71">
        <v>18.249601572959911</v>
      </c>
      <c r="Q44" s="71">
        <v>1.5219005711253399</v>
      </c>
      <c r="R44" s="71">
        <v>0</v>
      </c>
      <c r="S44" s="71">
        <v>2.7065508687927422</v>
      </c>
      <c r="T44" s="72"/>
      <c r="U44" s="71">
        <v>8333471.0000000009</v>
      </c>
      <c r="V44" s="71">
        <v>770</v>
      </c>
      <c r="W44" s="71">
        <v>57</v>
      </c>
      <c r="X44" s="71">
        <v>4604</v>
      </c>
      <c r="Y44" s="71">
        <v>8301</v>
      </c>
      <c r="Z44" s="71">
        <v>16166</v>
      </c>
      <c r="AA44" s="71">
        <v>3818</v>
      </c>
      <c r="AB44" s="71">
        <v>24012</v>
      </c>
      <c r="AC44" s="71">
        <v>0</v>
      </c>
      <c r="AD44" s="71">
        <v>2.7065508687927422</v>
      </c>
      <c r="AE44" s="72"/>
      <c r="AF44" s="71">
        <v>78891841.366262227</v>
      </c>
      <c r="AG44" s="71">
        <v>1242545.003170453</v>
      </c>
      <c r="AH44" s="71">
        <v>291539.09342469397</v>
      </c>
      <c r="AI44" s="71">
        <v>28304825.444164</v>
      </c>
      <c r="AJ44" s="71">
        <v>41242759.439595893</v>
      </c>
      <c r="AK44" s="71">
        <v>0</v>
      </c>
      <c r="AL44" s="71">
        <v>0</v>
      </c>
      <c r="AM44" s="71">
        <v>3305278.4704081118</v>
      </c>
      <c r="AN44" s="71">
        <v>0</v>
      </c>
      <c r="AO44" s="71">
        <v>0</v>
      </c>
      <c r="AP44" s="71">
        <v>153278788.81702539</v>
      </c>
      <c r="AQ44" s="72"/>
      <c r="AR44" s="71">
        <v>903</v>
      </c>
      <c r="AS44" s="71">
        <v>351</v>
      </c>
      <c r="AT44" s="71">
        <v>0</v>
      </c>
      <c r="AU44" s="71">
        <v>1</v>
      </c>
      <c r="AV44" s="71">
        <v>0</v>
      </c>
      <c r="AW44" s="71">
        <v>0</v>
      </c>
      <c r="AX44" s="71"/>
      <c r="AY44" s="72"/>
      <c r="AZ44" s="71">
        <v>3990.9999999999995</v>
      </c>
      <c r="BA44" s="71">
        <v>11675</v>
      </c>
      <c r="BB44" s="71">
        <v>0</v>
      </c>
      <c r="BC44" s="71">
        <v>50</v>
      </c>
      <c r="BD44" s="71">
        <v>0</v>
      </c>
      <c r="BE44" s="71">
        <v>0</v>
      </c>
      <c r="BF44" s="71"/>
      <c r="BG44" s="72"/>
      <c r="BH44" s="71">
        <v>0</v>
      </c>
      <c r="BI44" s="71">
        <v>0</v>
      </c>
      <c r="BJ44" s="71">
        <v>66.498999999999995</v>
      </c>
      <c r="BK44" s="71">
        <v>0</v>
      </c>
      <c r="BL44" s="71">
        <v>0</v>
      </c>
      <c r="BM44" s="71">
        <v>0</v>
      </c>
      <c r="BN44" s="72"/>
      <c r="BO44" s="71">
        <v>0</v>
      </c>
      <c r="BP44" s="71">
        <v>0</v>
      </c>
      <c r="BQ44" s="71">
        <v>10</v>
      </c>
      <c r="BR44" s="71">
        <v>0</v>
      </c>
      <c r="BS44" s="71">
        <v>0</v>
      </c>
      <c r="BT44" s="71">
        <v>0</v>
      </c>
      <c r="BU44"/>
      <c r="BV44" s="70">
        <v>66.498999999999995</v>
      </c>
      <c r="BW44" s="70">
        <v>0</v>
      </c>
      <c r="BX44" s="70">
        <v>0</v>
      </c>
      <c r="BY44" s="70">
        <v>0</v>
      </c>
      <c r="BZ44" s="70">
        <v>0</v>
      </c>
      <c r="CA44" s="70">
        <v>0</v>
      </c>
      <c r="CB44" s="70">
        <v>0</v>
      </c>
      <c r="CC44" s="70">
        <v>0</v>
      </c>
      <c r="CD44" s="70">
        <v>0</v>
      </c>
    </row>
    <row r="45" spans="1:82">
      <c r="A45" s="70" t="s">
        <v>1796</v>
      </c>
      <c r="B45" s="70">
        <v>101</v>
      </c>
      <c r="C45" s="70">
        <v>16</v>
      </c>
      <c r="D45" s="70">
        <v>6</v>
      </c>
      <c r="E45" s="70">
        <v>2019</v>
      </c>
      <c r="F45" s="70" t="s">
        <v>158</v>
      </c>
      <c r="G45" s="1064" t="s">
        <v>1781</v>
      </c>
      <c r="H45" s="70" t="s">
        <v>1644</v>
      </c>
      <c r="I45" s="148"/>
      <c r="J45" s="71">
        <v>63.784813433338662</v>
      </c>
      <c r="K45" s="71">
        <v>1.5937704766301246</v>
      </c>
      <c r="L45" s="71">
        <v>1.3439540891586486</v>
      </c>
      <c r="M45" s="71">
        <v>18.786334462656516</v>
      </c>
      <c r="N45" s="71">
        <v>25.928181116726417</v>
      </c>
      <c r="O45" s="71">
        <v>25.792765994683844</v>
      </c>
      <c r="P45" s="71">
        <v>18.141618716894367</v>
      </c>
      <c r="Q45" s="71">
        <v>1.46740731053616</v>
      </c>
      <c r="R45" s="71">
        <v>0</v>
      </c>
      <c r="S45" s="71">
        <v>2.7121081735509711</v>
      </c>
      <c r="T45" s="72"/>
      <c r="U45" s="71">
        <v>8410055</v>
      </c>
      <c r="V45" s="71">
        <v>770</v>
      </c>
      <c r="W45" s="71">
        <v>57</v>
      </c>
      <c r="X45" s="71">
        <v>4604</v>
      </c>
      <c r="Y45" s="71">
        <v>8401</v>
      </c>
      <c r="Z45" s="71">
        <v>16148</v>
      </c>
      <c r="AA45" s="71">
        <v>3767</v>
      </c>
      <c r="AB45" s="71">
        <v>23779</v>
      </c>
      <c r="AC45" s="71">
        <v>0</v>
      </c>
      <c r="AD45" s="71">
        <v>2.7121081735509711</v>
      </c>
      <c r="AE45" s="72"/>
      <c r="AF45" s="71">
        <v>80092737.292976215</v>
      </c>
      <c r="AG45" s="71">
        <v>1205938.261023554</v>
      </c>
      <c r="AH45" s="71">
        <v>307310.51935799362</v>
      </c>
      <c r="AI45" s="71">
        <v>31422963.962264061</v>
      </c>
      <c r="AJ45" s="71">
        <v>38828748.450439207</v>
      </c>
      <c r="AK45" s="71">
        <v>0</v>
      </c>
      <c r="AL45" s="71">
        <v>0</v>
      </c>
      <c r="AM45" s="71">
        <v>3238520.7917838404</v>
      </c>
      <c r="AN45" s="71">
        <v>0</v>
      </c>
      <c r="AO45" s="71">
        <v>0</v>
      </c>
      <c r="AP45" s="71">
        <v>155096219.27784488</v>
      </c>
      <c r="AQ45" s="72"/>
      <c r="AR45" s="71">
        <v>943</v>
      </c>
      <c r="AS45" s="71">
        <v>385</v>
      </c>
      <c r="AT45" s="71">
        <v>0</v>
      </c>
      <c r="AU45" s="71">
        <v>1</v>
      </c>
      <c r="AV45" s="71">
        <v>0</v>
      </c>
      <c r="AW45" s="71">
        <v>0</v>
      </c>
      <c r="AX45" s="71"/>
      <c r="AY45" s="72"/>
      <c r="AZ45" s="71">
        <v>4213.0000000000018</v>
      </c>
      <c r="BA45" s="71">
        <v>13389.4</v>
      </c>
      <c r="BB45" s="71">
        <v>0</v>
      </c>
      <c r="BC45" s="71">
        <v>50</v>
      </c>
      <c r="BD45" s="71">
        <v>0</v>
      </c>
      <c r="BE45" s="71">
        <v>0</v>
      </c>
      <c r="BF45" s="71"/>
      <c r="BG45" s="72"/>
      <c r="BH45" s="71">
        <v>0</v>
      </c>
      <c r="BI45" s="71">
        <v>0</v>
      </c>
      <c r="BJ45" s="71">
        <v>64.733999999999995</v>
      </c>
      <c r="BK45" s="71">
        <v>0</v>
      </c>
      <c r="BL45" s="71">
        <v>0</v>
      </c>
      <c r="BM45" s="71">
        <v>0</v>
      </c>
      <c r="BN45" s="72"/>
      <c r="BO45" s="71">
        <v>0</v>
      </c>
      <c r="BP45" s="71">
        <v>0</v>
      </c>
      <c r="BQ45" s="71">
        <v>10</v>
      </c>
      <c r="BR45" s="71">
        <v>0</v>
      </c>
      <c r="BS45" s="71">
        <v>0</v>
      </c>
      <c r="BT45" s="71">
        <v>0</v>
      </c>
      <c r="BU45"/>
      <c r="BV45" s="70">
        <v>64.733999999999995</v>
      </c>
      <c r="BW45" s="70">
        <v>0</v>
      </c>
      <c r="BX45" s="70">
        <v>0</v>
      </c>
      <c r="BY45" s="70">
        <v>0</v>
      </c>
      <c r="BZ45" s="70">
        <v>0</v>
      </c>
      <c r="CA45" s="70">
        <v>0</v>
      </c>
      <c r="CB45" s="70">
        <v>0</v>
      </c>
      <c r="CC45" s="70">
        <v>0</v>
      </c>
      <c r="CD45" s="70">
        <v>0</v>
      </c>
    </row>
    <row r="46" spans="1:82">
      <c r="A46" s="70" t="s">
        <v>1797</v>
      </c>
      <c r="B46" s="70">
        <v>102</v>
      </c>
      <c r="C46" s="70">
        <v>17</v>
      </c>
      <c r="D46" s="70">
        <v>6</v>
      </c>
      <c r="E46" s="70">
        <v>2020</v>
      </c>
      <c r="F46" s="70" t="s">
        <v>159</v>
      </c>
      <c r="G46" s="1064" t="s">
        <v>1781</v>
      </c>
      <c r="H46" s="70" t="s">
        <v>1644</v>
      </c>
      <c r="I46" s="148"/>
      <c r="J46" s="71">
        <v>68.348525263615386</v>
      </c>
      <c r="K46" s="71">
        <v>1.9692438078823291</v>
      </c>
      <c r="L46" s="71">
        <v>3.5171670518381659</v>
      </c>
      <c r="M46" s="71">
        <v>16.530488293231713</v>
      </c>
      <c r="N46" s="71">
        <v>25.391242295724329</v>
      </c>
      <c r="O46" s="71">
        <v>22.628897284976723</v>
      </c>
      <c r="P46" s="71">
        <v>17.099841381074256</v>
      </c>
      <c r="Q46" s="71">
        <v>1.3892915254487399</v>
      </c>
      <c r="R46" s="71">
        <v>0</v>
      </c>
      <c r="S46" s="71">
        <v>3.082262405222564</v>
      </c>
      <c r="T46" s="72"/>
      <c r="U46" s="71">
        <v>8651470</v>
      </c>
      <c r="V46" s="71">
        <v>863</v>
      </c>
      <c r="W46" s="71">
        <v>176</v>
      </c>
      <c r="X46" s="71">
        <v>4610</v>
      </c>
      <c r="Y46" s="71">
        <v>8478</v>
      </c>
      <c r="Z46" s="71">
        <v>16170</v>
      </c>
      <c r="AA46" s="71">
        <v>3774</v>
      </c>
      <c r="AB46" s="71">
        <v>23563</v>
      </c>
      <c r="AC46" s="71">
        <v>0</v>
      </c>
      <c r="AD46" s="71">
        <v>3.082262405222564</v>
      </c>
      <c r="AE46" s="72"/>
      <c r="AF46" s="71">
        <v>85815691.958050206</v>
      </c>
      <c r="AG46" s="71">
        <v>1453121.0921265185</v>
      </c>
      <c r="AH46" s="71">
        <v>853744.82338000135</v>
      </c>
      <c r="AI46" s="71">
        <v>29183321.192518175</v>
      </c>
      <c r="AJ46" s="71">
        <v>45858750.18351534</v>
      </c>
      <c r="AK46" s="71"/>
      <c r="AL46" s="71"/>
      <c r="AM46" s="71">
        <v>3075233.2903901744</v>
      </c>
      <c r="AN46" s="71"/>
      <c r="AO46" s="71"/>
      <c r="AP46" s="71">
        <v>166239862.53998041</v>
      </c>
      <c r="AQ46" s="72"/>
      <c r="AR46" s="71">
        <v>972</v>
      </c>
      <c r="AS46" s="71">
        <v>400</v>
      </c>
      <c r="AT46" s="71">
        <v>0</v>
      </c>
      <c r="AU46" s="71">
        <v>1</v>
      </c>
      <c r="AV46" s="71">
        <v>0</v>
      </c>
      <c r="AW46" s="71">
        <v>0</v>
      </c>
      <c r="AX46" s="71"/>
      <c r="AY46" s="72"/>
      <c r="AZ46" s="71">
        <v>4387.600000000004</v>
      </c>
      <c r="BA46" s="71">
        <v>13962.9</v>
      </c>
      <c r="BB46" s="71">
        <v>0</v>
      </c>
      <c r="BC46" s="71">
        <v>50</v>
      </c>
      <c r="BD46" s="71">
        <v>0</v>
      </c>
      <c r="BE46" s="71">
        <v>0</v>
      </c>
      <c r="BF46" s="71"/>
      <c r="BG46" s="72"/>
      <c r="BH46" s="71">
        <v>0</v>
      </c>
      <c r="BI46" s="71">
        <v>0</v>
      </c>
      <c r="BJ46" s="71">
        <v>59.683</v>
      </c>
      <c r="BK46" s="71">
        <v>0</v>
      </c>
      <c r="BL46" s="71">
        <v>0</v>
      </c>
      <c r="BM46" s="71">
        <v>0</v>
      </c>
      <c r="BN46" s="72"/>
      <c r="BO46" s="71">
        <v>0</v>
      </c>
      <c r="BP46" s="71">
        <v>0</v>
      </c>
      <c r="BQ46" s="71">
        <v>9</v>
      </c>
      <c r="BR46" s="71">
        <v>0</v>
      </c>
      <c r="BS46" s="71">
        <v>0</v>
      </c>
      <c r="BT46" s="71">
        <v>0</v>
      </c>
      <c r="BU46"/>
      <c r="BV46" s="70">
        <v>59.683</v>
      </c>
      <c r="BW46" s="70">
        <v>0</v>
      </c>
      <c r="BX46" s="70">
        <v>0</v>
      </c>
      <c r="BY46" s="70">
        <v>0</v>
      </c>
      <c r="BZ46" s="70">
        <v>0</v>
      </c>
      <c r="CA46" s="70">
        <v>0</v>
      </c>
      <c r="CB46" s="70">
        <v>0</v>
      </c>
      <c r="CC46" s="70">
        <v>0</v>
      </c>
      <c r="CD46" s="70">
        <v>0</v>
      </c>
    </row>
    <row r="47" spans="1:82">
      <c r="A47" s="70" t="s">
        <v>1798</v>
      </c>
      <c r="B47" s="70">
        <v>102</v>
      </c>
      <c r="C47" s="70">
        <v>18</v>
      </c>
      <c r="D47" s="70">
        <v>6</v>
      </c>
      <c r="E47" s="70">
        <v>2021</v>
      </c>
      <c r="F47" s="70" t="s">
        <v>160</v>
      </c>
      <c r="G47" s="70" t="s">
        <v>1781</v>
      </c>
      <c r="H47" s="70" t="s">
        <v>1644</v>
      </c>
      <c r="I47" s="148"/>
      <c r="J47" s="71">
        <v>58.3039628267314</v>
      </c>
      <c r="K47" s="71">
        <v>2.1470308786775254</v>
      </c>
      <c r="L47" s="71">
        <v>3.9603374544544372</v>
      </c>
      <c r="M47" s="71">
        <v>18.877353572780169</v>
      </c>
      <c r="N47" s="71">
        <v>26.336504149934626</v>
      </c>
      <c r="O47" s="71">
        <v>21.895675599359606</v>
      </c>
      <c r="P47" s="71">
        <v>17.475899840022706</v>
      </c>
      <c r="Q47" s="71">
        <v>1.35376347211695</v>
      </c>
      <c r="R47" s="71">
        <v>0</v>
      </c>
      <c r="S47" s="71">
        <v>2.5608189924109861</v>
      </c>
      <c r="T47" s="72"/>
      <c r="U47" s="71">
        <v>7925899</v>
      </c>
      <c r="V47" s="71">
        <v>863</v>
      </c>
      <c r="W47" s="71">
        <v>176</v>
      </c>
      <c r="X47" s="71">
        <v>4610</v>
      </c>
      <c r="Y47" s="71">
        <v>8472</v>
      </c>
      <c r="Z47" s="71">
        <v>16110</v>
      </c>
      <c r="AA47" s="71">
        <v>3761</v>
      </c>
      <c r="AB47" s="71">
        <v>23186</v>
      </c>
      <c r="AC47" s="71">
        <v>0</v>
      </c>
      <c r="AD47" s="71">
        <v>2.5608189924109861</v>
      </c>
      <c r="AE47" s="72"/>
      <c r="AF47" s="71">
        <v>71086777.11387746</v>
      </c>
      <c r="AG47" s="71">
        <v>1481487.1254877748</v>
      </c>
      <c r="AH47" s="71">
        <v>918562.11090457509</v>
      </c>
      <c r="AI47" s="71">
        <v>28973704.177447025</v>
      </c>
      <c r="AJ47" s="71">
        <v>44347171.566757813</v>
      </c>
      <c r="AK47" s="71">
        <v>0</v>
      </c>
      <c r="AL47" s="71">
        <v>0</v>
      </c>
      <c r="AM47" s="71">
        <v>3043484.5027117184</v>
      </c>
      <c r="AN47" s="71">
        <v>0</v>
      </c>
      <c r="AO47" s="71">
        <v>0</v>
      </c>
      <c r="AP47" s="71">
        <v>149851186.59718636</v>
      </c>
      <c r="AQ47" s="72"/>
      <c r="AR47" s="71">
        <v>1015</v>
      </c>
      <c r="AS47" s="71">
        <v>403</v>
      </c>
      <c r="AT47" s="71">
        <v>0</v>
      </c>
      <c r="AU47" s="71">
        <v>1</v>
      </c>
      <c r="AV47" s="71">
        <v>0</v>
      </c>
      <c r="AW47" s="71">
        <v>0</v>
      </c>
      <c r="AX47" s="71"/>
      <c r="AY47" s="72"/>
      <c r="AZ47" s="71">
        <v>4676.2000000000062</v>
      </c>
      <c r="BA47" s="71">
        <v>14016.4</v>
      </c>
      <c r="BB47" s="71">
        <v>0</v>
      </c>
      <c r="BC47" s="71">
        <v>50</v>
      </c>
      <c r="BD47" s="71">
        <v>0</v>
      </c>
      <c r="BE47" s="71">
        <v>0</v>
      </c>
      <c r="BF47" s="71"/>
      <c r="BG47" s="72"/>
      <c r="BH47" s="71">
        <v>0</v>
      </c>
      <c r="BI47" s="71">
        <v>0</v>
      </c>
      <c r="BJ47" s="71">
        <v>60.026000000000003</v>
      </c>
      <c r="BK47" s="71">
        <v>0</v>
      </c>
      <c r="BL47" s="71">
        <v>0</v>
      </c>
      <c r="BM47" s="71">
        <v>0</v>
      </c>
      <c r="BN47" s="72"/>
      <c r="BO47" s="71">
        <v>0</v>
      </c>
      <c r="BP47" s="71">
        <v>0</v>
      </c>
      <c r="BQ47" s="71">
        <v>9</v>
      </c>
      <c r="BR47" s="71">
        <v>0</v>
      </c>
      <c r="BS47" s="71">
        <v>0</v>
      </c>
      <c r="BT47" s="71">
        <v>0</v>
      </c>
      <c r="BU47"/>
      <c r="BV47" s="70">
        <v>60.026000000000003</v>
      </c>
      <c r="BW47" s="70">
        <v>0</v>
      </c>
      <c r="BX47" s="70">
        <v>0</v>
      </c>
      <c r="BY47" s="70">
        <v>0</v>
      </c>
      <c r="BZ47" s="70">
        <v>0</v>
      </c>
      <c r="CA47" s="70">
        <v>0</v>
      </c>
      <c r="CB47" s="70">
        <v>0</v>
      </c>
      <c r="CC47" s="70">
        <v>0</v>
      </c>
      <c r="CD47" s="70">
        <v>0</v>
      </c>
    </row>
    <row r="48" spans="1:82">
      <c r="A48" s="70" t="s">
        <v>1799</v>
      </c>
      <c r="B48" s="70">
        <v>102</v>
      </c>
      <c r="C48" s="70">
        <v>19</v>
      </c>
      <c r="D48" s="70">
        <v>6</v>
      </c>
      <c r="E48" s="70">
        <v>2022</v>
      </c>
      <c r="F48" s="70" t="s">
        <v>161</v>
      </c>
      <c r="G48" s="70" t="s">
        <v>1781</v>
      </c>
      <c r="H48" s="70" t="s">
        <v>1644</v>
      </c>
      <c r="I48" s="148"/>
      <c r="J48" s="71">
        <v>52.139588664784746</v>
      </c>
      <c r="K48" s="71">
        <v>2.0472413277061974</v>
      </c>
      <c r="L48" s="71">
        <v>3.3608265514387519</v>
      </c>
      <c r="M48" s="71">
        <v>17.059201766704398</v>
      </c>
      <c r="N48" s="71">
        <v>28.374633377007633</v>
      </c>
      <c r="O48" s="71">
        <v>23.036879989138892</v>
      </c>
      <c r="P48" s="71">
        <v>17.501830979959742</v>
      </c>
      <c r="Q48" s="71">
        <v>1.3534176792378674</v>
      </c>
      <c r="R48" s="71">
        <v>0</v>
      </c>
      <c r="S48" s="71">
        <v>2.8910819802928409</v>
      </c>
      <c r="T48" s="72"/>
      <c r="U48" s="71">
        <v>7995997</v>
      </c>
      <c r="V48" s="71">
        <v>863</v>
      </c>
      <c r="W48" s="71">
        <v>176</v>
      </c>
      <c r="X48" s="71">
        <v>4610</v>
      </c>
      <c r="Y48" s="71">
        <v>8600</v>
      </c>
      <c r="Z48" s="71">
        <v>16104</v>
      </c>
      <c r="AA48" s="71">
        <v>3824</v>
      </c>
      <c r="AB48" s="71">
        <v>22990</v>
      </c>
      <c r="AC48" s="71">
        <v>0</v>
      </c>
      <c r="AD48" s="71">
        <v>2.8910819802928409</v>
      </c>
      <c r="AE48" s="72"/>
      <c r="AF48" s="71">
        <v>63629984.959058255</v>
      </c>
      <c r="AG48" s="71">
        <v>1502431.77815727</v>
      </c>
      <c r="AH48" s="71">
        <v>970816.11671690235</v>
      </c>
      <c r="AI48" s="71">
        <v>27934662.676890247</v>
      </c>
      <c r="AJ48" s="71">
        <v>48257894.188690789</v>
      </c>
      <c r="AK48" s="71">
        <v>0</v>
      </c>
      <c r="AL48" s="71">
        <v>0</v>
      </c>
      <c r="AM48" s="71">
        <v>2968636.4984195866</v>
      </c>
      <c r="AN48" s="71">
        <v>0</v>
      </c>
      <c r="AO48" s="71">
        <v>0</v>
      </c>
      <c r="AP48" s="71">
        <v>145264426.21793303</v>
      </c>
      <c r="AQ48" s="72"/>
      <c r="AR48" s="71">
        <v>1063</v>
      </c>
      <c r="AS48" s="71">
        <v>406</v>
      </c>
      <c r="AT48" s="71">
        <v>0</v>
      </c>
      <c r="AU48" s="71">
        <v>1</v>
      </c>
      <c r="AV48" s="71">
        <v>0</v>
      </c>
      <c r="AW48" s="71">
        <v>0</v>
      </c>
      <c r="AX48" s="71"/>
      <c r="AY48" s="72"/>
      <c r="AZ48" s="71">
        <v>4962.5000000000073</v>
      </c>
      <c r="BA48" s="71">
        <v>14125.600000000002</v>
      </c>
      <c r="BB48" s="71">
        <v>0</v>
      </c>
      <c r="BC48" s="71">
        <v>50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1800</v>
      </c>
      <c r="B49" s="70">
        <v>102</v>
      </c>
      <c r="C49" s="70">
        <v>20</v>
      </c>
      <c r="D49" s="70">
        <v>6</v>
      </c>
      <c r="E49" s="70">
        <v>2023</v>
      </c>
      <c r="F49" s="70" t="s">
        <v>1539</v>
      </c>
      <c r="G49" s="70" t="s">
        <v>1781</v>
      </c>
      <c r="H49" s="70" t="s">
        <v>1644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1106</v>
      </c>
      <c r="AS49" s="71">
        <v>409</v>
      </c>
      <c r="AT49" s="71">
        <v>0</v>
      </c>
      <c r="AU49" s="71">
        <v>1</v>
      </c>
      <c r="AV49" s="71">
        <v>0</v>
      </c>
      <c r="AW49" s="71">
        <v>0</v>
      </c>
      <c r="AX49" s="71"/>
      <c r="AY49" s="72"/>
      <c r="AZ49" s="71">
        <v>5236.0000000000091</v>
      </c>
      <c r="BA49" s="71">
        <v>14241.100000000002</v>
      </c>
      <c r="BB49" s="71">
        <v>0</v>
      </c>
      <c r="BC49" s="71">
        <v>50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1801</v>
      </c>
      <c r="B50" s="70">
        <v>102</v>
      </c>
      <c r="C50" s="70">
        <v>21</v>
      </c>
      <c r="D50" s="70">
        <v>6</v>
      </c>
      <c r="E50" s="70">
        <v>2024</v>
      </c>
      <c r="F50" s="70" t="s">
        <v>1554</v>
      </c>
      <c r="G50" s="70" t="s">
        <v>1781</v>
      </c>
      <c r="H50" s="70" t="s">
        <v>1644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1802</v>
      </c>
      <c r="B51" s="70">
        <v>375</v>
      </c>
      <c r="C51" s="70">
        <v>1</v>
      </c>
      <c r="D51" s="70">
        <v>23</v>
      </c>
      <c r="E51" s="70">
        <v>1990</v>
      </c>
      <c r="F51" s="70" t="s">
        <v>787</v>
      </c>
      <c r="G51" s="70" t="s">
        <v>1803</v>
      </c>
      <c r="H51" s="70" t="s">
        <v>1804</v>
      </c>
      <c r="I51" s="148"/>
      <c r="J51" s="71">
        <v>114.1565619246644</v>
      </c>
      <c r="K51" s="71">
        <v>5.8563356029565874</v>
      </c>
      <c r="L51" s="71">
        <v>31.515595600090371</v>
      </c>
      <c r="M51" s="71">
        <v>12.77452646342047</v>
      </c>
      <c r="N51" s="71">
        <v>33.09000677629178</v>
      </c>
      <c r="O51" s="71">
        <v>22.61058983126113</v>
      </c>
      <c r="P51" s="71">
        <v>34.248847048151482</v>
      </c>
      <c r="Q51" s="71">
        <v>1.8245805998812501</v>
      </c>
      <c r="R51" s="71">
        <v>0</v>
      </c>
      <c r="S51" s="71">
        <v>1.8998685746959589</v>
      </c>
      <c r="T51" s="72"/>
      <c r="U51" s="71">
        <v>7770958</v>
      </c>
      <c r="V51" s="71">
        <v>1844</v>
      </c>
      <c r="W51" s="71">
        <v>292</v>
      </c>
      <c r="X51" s="71">
        <v>5093</v>
      </c>
      <c r="Y51" s="71">
        <v>7736</v>
      </c>
      <c r="Z51" s="71">
        <v>9300</v>
      </c>
      <c r="AA51" s="71">
        <v>8316</v>
      </c>
      <c r="AB51" s="71">
        <v>29625</v>
      </c>
      <c r="AC51" s="71">
        <v>0</v>
      </c>
      <c r="AD51" s="71">
        <v>1.8998685746959589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1805</v>
      </c>
      <c r="B52" s="70">
        <v>376</v>
      </c>
      <c r="C52" s="70">
        <v>2</v>
      </c>
      <c r="D52" s="70">
        <v>23</v>
      </c>
      <c r="E52" s="70">
        <v>2005</v>
      </c>
      <c r="F52" s="70" t="s">
        <v>789</v>
      </c>
      <c r="G52" s="70" t="s">
        <v>1803</v>
      </c>
      <c r="H52" s="70" t="s">
        <v>1804</v>
      </c>
      <c r="I52" s="148"/>
      <c r="J52" s="71">
        <v>121.94618323998731</v>
      </c>
      <c r="K52" s="71">
        <v>3.5940144959230591</v>
      </c>
      <c r="L52" s="71">
        <v>22.56688475246872</v>
      </c>
      <c r="M52" s="71">
        <v>21.002610020850721</v>
      </c>
      <c r="N52" s="71">
        <v>44.248179545468012</v>
      </c>
      <c r="O52" s="71">
        <v>34.628519917906637</v>
      </c>
      <c r="P52" s="71">
        <v>29.583627417765321</v>
      </c>
      <c r="Q52" s="71">
        <v>1.65566904897822</v>
      </c>
      <c r="R52" s="71">
        <v>0</v>
      </c>
      <c r="S52" s="71">
        <v>1.299221891633795</v>
      </c>
      <c r="T52" s="72"/>
      <c r="U52" s="71">
        <v>8323597</v>
      </c>
      <c r="V52" s="71">
        <v>1381</v>
      </c>
      <c r="W52" s="71">
        <v>199</v>
      </c>
      <c r="X52" s="71">
        <v>4441</v>
      </c>
      <c r="Y52" s="71">
        <v>8546</v>
      </c>
      <c r="Z52" s="71">
        <v>16482</v>
      </c>
      <c r="AA52" s="71">
        <v>5883</v>
      </c>
      <c r="AB52" s="71">
        <v>28103</v>
      </c>
      <c r="AC52" s="71">
        <v>0</v>
      </c>
      <c r="AD52" s="71">
        <v>1.299221891633795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1806</v>
      </c>
      <c r="B53" s="70">
        <v>377</v>
      </c>
      <c r="C53" s="70">
        <v>3</v>
      </c>
      <c r="D53" s="70">
        <v>23</v>
      </c>
      <c r="E53" s="70">
        <v>2006</v>
      </c>
      <c r="F53" s="70" t="s">
        <v>790</v>
      </c>
      <c r="G53" s="70" t="s">
        <v>1803</v>
      </c>
      <c r="H53" s="70" t="s">
        <v>1804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1807</v>
      </c>
      <c r="B54" s="70">
        <v>378</v>
      </c>
      <c r="C54" s="70">
        <v>4</v>
      </c>
      <c r="D54" s="70">
        <v>23</v>
      </c>
      <c r="E54" s="70">
        <v>2007</v>
      </c>
      <c r="F54" s="70" t="s">
        <v>791</v>
      </c>
      <c r="G54" s="70" t="s">
        <v>1803</v>
      </c>
      <c r="H54" s="70" t="s">
        <v>1804</v>
      </c>
      <c r="I54" s="148"/>
      <c r="J54" s="71">
        <v>133.95226395131331</v>
      </c>
      <c r="K54" s="71">
        <v>4.003296008362101</v>
      </c>
      <c r="L54" s="71">
        <v>63.603719231995719</v>
      </c>
      <c r="M54" s="71">
        <v>30.69669770090777</v>
      </c>
      <c r="N54" s="71">
        <v>57.182367361983268</v>
      </c>
      <c r="O54" s="71">
        <v>33.899142285953602</v>
      </c>
      <c r="P54" s="71">
        <v>28.979395503950681</v>
      </c>
      <c r="Q54" s="71">
        <v>1.7244711135225701</v>
      </c>
      <c r="R54" s="71">
        <v>0</v>
      </c>
      <c r="S54" s="71">
        <v>1.4273433100966471</v>
      </c>
      <c r="T54" s="72"/>
      <c r="U54" s="71">
        <v>9674934</v>
      </c>
      <c r="V54" s="71">
        <v>1228</v>
      </c>
      <c r="W54" s="71">
        <v>532</v>
      </c>
      <c r="X54" s="71">
        <v>5385</v>
      </c>
      <c r="Y54" s="71">
        <v>8604</v>
      </c>
      <c r="Z54" s="71">
        <v>16773</v>
      </c>
      <c r="AA54" s="71">
        <v>5675</v>
      </c>
      <c r="AB54" s="71">
        <v>27723</v>
      </c>
      <c r="AC54" s="71">
        <v>0</v>
      </c>
      <c r="AD54" s="71">
        <v>1.4273433100966471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1808</v>
      </c>
      <c r="B55" s="70">
        <v>379</v>
      </c>
      <c r="C55" s="70">
        <v>5</v>
      </c>
      <c r="D55" s="70">
        <v>23</v>
      </c>
      <c r="E55" s="70">
        <v>2008</v>
      </c>
      <c r="F55" s="70" t="s">
        <v>792</v>
      </c>
      <c r="G55" s="70" t="s">
        <v>1803</v>
      </c>
      <c r="H55" s="70" t="s">
        <v>1804</v>
      </c>
      <c r="I55" s="148"/>
      <c r="J55" s="71">
        <v>117.88001157654161</v>
      </c>
      <c r="K55" s="71">
        <v>2.799687294599964</v>
      </c>
      <c r="L55" s="71">
        <v>53.677639919815398</v>
      </c>
      <c r="M55" s="71">
        <v>29.675980803198499</v>
      </c>
      <c r="N55" s="71">
        <v>48.301314720682548</v>
      </c>
      <c r="O55" s="71">
        <v>32.962510831038273</v>
      </c>
      <c r="P55" s="71">
        <v>27.824219198061499</v>
      </c>
      <c r="Q55" s="71">
        <v>1.67912505389558</v>
      </c>
      <c r="R55" s="71">
        <v>0</v>
      </c>
      <c r="S55" s="71">
        <v>1.000441630033545</v>
      </c>
      <c r="T55" s="72"/>
      <c r="U55" s="71">
        <v>9982065</v>
      </c>
      <c r="V55" s="71">
        <v>1228</v>
      </c>
      <c r="W55" s="71">
        <v>532</v>
      </c>
      <c r="X55" s="71">
        <v>5385</v>
      </c>
      <c r="Y55" s="71">
        <v>8595</v>
      </c>
      <c r="Z55" s="71">
        <v>16882</v>
      </c>
      <c r="AA55" s="71">
        <v>5455</v>
      </c>
      <c r="AB55" s="71">
        <v>27438</v>
      </c>
      <c r="AC55" s="71">
        <v>0</v>
      </c>
      <c r="AD55" s="71">
        <v>1.000441630033545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1809</v>
      </c>
      <c r="B56" s="70">
        <v>380</v>
      </c>
      <c r="C56" s="70">
        <v>6</v>
      </c>
      <c r="D56" s="70">
        <v>23</v>
      </c>
      <c r="E56" s="70">
        <v>2009</v>
      </c>
      <c r="F56" s="70" t="s">
        <v>176</v>
      </c>
      <c r="G56" s="70" t="s">
        <v>1803</v>
      </c>
      <c r="H56" s="70" t="s">
        <v>1804</v>
      </c>
      <c r="I56" s="148"/>
      <c r="J56" s="71">
        <v>92.62608536919646</v>
      </c>
      <c r="K56" s="71">
        <v>2.197938460048825</v>
      </c>
      <c r="L56" s="71">
        <v>21.39759212900551</v>
      </c>
      <c r="M56" s="71">
        <v>25.257861231969621</v>
      </c>
      <c r="N56" s="71">
        <v>38.32407040325598</v>
      </c>
      <c r="O56" s="71">
        <v>33.586903403597177</v>
      </c>
      <c r="P56" s="71">
        <v>26.417285222341</v>
      </c>
      <c r="Q56" s="71">
        <v>1.5890110967256901</v>
      </c>
      <c r="R56" s="71">
        <v>0</v>
      </c>
      <c r="S56" s="71">
        <v>0.9488354282101783</v>
      </c>
      <c r="T56" s="72"/>
      <c r="U56" s="71">
        <v>7840359</v>
      </c>
      <c r="V56" s="71">
        <v>1128</v>
      </c>
      <c r="W56" s="71">
        <v>325</v>
      </c>
      <c r="X56" s="71">
        <v>5418</v>
      </c>
      <c r="Y56" s="71">
        <v>8616</v>
      </c>
      <c r="Z56" s="71">
        <v>16979</v>
      </c>
      <c r="AA56" s="71">
        <v>5317</v>
      </c>
      <c r="AB56" s="71">
        <v>27257</v>
      </c>
      <c r="AC56" s="71">
        <v>0</v>
      </c>
      <c r="AD56" s="71">
        <v>0.9488354282101783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204.30500000000001</v>
      </c>
      <c r="BK56" s="71">
        <v>0</v>
      </c>
      <c r="BL56" s="71">
        <v>0</v>
      </c>
      <c r="BM56" s="71">
        <v>0</v>
      </c>
      <c r="BN56" s="72"/>
      <c r="BO56" s="71">
        <v>0</v>
      </c>
      <c r="BP56" s="71">
        <v>0</v>
      </c>
      <c r="BQ56" s="71">
        <v>8</v>
      </c>
      <c r="BR56" s="71">
        <v>0</v>
      </c>
      <c r="BS56" s="71">
        <v>0</v>
      </c>
      <c r="BT56" s="71">
        <v>0</v>
      </c>
      <c r="BU56"/>
      <c r="BV56" s="70">
        <v>204.30500000000001</v>
      </c>
      <c r="BW56" s="70">
        <v>0</v>
      </c>
      <c r="BX56" s="70">
        <v>0</v>
      </c>
      <c r="BY56" s="70">
        <v>0</v>
      </c>
      <c r="BZ56" s="70">
        <v>0</v>
      </c>
      <c r="CA56" s="70">
        <v>0</v>
      </c>
      <c r="CB56" s="70">
        <v>0</v>
      </c>
      <c r="CC56" s="70">
        <v>0</v>
      </c>
      <c r="CD56" s="70">
        <v>0</v>
      </c>
    </row>
    <row r="57" spans="1:82">
      <c r="A57" s="70" t="s">
        <v>1810</v>
      </c>
      <c r="B57" s="70">
        <v>381</v>
      </c>
      <c r="C57" s="70">
        <v>7</v>
      </c>
      <c r="D57" s="70">
        <v>23</v>
      </c>
      <c r="E57" s="70">
        <v>2010</v>
      </c>
      <c r="F57" s="70" t="s">
        <v>177</v>
      </c>
      <c r="G57" s="70" t="s">
        <v>1803</v>
      </c>
      <c r="H57" s="70" t="s">
        <v>1804</v>
      </c>
      <c r="I57" s="148"/>
      <c r="J57" s="71">
        <v>106.3438243609816</v>
      </c>
      <c r="K57" s="71">
        <v>2.4680079101916101</v>
      </c>
      <c r="L57" s="71">
        <v>20.016818878462828</v>
      </c>
      <c r="M57" s="71">
        <v>29.28394123045701</v>
      </c>
      <c r="N57" s="71">
        <v>45.893830713556838</v>
      </c>
      <c r="O57" s="71">
        <v>33.48274752655832</v>
      </c>
      <c r="P57" s="71">
        <v>26.309180159526779</v>
      </c>
      <c r="Q57" s="71">
        <v>1.6381500039291701</v>
      </c>
      <c r="R57" s="71">
        <v>0</v>
      </c>
      <c r="S57" s="71">
        <v>1.4058631856377291</v>
      </c>
      <c r="T57" s="72"/>
      <c r="U57" s="71">
        <v>9191474</v>
      </c>
      <c r="V57" s="71">
        <v>1128</v>
      </c>
      <c r="W57" s="71">
        <v>325</v>
      </c>
      <c r="X57" s="71">
        <v>5418</v>
      </c>
      <c r="Y57" s="71">
        <v>8634</v>
      </c>
      <c r="Z57" s="71">
        <v>17005</v>
      </c>
      <c r="AA57" s="71">
        <v>5163</v>
      </c>
      <c r="AB57" s="71">
        <v>26926</v>
      </c>
      <c r="AC57" s="71">
        <v>0</v>
      </c>
      <c r="AD57" s="71">
        <v>1.4058631856377291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171.13800000000001</v>
      </c>
      <c r="BK57" s="71">
        <v>0</v>
      </c>
      <c r="BL57" s="71">
        <v>0</v>
      </c>
      <c r="BM57" s="71">
        <v>0</v>
      </c>
      <c r="BN57" s="72"/>
      <c r="BO57" s="71">
        <v>0</v>
      </c>
      <c r="BP57" s="71">
        <v>0</v>
      </c>
      <c r="BQ57" s="71">
        <v>10</v>
      </c>
      <c r="BR57" s="71">
        <v>0</v>
      </c>
      <c r="BS57" s="71">
        <v>0</v>
      </c>
      <c r="BT57" s="71">
        <v>0</v>
      </c>
      <c r="BU57"/>
      <c r="BV57" s="70">
        <v>171.13800000000001</v>
      </c>
      <c r="BW57" s="70">
        <v>0</v>
      </c>
      <c r="BX57" s="70">
        <v>0</v>
      </c>
      <c r="BY57" s="70">
        <v>0</v>
      </c>
      <c r="BZ57" s="70">
        <v>0</v>
      </c>
      <c r="CA57" s="70">
        <v>0</v>
      </c>
      <c r="CB57" s="70">
        <v>0</v>
      </c>
      <c r="CC57" s="70">
        <v>0</v>
      </c>
      <c r="CD57" s="70">
        <v>0</v>
      </c>
    </row>
    <row r="58" spans="1:82">
      <c r="A58" s="70" t="s">
        <v>1811</v>
      </c>
      <c r="B58" s="70">
        <v>382</v>
      </c>
      <c r="C58" s="70">
        <v>8</v>
      </c>
      <c r="D58" s="70">
        <v>23</v>
      </c>
      <c r="E58" s="70">
        <v>2011</v>
      </c>
      <c r="F58" s="70" t="s">
        <v>178</v>
      </c>
      <c r="G58" s="70" t="s">
        <v>1803</v>
      </c>
      <c r="H58" s="70" t="s">
        <v>1804</v>
      </c>
      <c r="I58" s="148"/>
      <c r="J58" s="71">
        <v>130.092727432495</v>
      </c>
      <c r="K58" s="71">
        <v>3.4067497925078181</v>
      </c>
      <c r="L58" s="71">
        <v>17.850639548208829</v>
      </c>
      <c r="M58" s="71">
        <v>37.022543453832412</v>
      </c>
      <c r="N58" s="71">
        <v>57.906362944096863</v>
      </c>
      <c r="O58" s="71">
        <v>33.152373136196005</v>
      </c>
      <c r="P58" s="71">
        <v>25.153010683235976</v>
      </c>
      <c r="Q58" s="71">
        <v>1.87021816406714</v>
      </c>
      <c r="R58" s="71">
        <v>0</v>
      </c>
      <c r="S58" s="71">
        <v>1.803582866431348</v>
      </c>
      <c r="T58" s="72"/>
      <c r="U58" s="71">
        <v>9044297</v>
      </c>
      <c r="V58" s="71">
        <v>1128</v>
      </c>
      <c r="W58" s="71">
        <v>325</v>
      </c>
      <c r="X58" s="71">
        <v>5418</v>
      </c>
      <c r="Y58" s="71">
        <v>8653</v>
      </c>
      <c r="Z58" s="71">
        <v>17203</v>
      </c>
      <c r="AA58" s="71">
        <v>5083</v>
      </c>
      <c r="AB58" s="71">
        <v>26650</v>
      </c>
      <c r="AC58" s="71">
        <v>0</v>
      </c>
      <c r="AD58" s="71">
        <v>1.803582866431348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185.566</v>
      </c>
      <c r="BK58" s="71">
        <v>0</v>
      </c>
      <c r="BL58" s="71">
        <v>0</v>
      </c>
      <c r="BM58" s="71">
        <v>0</v>
      </c>
      <c r="BN58" s="72"/>
      <c r="BO58" s="71">
        <v>0</v>
      </c>
      <c r="BP58" s="71">
        <v>0</v>
      </c>
      <c r="BQ58" s="71">
        <v>10</v>
      </c>
      <c r="BR58" s="71">
        <v>0</v>
      </c>
      <c r="BS58" s="71">
        <v>0</v>
      </c>
      <c r="BT58" s="71">
        <v>0</v>
      </c>
      <c r="BU58"/>
      <c r="BV58" s="70">
        <v>185.566</v>
      </c>
      <c r="BW58" s="70">
        <v>0</v>
      </c>
      <c r="BX58" s="70">
        <v>0</v>
      </c>
      <c r="BY58" s="70">
        <v>0</v>
      </c>
      <c r="BZ58" s="70">
        <v>0</v>
      </c>
      <c r="CA58" s="70">
        <v>0</v>
      </c>
      <c r="CB58" s="70">
        <v>0</v>
      </c>
      <c r="CC58" s="70">
        <v>0</v>
      </c>
      <c r="CD58" s="70">
        <v>0</v>
      </c>
    </row>
    <row r="59" spans="1:82">
      <c r="A59" s="70" t="s">
        <v>1812</v>
      </c>
      <c r="B59" s="70">
        <v>383</v>
      </c>
      <c r="C59" s="70">
        <v>9</v>
      </c>
      <c r="D59" s="70">
        <v>23</v>
      </c>
      <c r="E59" s="70">
        <v>2012</v>
      </c>
      <c r="F59" s="70" t="s">
        <v>179</v>
      </c>
      <c r="G59" s="70" t="s">
        <v>1803</v>
      </c>
      <c r="H59" s="70" t="s">
        <v>1804</v>
      </c>
      <c r="I59" s="148"/>
      <c r="J59" s="71">
        <v>147.91096816293739</v>
      </c>
      <c r="K59" s="71">
        <v>3.0804024735618341</v>
      </c>
      <c r="L59" s="71">
        <v>17.36959894113733</v>
      </c>
      <c r="M59" s="71">
        <v>35.812543996222153</v>
      </c>
      <c r="N59" s="71">
        <v>62.212735706103288</v>
      </c>
      <c r="O59" s="71">
        <v>33.229909407540426</v>
      </c>
      <c r="P59" s="71">
        <v>24.669065732302371</v>
      </c>
      <c r="Q59" s="71">
        <v>2.0296669721271101</v>
      </c>
      <c r="R59" s="71">
        <v>0</v>
      </c>
      <c r="S59" s="71">
        <v>1.5371915042998121</v>
      </c>
      <c r="T59" s="72"/>
      <c r="U59" s="71">
        <v>10130922</v>
      </c>
      <c r="V59" s="71">
        <v>1128</v>
      </c>
      <c r="W59" s="71">
        <v>325</v>
      </c>
      <c r="X59" s="71">
        <v>5418</v>
      </c>
      <c r="Y59" s="71">
        <v>8893</v>
      </c>
      <c r="Z59" s="71">
        <v>17380</v>
      </c>
      <c r="AA59" s="71">
        <v>4957</v>
      </c>
      <c r="AB59" s="71">
        <v>26620</v>
      </c>
      <c r="AC59" s="71">
        <v>0</v>
      </c>
      <c r="AD59" s="71">
        <v>1.5371915042998121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250.38</v>
      </c>
      <c r="BK59" s="71">
        <v>0</v>
      </c>
      <c r="BL59" s="71">
        <v>0</v>
      </c>
      <c r="BM59" s="71">
        <v>0</v>
      </c>
      <c r="BN59" s="72"/>
      <c r="BO59" s="71">
        <v>0</v>
      </c>
      <c r="BP59" s="71">
        <v>0</v>
      </c>
      <c r="BQ59" s="71">
        <v>10</v>
      </c>
      <c r="BR59" s="71">
        <v>0</v>
      </c>
      <c r="BS59" s="71">
        <v>0</v>
      </c>
      <c r="BT59" s="71">
        <v>0</v>
      </c>
      <c r="BU59"/>
      <c r="BV59" s="70">
        <v>250.38</v>
      </c>
      <c r="BW59" s="70">
        <v>0</v>
      </c>
      <c r="BX59" s="70">
        <v>0</v>
      </c>
      <c r="BY59" s="70">
        <v>0</v>
      </c>
      <c r="BZ59" s="70">
        <v>0</v>
      </c>
      <c r="CA59" s="70">
        <v>0</v>
      </c>
      <c r="CB59" s="70">
        <v>0</v>
      </c>
      <c r="CC59" s="70">
        <v>0</v>
      </c>
      <c r="CD59" s="70">
        <v>0</v>
      </c>
    </row>
    <row r="60" spans="1:82">
      <c r="A60" s="70" t="s">
        <v>1813</v>
      </c>
      <c r="B60" s="70">
        <v>384</v>
      </c>
      <c r="C60" s="70">
        <v>10</v>
      </c>
      <c r="D60" s="70">
        <v>23</v>
      </c>
      <c r="E60" s="70">
        <v>2013</v>
      </c>
      <c r="F60" s="70" t="s">
        <v>180</v>
      </c>
      <c r="G60" s="70" t="s">
        <v>1803</v>
      </c>
      <c r="H60" s="70" t="s">
        <v>1804</v>
      </c>
      <c r="I60" s="148"/>
      <c r="J60" s="71">
        <v>144.5181445584771</v>
      </c>
      <c r="K60" s="71">
        <v>2.4626885011155508</v>
      </c>
      <c r="L60" s="71">
        <v>15.902273802733299</v>
      </c>
      <c r="M60" s="71">
        <v>34.36671234422294</v>
      </c>
      <c r="N60" s="71">
        <v>53.621974238426162</v>
      </c>
      <c r="O60" s="71">
        <v>32.098845213328957</v>
      </c>
      <c r="P60" s="71">
        <v>24.062668002097269</v>
      </c>
      <c r="Q60" s="71">
        <v>2.0452633920191499</v>
      </c>
      <c r="R60" s="71">
        <v>0</v>
      </c>
      <c r="S60" s="71">
        <v>1.220790965836978</v>
      </c>
      <c r="T60" s="72"/>
      <c r="U60" s="71">
        <v>10414722</v>
      </c>
      <c r="V60" s="71">
        <v>1128</v>
      </c>
      <c r="W60" s="71">
        <v>325</v>
      </c>
      <c r="X60" s="71">
        <v>5418</v>
      </c>
      <c r="Y60" s="71">
        <v>8910</v>
      </c>
      <c r="Z60" s="71">
        <v>17538</v>
      </c>
      <c r="AA60" s="71">
        <v>4817</v>
      </c>
      <c r="AB60" s="71">
        <v>26440</v>
      </c>
      <c r="AC60" s="71">
        <v>0</v>
      </c>
      <c r="AD60" s="71">
        <v>1.220790965836978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232.971</v>
      </c>
      <c r="BK60" s="71">
        <v>0</v>
      </c>
      <c r="BL60" s="71">
        <v>0</v>
      </c>
      <c r="BM60" s="71">
        <v>0</v>
      </c>
      <c r="BN60" s="72"/>
      <c r="BO60" s="71">
        <v>0</v>
      </c>
      <c r="BP60" s="71">
        <v>0</v>
      </c>
      <c r="BQ60" s="71">
        <v>10</v>
      </c>
      <c r="BR60" s="71">
        <v>0</v>
      </c>
      <c r="BS60" s="71">
        <v>0</v>
      </c>
      <c r="BT60" s="71">
        <v>0</v>
      </c>
      <c r="BU60"/>
      <c r="BV60" s="70">
        <v>232.971</v>
      </c>
      <c r="BW60" s="70">
        <v>0</v>
      </c>
      <c r="BX60" s="70">
        <v>0</v>
      </c>
      <c r="BY60" s="70">
        <v>0</v>
      </c>
      <c r="BZ60" s="70">
        <v>0</v>
      </c>
      <c r="CA60" s="70">
        <v>0</v>
      </c>
      <c r="CB60" s="70">
        <v>0</v>
      </c>
      <c r="CC60" s="70">
        <v>0</v>
      </c>
      <c r="CD60" s="70">
        <v>0</v>
      </c>
    </row>
    <row r="61" spans="1:82">
      <c r="A61" s="70" t="s">
        <v>1814</v>
      </c>
      <c r="B61" s="70">
        <v>385</v>
      </c>
      <c r="C61" s="70">
        <v>11</v>
      </c>
      <c r="D61" s="70">
        <v>23</v>
      </c>
      <c r="E61" s="70">
        <v>2014</v>
      </c>
      <c r="F61" s="70" t="s">
        <v>181</v>
      </c>
      <c r="G61" s="70" t="s">
        <v>1803</v>
      </c>
      <c r="H61" s="70" t="s">
        <v>1804</v>
      </c>
      <c r="I61" s="148"/>
      <c r="J61" s="71">
        <v>134.3546987104427</v>
      </c>
      <c r="K61" s="71">
        <v>2.5690979161092109</v>
      </c>
      <c r="L61" s="71">
        <v>20.67971762591436</v>
      </c>
      <c r="M61" s="71">
        <v>33.307039807523928</v>
      </c>
      <c r="N61" s="71">
        <v>52.300746252285613</v>
      </c>
      <c r="O61" s="71">
        <v>30.568893817711754</v>
      </c>
      <c r="P61" s="71">
        <v>23.645438536974293</v>
      </c>
      <c r="Q61" s="71">
        <v>1.93774243826468</v>
      </c>
      <c r="R61" s="71">
        <v>0</v>
      </c>
      <c r="S61" s="71">
        <v>1.3494469691605111</v>
      </c>
      <c r="T61" s="72"/>
      <c r="U61" s="71">
        <v>10014714</v>
      </c>
      <c r="V61" s="71">
        <v>979</v>
      </c>
      <c r="W61" s="71">
        <v>484</v>
      </c>
      <c r="X61" s="71">
        <v>5194</v>
      </c>
      <c r="Y61" s="71">
        <v>8917</v>
      </c>
      <c r="Z61" s="71">
        <v>17591</v>
      </c>
      <c r="AA61" s="71">
        <v>4709</v>
      </c>
      <c r="AB61" s="71">
        <v>26109</v>
      </c>
      <c r="AC61" s="71">
        <v>0</v>
      </c>
      <c r="AD61" s="71">
        <v>1.3494469691605111</v>
      </c>
      <c r="AE61" s="72"/>
      <c r="AF61" s="71"/>
      <c r="AG61" s="71"/>
      <c r="AH61" s="71"/>
      <c r="AI61" s="71"/>
      <c r="AJ61" s="71"/>
      <c r="AK61" s="71"/>
      <c r="AL61" s="71"/>
      <c r="AM61" s="71"/>
      <c r="AN61" s="71"/>
      <c r="AO61" s="71"/>
      <c r="AP61" s="71"/>
      <c r="AQ61" s="72"/>
      <c r="AR61" s="71">
        <v>73</v>
      </c>
      <c r="AS61" s="71">
        <v>33</v>
      </c>
      <c r="AT61" s="71">
        <v>1</v>
      </c>
      <c r="AU61" s="71">
        <v>0</v>
      </c>
      <c r="AV61" s="71">
        <v>0</v>
      </c>
      <c r="AW61" s="71">
        <v>0</v>
      </c>
      <c r="AX61" s="71"/>
      <c r="AY61" s="72"/>
      <c r="AZ61" s="71">
        <v>340.91800000000001</v>
      </c>
      <c r="BA61" s="71">
        <v>664.8</v>
      </c>
      <c r="BB61" s="71">
        <v>1500</v>
      </c>
      <c r="BC61" s="71">
        <v>0</v>
      </c>
      <c r="BD61" s="71">
        <v>0</v>
      </c>
      <c r="BE61" s="71">
        <v>0</v>
      </c>
      <c r="BF61" s="71"/>
      <c r="BG61" s="72"/>
      <c r="BH61" s="71">
        <v>0</v>
      </c>
      <c r="BI61" s="71">
        <v>0</v>
      </c>
      <c r="BJ61" s="71">
        <v>210.273</v>
      </c>
      <c r="BK61" s="71">
        <v>0</v>
      </c>
      <c r="BL61" s="71">
        <v>0</v>
      </c>
      <c r="BM61" s="71">
        <v>0</v>
      </c>
      <c r="BN61" s="72"/>
      <c r="BO61" s="71">
        <v>0</v>
      </c>
      <c r="BP61" s="71">
        <v>0</v>
      </c>
      <c r="BQ61" s="71">
        <v>10</v>
      </c>
      <c r="BR61" s="71">
        <v>0</v>
      </c>
      <c r="BS61" s="71">
        <v>0</v>
      </c>
      <c r="BT61" s="71">
        <v>0</v>
      </c>
      <c r="BU61"/>
      <c r="BV61" s="70">
        <v>210.273</v>
      </c>
      <c r="BW61" s="70">
        <v>0</v>
      </c>
      <c r="BX61" s="70">
        <v>0</v>
      </c>
      <c r="BY61" s="70">
        <v>0</v>
      </c>
      <c r="BZ61" s="70">
        <v>0</v>
      </c>
      <c r="CA61" s="70">
        <v>0</v>
      </c>
      <c r="CB61" s="70">
        <v>0</v>
      </c>
      <c r="CC61" s="70">
        <v>0</v>
      </c>
      <c r="CD61" s="70">
        <v>0</v>
      </c>
    </row>
    <row r="62" spans="1:82">
      <c r="A62" s="70" t="s">
        <v>1815</v>
      </c>
      <c r="B62" s="70">
        <v>386</v>
      </c>
      <c r="C62" s="70">
        <v>12</v>
      </c>
      <c r="D62" s="70">
        <v>23</v>
      </c>
      <c r="E62" s="70">
        <v>2015</v>
      </c>
      <c r="F62" s="70" t="s">
        <v>182</v>
      </c>
      <c r="G62" s="70" t="s">
        <v>1803</v>
      </c>
      <c r="H62" s="70" t="s">
        <v>1804</v>
      </c>
      <c r="I62" s="148"/>
      <c r="J62" s="71">
        <v>119.41258230918589</v>
      </c>
      <c r="K62" s="71">
        <v>2.4229874290725659</v>
      </c>
      <c r="L62" s="71">
        <v>19.429707900735369</v>
      </c>
      <c r="M62" s="71">
        <v>30.036983271349492</v>
      </c>
      <c r="N62" s="71">
        <v>49.488811815337037</v>
      </c>
      <c r="O62" s="71">
        <v>30.217263879010023</v>
      </c>
      <c r="P62" s="71">
        <v>23.201792564584565</v>
      </c>
      <c r="Q62" s="71">
        <v>1.87084215279428</v>
      </c>
      <c r="R62" s="71">
        <v>0</v>
      </c>
      <c r="S62" s="71">
        <v>1.7814787861219681</v>
      </c>
      <c r="T62" s="72"/>
      <c r="U62" s="71">
        <v>10469555</v>
      </c>
      <c r="V62" s="71">
        <v>979</v>
      </c>
      <c r="W62" s="71">
        <v>484</v>
      </c>
      <c r="X62" s="71">
        <v>5194</v>
      </c>
      <c r="Y62" s="71">
        <v>8897</v>
      </c>
      <c r="Z62" s="71">
        <v>17556</v>
      </c>
      <c r="AA62" s="71">
        <v>4617</v>
      </c>
      <c r="AB62" s="71">
        <v>25750</v>
      </c>
      <c r="AC62" s="71">
        <v>0</v>
      </c>
      <c r="AD62" s="71">
        <v>1.7814787861219681</v>
      </c>
      <c r="AE62" s="72"/>
      <c r="AF62" s="71">
        <v>125787257.2219045</v>
      </c>
      <c r="AG62" s="71">
        <v>1735095.4946770179</v>
      </c>
      <c r="AH62" s="71">
        <v>2521079.8517538551</v>
      </c>
      <c r="AI62" s="71">
        <v>31688438.69089479</v>
      </c>
      <c r="AJ62" s="71">
        <v>65645041.890625283</v>
      </c>
      <c r="AK62" s="71">
        <v>0</v>
      </c>
      <c r="AL62" s="71">
        <v>0</v>
      </c>
      <c r="AM62" s="71">
        <v>3528929.4828126039</v>
      </c>
      <c r="AN62" s="71">
        <v>0</v>
      </c>
      <c r="AO62" s="71">
        <v>0</v>
      </c>
      <c r="AP62" s="71">
        <v>230905842.63266805</v>
      </c>
      <c r="AQ62" s="72"/>
      <c r="AR62" s="71">
        <v>93</v>
      </c>
      <c r="AS62" s="71">
        <v>40</v>
      </c>
      <c r="AT62" s="71">
        <v>1</v>
      </c>
      <c r="AU62" s="71">
        <v>0</v>
      </c>
      <c r="AV62" s="71">
        <v>0</v>
      </c>
      <c r="AW62" s="71">
        <v>0</v>
      </c>
      <c r="AX62" s="71"/>
      <c r="AY62" s="72"/>
      <c r="AZ62" s="71">
        <v>438.81799999999998</v>
      </c>
      <c r="BA62" s="71">
        <v>747.6</v>
      </c>
      <c r="BB62" s="71">
        <v>1500</v>
      </c>
      <c r="BC62" s="71">
        <v>0</v>
      </c>
      <c r="BD62" s="71">
        <v>0</v>
      </c>
      <c r="BE62" s="71">
        <v>0</v>
      </c>
      <c r="BF62" s="71"/>
      <c r="BG62" s="72"/>
      <c r="BH62" s="71">
        <v>0</v>
      </c>
      <c r="BI62" s="71">
        <v>0</v>
      </c>
      <c r="BJ62" s="71">
        <v>202.554</v>
      </c>
      <c r="BK62" s="71">
        <v>0</v>
      </c>
      <c r="BL62" s="71">
        <v>0</v>
      </c>
      <c r="BM62" s="71">
        <v>0</v>
      </c>
      <c r="BN62" s="72"/>
      <c r="BO62" s="71">
        <v>0</v>
      </c>
      <c r="BP62" s="71">
        <v>0</v>
      </c>
      <c r="BQ62" s="71">
        <v>10</v>
      </c>
      <c r="BR62" s="71">
        <v>0</v>
      </c>
      <c r="BS62" s="71">
        <v>0</v>
      </c>
      <c r="BT62" s="71">
        <v>0</v>
      </c>
      <c r="BU62"/>
      <c r="BV62" s="70">
        <v>202.554</v>
      </c>
      <c r="BW62" s="70">
        <v>0</v>
      </c>
      <c r="BX62" s="70">
        <v>0</v>
      </c>
      <c r="BY62" s="70">
        <v>0</v>
      </c>
      <c r="BZ62" s="70">
        <v>0</v>
      </c>
      <c r="CA62" s="70">
        <v>0</v>
      </c>
      <c r="CB62" s="70">
        <v>0</v>
      </c>
      <c r="CC62" s="70">
        <v>0</v>
      </c>
      <c r="CD62" s="70">
        <v>0</v>
      </c>
    </row>
    <row r="63" spans="1:82">
      <c r="A63" s="70" t="s">
        <v>1816</v>
      </c>
      <c r="B63" s="70">
        <v>387</v>
      </c>
      <c r="C63" s="70">
        <v>13</v>
      </c>
      <c r="D63" s="70">
        <v>23</v>
      </c>
      <c r="E63" s="70">
        <v>2016</v>
      </c>
      <c r="F63" s="70" t="s">
        <v>155</v>
      </c>
      <c r="G63" s="70" t="s">
        <v>1803</v>
      </c>
      <c r="H63" s="70" t="s">
        <v>1804</v>
      </c>
      <c r="I63" s="148"/>
      <c r="J63" s="71">
        <v>111.69299958748491</v>
      </c>
      <c r="K63" s="71">
        <v>2.4422050344585839</v>
      </c>
      <c r="L63" s="71">
        <v>22.647245333747637</v>
      </c>
      <c r="M63" s="71">
        <v>25.083661780104872</v>
      </c>
      <c r="N63" s="71">
        <v>48.242113983254669</v>
      </c>
      <c r="O63" s="71">
        <v>29.790810895290001</v>
      </c>
      <c r="P63" s="71">
        <v>22.976896026173137</v>
      </c>
      <c r="Q63" s="71">
        <v>1.8009754461526024</v>
      </c>
      <c r="R63" s="71">
        <v>0</v>
      </c>
      <c r="S63" s="71">
        <v>1.4921827528305074</v>
      </c>
      <c r="T63" s="72"/>
      <c r="U63" s="71">
        <v>9460967</v>
      </c>
      <c r="V63" s="71">
        <v>979</v>
      </c>
      <c r="W63" s="71">
        <v>484</v>
      </c>
      <c r="X63" s="71">
        <v>5194</v>
      </c>
      <c r="Y63" s="71">
        <v>8934</v>
      </c>
      <c r="Z63" s="71">
        <v>17521</v>
      </c>
      <c r="AA63" s="71">
        <v>4729</v>
      </c>
      <c r="AB63" s="71">
        <v>25498</v>
      </c>
      <c r="AC63" s="71">
        <v>0</v>
      </c>
      <c r="AD63" s="71">
        <v>1.4921827528305069</v>
      </c>
      <c r="AE63" s="72"/>
      <c r="AF63" s="71">
        <v>119260567.98454399</v>
      </c>
      <c r="AG63" s="71">
        <v>1644372.2436195719</v>
      </c>
      <c r="AH63" s="71">
        <v>2313155.567638536</v>
      </c>
      <c r="AI63" s="71">
        <v>30439924.096419759</v>
      </c>
      <c r="AJ63" s="71">
        <v>62146802.598942049</v>
      </c>
      <c r="AK63" s="71">
        <v>0</v>
      </c>
      <c r="AL63" s="71">
        <v>0</v>
      </c>
      <c r="AM63" s="71">
        <v>3497108.7411372978</v>
      </c>
      <c r="AN63" s="71">
        <v>0</v>
      </c>
      <c r="AO63" s="71">
        <v>0</v>
      </c>
      <c r="AP63" s="71">
        <v>219301931.23230121</v>
      </c>
      <c r="AQ63" s="72"/>
      <c r="AR63" s="71">
        <v>111</v>
      </c>
      <c r="AS63" s="71">
        <v>49</v>
      </c>
      <c r="AT63" s="71">
        <v>1</v>
      </c>
      <c r="AU63" s="71">
        <v>0</v>
      </c>
      <c r="AV63" s="71">
        <v>0</v>
      </c>
      <c r="AW63" s="71">
        <v>0</v>
      </c>
      <c r="AX63" s="71"/>
      <c r="AY63" s="72"/>
      <c r="AZ63" s="71">
        <v>534.51800000000003</v>
      </c>
      <c r="BA63" s="71">
        <v>962.2</v>
      </c>
      <c r="BB63" s="71">
        <v>1500</v>
      </c>
      <c r="BC63" s="71">
        <v>0</v>
      </c>
      <c r="BD63" s="71">
        <v>0</v>
      </c>
      <c r="BE63" s="71">
        <v>0</v>
      </c>
      <c r="BF63" s="71"/>
      <c r="BG63" s="72"/>
      <c r="BH63" s="71">
        <v>0</v>
      </c>
      <c r="BI63" s="71">
        <v>0</v>
      </c>
      <c r="BJ63" s="71">
        <v>217.04499999999999</v>
      </c>
      <c r="BK63" s="71">
        <v>0</v>
      </c>
      <c r="BL63" s="71">
        <v>0</v>
      </c>
      <c r="BM63" s="71">
        <v>0</v>
      </c>
      <c r="BN63" s="72"/>
      <c r="BO63" s="71">
        <v>0</v>
      </c>
      <c r="BP63" s="71">
        <v>0</v>
      </c>
      <c r="BQ63" s="71">
        <v>9</v>
      </c>
      <c r="BR63" s="71">
        <v>0</v>
      </c>
      <c r="BS63" s="71">
        <v>0</v>
      </c>
      <c r="BT63" s="71">
        <v>0</v>
      </c>
      <c r="BU63"/>
      <c r="BV63" s="70">
        <v>217.04499999999999</v>
      </c>
      <c r="BW63" s="70">
        <v>0</v>
      </c>
      <c r="BX63" s="70">
        <v>0</v>
      </c>
      <c r="BY63" s="70">
        <v>0</v>
      </c>
      <c r="BZ63" s="70">
        <v>0</v>
      </c>
      <c r="CA63" s="70">
        <v>0</v>
      </c>
      <c r="CB63" s="70">
        <v>0</v>
      </c>
      <c r="CC63" s="70">
        <v>0</v>
      </c>
      <c r="CD63" s="70">
        <v>0</v>
      </c>
    </row>
    <row r="64" spans="1:82">
      <c r="A64" s="70" t="s">
        <v>1817</v>
      </c>
      <c r="B64" s="70">
        <v>388</v>
      </c>
      <c r="C64" s="70">
        <v>14</v>
      </c>
      <c r="D64" s="70">
        <v>23</v>
      </c>
      <c r="E64" s="70">
        <v>2017</v>
      </c>
      <c r="F64" s="70" t="s">
        <v>156</v>
      </c>
      <c r="G64" s="1064" t="s">
        <v>1803</v>
      </c>
      <c r="H64" s="70" t="s">
        <v>1804</v>
      </c>
      <c r="I64" s="148"/>
      <c r="J64" s="71">
        <v>96.548495521130803</v>
      </c>
      <c r="K64" s="71">
        <v>2.2681220591842255</v>
      </c>
      <c r="L64" s="71">
        <v>20.572387110506426</v>
      </c>
      <c r="M64" s="71">
        <v>24.190283599713307</v>
      </c>
      <c r="N64" s="71">
        <v>49.141921992897387</v>
      </c>
      <c r="O64" s="71">
        <v>29.308040939333331</v>
      </c>
      <c r="P64" s="71">
        <v>22.734786721288483</v>
      </c>
      <c r="Q64" s="71">
        <v>1.7204777967072</v>
      </c>
      <c r="R64" s="71">
        <v>0</v>
      </c>
      <c r="S64" s="71">
        <v>1.7129383882827536</v>
      </c>
      <c r="T64" s="72"/>
      <c r="U64" s="71">
        <v>9162865</v>
      </c>
      <c r="V64" s="71">
        <v>979</v>
      </c>
      <c r="W64" s="71">
        <v>484</v>
      </c>
      <c r="X64" s="71">
        <v>5194</v>
      </c>
      <c r="Y64" s="71">
        <v>8954</v>
      </c>
      <c r="Z64" s="71">
        <v>17523</v>
      </c>
      <c r="AA64" s="71">
        <v>4709</v>
      </c>
      <c r="AB64" s="71">
        <v>25189</v>
      </c>
      <c r="AC64" s="71">
        <v>0</v>
      </c>
      <c r="AD64" s="71">
        <v>1.712938388282754</v>
      </c>
      <c r="AE64" s="72"/>
      <c r="AF64" s="71">
        <v>111661252.6894991</v>
      </c>
      <c r="AG64" s="71">
        <v>1595829.6825042311</v>
      </c>
      <c r="AH64" s="71">
        <v>3010808.8266348252</v>
      </c>
      <c r="AI64" s="71">
        <v>32026039.434677351</v>
      </c>
      <c r="AJ64" s="71">
        <v>65539506.366928309</v>
      </c>
      <c r="AK64" s="71">
        <v>0</v>
      </c>
      <c r="AL64" s="71">
        <v>0</v>
      </c>
      <c r="AM64" s="71">
        <v>3460134.3951168838</v>
      </c>
      <c r="AN64" s="71">
        <v>0</v>
      </c>
      <c r="AO64" s="71">
        <v>0</v>
      </c>
      <c r="AP64" s="71">
        <v>217293571.39536071</v>
      </c>
      <c r="AQ64" s="72"/>
      <c r="AR64" s="71">
        <v>139</v>
      </c>
      <c r="AS64" s="71">
        <v>56</v>
      </c>
      <c r="AT64" s="71">
        <v>1</v>
      </c>
      <c r="AU64" s="71">
        <v>1</v>
      </c>
      <c r="AV64" s="71">
        <v>0</v>
      </c>
      <c r="AW64" s="71">
        <v>0</v>
      </c>
      <c r="AX64" s="71"/>
      <c r="AY64" s="72"/>
      <c r="AZ64" s="71">
        <v>692.51800000000003</v>
      </c>
      <c r="BA64" s="71">
        <v>1211.2</v>
      </c>
      <c r="BB64" s="71">
        <v>1500</v>
      </c>
      <c r="BC64" s="71">
        <v>273.8</v>
      </c>
      <c r="BD64" s="71">
        <v>0</v>
      </c>
      <c r="BE64" s="71">
        <v>0</v>
      </c>
      <c r="BF64" s="71"/>
      <c r="BG64" s="72"/>
      <c r="BH64" s="71">
        <v>0</v>
      </c>
      <c r="BI64" s="71">
        <v>0</v>
      </c>
      <c r="BJ64" s="71">
        <v>228.56299999999999</v>
      </c>
      <c r="BK64" s="71">
        <v>0</v>
      </c>
      <c r="BL64" s="71">
        <v>0</v>
      </c>
      <c r="BM64" s="71">
        <v>0</v>
      </c>
      <c r="BN64" s="72"/>
      <c r="BO64" s="71">
        <v>0</v>
      </c>
      <c r="BP64" s="71">
        <v>0</v>
      </c>
      <c r="BQ64" s="71">
        <v>9</v>
      </c>
      <c r="BR64" s="71">
        <v>0</v>
      </c>
      <c r="BS64" s="71">
        <v>0</v>
      </c>
      <c r="BT64" s="71">
        <v>0</v>
      </c>
      <c r="BU64"/>
      <c r="BV64" s="70">
        <v>228.56299999999999</v>
      </c>
      <c r="BW64" s="70">
        <v>0</v>
      </c>
      <c r="BX64" s="70">
        <v>0</v>
      </c>
      <c r="BY64" s="70">
        <v>0</v>
      </c>
      <c r="BZ64" s="70">
        <v>0</v>
      </c>
      <c r="CA64" s="70">
        <v>0</v>
      </c>
      <c r="CB64" s="70">
        <v>0</v>
      </c>
      <c r="CC64" s="70">
        <v>0</v>
      </c>
      <c r="CD64" s="70">
        <v>0</v>
      </c>
    </row>
    <row r="65" spans="1:82">
      <c r="A65" s="70" t="s">
        <v>1818</v>
      </c>
      <c r="B65" s="70">
        <v>389</v>
      </c>
      <c r="C65" s="70">
        <v>15</v>
      </c>
      <c r="D65" s="70">
        <v>23</v>
      </c>
      <c r="E65" s="70">
        <v>2018</v>
      </c>
      <c r="F65" s="70" t="s">
        <v>183</v>
      </c>
      <c r="G65" s="1064" t="s">
        <v>1803</v>
      </c>
      <c r="H65" s="70" t="s">
        <v>1804</v>
      </c>
      <c r="I65" s="148"/>
      <c r="J65" s="71">
        <v>99.202559138671347</v>
      </c>
      <c r="K65" s="71">
        <v>2.0747998869773316</v>
      </c>
      <c r="L65" s="71">
        <v>19.023368454188539</v>
      </c>
      <c r="M65" s="71">
        <v>23.507771961019003</v>
      </c>
      <c r="N65" s="71">
        <v>45.838970272601927</v>
      </c>
      <c r="O65" s="71">
        <v>28.640887045849151</v>
      </c>
      <c r="P65" s="71">
        <v>22.498919487669539</v>
      </c>
      <c r="Q65" s="71">
        <v>1.5756475178317499</v>
      </c>
      <c r="R65" s="71">
        <v>0</v>
      </c>
      <c r="S65" s="71">
        <v>1.7749192390650708</v>
      </c>
      <c r="T65" s="72"/>
      <c r="U65" s="71">
        <v>10760812</v>
      </c>
      <c r="V65" s="71">
        <v>979</v>
      </c>
      <c r="W65" s="71">
        <v>484</v>
      </c>
      <c r="X65" s="71">
        <v>5194</v>
      </c>
      <c r="Y65" s="71">
        <v>8977</v>
      </c>
      <c r="Z65" s="71">
        <v>17452</v>
      </c>
      <c r="AA65" s="71">
        <v>4707</v>
      </c>
      <c r="AB65" s="71">
        <v>24860</v>
      </c>
      <c r="AC65" s="71">
        <v>0</v>
      </c>
      <c r="AD65" s="71">
        <v>1.774919239065071</v>
      </c>
      <c r="AE65" s="72"/>
      <c r="AF65" s="71">
        <v>120163394.3963262</v>
      </c>
      <c r="AG65" s="71">
        <v>1422192.973144104</v>
      </c>
      <c r="AH65" s="71">
        <v>2861010.2212088741</v>
      </c>
      <c r="AI65" s="71">
        <v>31256069.074216198</v>
      </c>
      <c r="AJ65" s="71">
        <v>65002019.059802592</v>
      </c>
      <c r="AK65" s="71">
        <v>0</v>
      </c>
      <c r="AL65" s="71">
        <v>0</v>
      </c>
      <c r="AM65" s="71">
        <v>3422006.6122915908</v>
      </c>
      <c r="AN65" s="71">
        <v>0</v>
      </c>
      <c r="AO65" s="71">
        <v>0</v>
      </c>
      <c r="AP65" s="71">
        <v>224126692.33698958</v>
      </c>
      <c r="AQ65" s="72"/>
      <c r="AR65" s="71">
        <v>152</v>
      </c>
      <c r="AS65" s="71">
        <v>62</v>
      </c>
      <c r="AT65" s="71">
        <v>1</v>
      </c>
      <c r="AU65" s="71">
        <v>1</v>
      </c>
      <c r="AV65" s="71">
        <v>0</v>
      </c>
      <c r="AW65" s="71">
        <v>0</v>
      </c>
      <c r="AX65" s="71"/>
      <c r="AY65" s="72"/>
      <c r="AZ65" s="71">
        <v>754.71799999999996</v>
      </c>
      <c r="BA65" s="71">
        <v>2501</v>
      </c>
      <c r="BB65" s="71">
        <v>1500</v>
      </c>
      <c r="BC65" s="71">
        <v>274</v>
      </c>
      <c r="BD65" s="71">
        <v>0</v>
      </c>
      <c r="BE65" s="71">
        <v>0</v>
      </c>
      <c r="BF65" s="71"/>
      <c r="BG65" s="72"/>
      <c r="BH65" s="71">
        <v>0</v>
      </c>
      <c r="BI65" s="71">
        <v>0</v>
      </c>
      <c r="BJ65" s="71">
        <v>222.35599999999999</v>
      </c>
      <c r="BK65" s="71">
        <v>0</v>
      </c>
      <c r="BL65" s="71">
        <v>0</v>
      </c>
      <c r="BM65" s="71">
        <v>0</v>
      </c>
      <c r="BN65" s="72"/>
      <c r="BO65" s="71">
        <v>0</v>
      </c>
      <c r="BP65" s="71">
        <v>0</v>
      </c>
      <c r="BQ65" s="71">
        <v>9</v>
      </c>
      <c r="BR65" s="71">
        <v>0</v>
      </c>
      <c r="BS65" s="71">
        <v>0</v>
      </c>
      <c r="BT65" s="71">
        <v>0</v>
      </c>
      <c r="BU65"/>
      <c r="BV65" s="70">
        <v>222.35599999999999</v>
      </c>
      <c r="BW65" s="70">
        <v>0</v>
      </c>
      <c r="BX65" s="70">
        <v>0</v>
      </c>
      <c r="BY65" s="70">
        <v>0</v>
      </c>
      <c r="BZ65" s="70">
        <v>0</v>
      </c>
      <c r="CA65" s="70">
        <v>0</v>
      </c>
      <c r="CB65" s="70">
        <v>0</v>
      </c>
      <c r="CC65" s="70">
        <v>0</v>
      </c>
      <c r="CD65" s="70">
        <v>0</v>
      </c>
    </row>
    <row r="66" spans="1:82">
      <c r="A66" s="70" t="s">
        <v>1819</v>
      </c>
      <c r="B66" s="70">
        <v>390</v>
      </c>
      <c r="C66" s="70">
        <v>16</v>
      </c>
      <c r="D66" s="70">
        <v>23</v>
      </c>
      <c r="E66" s="70">
        <v>2019</v>
      </c>
      <c r="F66" s="70" t="s">
        <v>158</v>
      </c>
      <c r="G66" s="70" t="s">
        <v>1803</v>
      </c>
      <c r="H66" s="70" t="s">
        <v>1804</v>
      </c>
      <c r="I66" s="148"/>
      <c r="J66" s="71">
        <v>97.406638761349399</v>
      </c>
      <c r="K66" s="71">
        <v>1.8673206311575079</v>
      </c>
      <c r="L66" s="71">
        <v>19.137533791398656</v>
      </c>
      <c r="M66" s="71">
        <v>20.854532610130892</v>
      </c>
      <c r="N66" s="71">
        <v>42.025518338253171</v>
      </c>
      <c r="O66" s="71">
        <v>27.695118255005148</v>
      </c>
      <c r="P66" s="71">
        <v>21.435716726545479</v>
      </c>
      <c r="Q66" s="71">
        <v>1.51140669707102</v>
      </c>
      <c r="R66" s="71">
        <v>0</v>
      </c>
      <c r="S66" s="71">
        <v>1.6438240313265133</v>
      </c>
      <c r="T66" s="72"/>
      <c r="U66" s="71">
        <v>10925401</v>
      </c>
      <c r="V66" s="71">
        <v>979</v>
      </c>
      <c r="W66" s="71">
        <v>484</v>
      </c>
      <c r="X66" s="71">
        <v>5194</v>
      </c>
      <c r="Y66" s="71">
        <v>8989</v>
      </c>
      <c r="Z66" s="71">
        <v>17339</v>
      </c>
      <c r="AA66" s="71">
        <v>4451</v>
      </c>
      <c r="AB66" s="71">
        <v>24492</v>
      </c>
      <c r="AC66" s="71">
        <v>0</v>
      </c>
      <c r="AD66" s="71">
        <v>1.6438240313265129</v>
      </c>
      <c r="AE66" s="72"/>
      <c r="AF66" s="71">
        <v>124262167.89069889</v>
      </c>
      <c r="AG66" s="71">
        <v>1372159.9540413171</v>
      </c>
      <c r="AH66" s="71">
        <v>3063000.012380986</v>
      </c>
      <c r="AI66" s="71">
        <v>30624123.85216172</v>
      </c>
      <c r="AJ66" s="71">
        <v>59702519.613684312</v>
      </c>
      <c r="AK66" s="71">
        <v>0</v>
      </c>
      <c r="AL66" s="71">
        <v>0</v>
      </c>
      <c r="AM66" s="71">
        <v>3335626.0243227142</v>
      </c>
      <c r="AN66" s="71">
        <v>0</v>
      </c>
      <c r="AO66" s="71">
        <v>0</v>
      </c>
      <c r="AP66" s="71">
        <v>222359597.34728995</v>
      </c>
      <c r="AQ66" s="72"/>
      <c r="AR66" s="71">
        <v>167</v>
      </c>
      <c r="AS66" s="71">
        <v>67</v>
      </c>
      <c r="AT66" s="71">
        <v>1</v>
      </c>
      <c r="AU66" s="71">
        <v>2</v>
      </c>
      <c r="AV66" s="71">
        <v>0</v>
      </c>
      <c r="AW66" s="71">
        <v>0</v>
      </c>
      <c r="AX66" s="71"/>
      <c r="AY66" s="72"/>
      <c r="AZ66" s="71">
        <v>836.51799999999957</v>
      </c>
      <c r="BA66" s="71">
        <v>3043.3</v>
      </c>
      <c r="BB66" s="71">
        <v>1500</v>
      </c>
      <c r="BC66" s="71">
        <v>644.20000000000005</v>
      </c>
      <c r="BD66" s="71">
        <v>0</v>
      </c>
      <c r="BE66" s="71">
        <v>0</v>
      </c>
      <c r="BF66" s="71"/>
      <c r="BG66" s="72"/>
      <c r="BH66" s="71">
        <v>0</v>
      </c>
      <c r="BI66" s="71">
        <v>0</v>
      </c>
      <c r="BJ66" s="71">
        <v>201.03899999999999</v>
      </c>
      <c r="BK66" s="71">
        <v>0</v>
      </c>
      <c r="BL66" s="71">
        <v>0</v>
      </c>
      <c r="BM66" s="71">
        <v>0</v>
      </c>
      <c r="BN66" s="72"/>
      <c r="BO66" s="71">
        <v>0</v>
      </c>
      <c r="BP66" s="71">
        <v>0</v>
      </c>
      <c r="BQ66" s="71">
        <v>9</v>
      </c>
      <c r="BR66" s="71">
        <v>0</v>
      </c>
      <c r="BS66" s="71">
        <v>0</v>
      </c>
      <c r="BT66" s="71">
        <v>0</v>
      </c>
      <c r="BU66"/>
      <c r="BV66" s="70">
        <v>201.03899999999999</v>
      </c>
      <c r="BW66" s="70">
        <v>0</v>
      </c>
      <c r="BX66" s="70">
        <v>0</v>
      </c>
      <c r="BY66" s="70">
        <v>0</v>
      </c>
      <c r="BZ66" s="70">
        <v>0</v>
      </c>
      <c r="CA66" s="70">
        <v>0</v>
      </c>
      <c r="CB66" s="70">
        <v>0</v>
      </c>
      <c r="CC66" s="70">
        <v>0</v>
      </c>
      <c r="CD66" s="70">
        <v>0</v>
      </c>
    </row>
    <row r="67" spans="1:82">
      <c r="A67" s="70" t="s">
        <v>1820</v>
      </c>
      <c r="B67" s="70">
        <v>391</v>
      </c>
      <c r="C67" s="70">
        <v>17</v>
      </c>
      <c r="D67" s="70">
        <v>23</v>
      </c>
      <c r="E67" s="70">
        <v>2020</v>
      </c>
      <c r="F67" s="70" t="s">
        <v>159</v>
      </c>
      <c r="G67" s="70" t="s">
        <v>1803</v>
      </c>
      <c r="H67" s="70" t="s">
        <v>1804</v>
      </c>
      <c r="I67" s="148"/>
      <c r="J67" s="71">
        <v>87.804708269555121</v>
      </c>
      <c r="K67" s="71">
        <v>1.7335395624996772</v>
      </c>
      <c r="L67" s="71">
        <v>20.497881908629175</v>
      </c>
      <c r="M67" s="71">
        <v>19.464183508058209</v>
      </c>
      <c r="N67" s="71">
        <v>39.712226656240162</v>
      </c>
      <c r="O67" s="71">
        <v>24.06891802129342</v>
      </c>
      <c r="P67" s="71">
        <v>20.008717418872262</v>
      </c>
      <c r="Q67" s="71">
        <v>1.4194794158289901</v>
      </c>
      <c r="R67" s="71">
        <v>0</v>
      </c>
      <c r="S67" s="71">
        <v>1.7799366485303021</v>
      </c>
      <c r="T67" s="72"/>
      <c r="U67" s="71">
        <v>10081346</v>
      </c>
      <c r="V67" s="71">
        <v>791</v>
      </c>
      <c r="W67" s="71">
        <v>754</v>
      </c>
      <c r="X67" s="71">
        <v>5201</v>
      </c>
      <c r="Y67" s="71">
        <v>8965</v>
      </c>
      <c r="Z67" s="71">
        <v>17199</v>
      </c>
      <c r="AA67" s="71">
        <v>4416</v>
      </c>
      <c r="AB67" s="71">
        <v>24075</v>
      </c>
      <c r="AC67" s="71">
        <v>0</v>
      </c>
      <c r="AD67" s="71">
        <v>1.7799366485303021</v>
      </c>
      <c r="AE67" s="72"/>
      <c r="AF67" s="71">
        <v>117750799.3821588</v>
      </c>
      <c r="AG67" s="71">
        <v>1233686.959083617</v>
      </c>
      <c r="AH67" s="71">
        <v>3102981.80388375</v>
      </c>
      <c r="AI67" s="71">
        <v>29892507.490368325</v>
      </c>
      <c r="AJ67" s="71">
        <v>65225254.423523277</v>
      </c>
      <c r="AK67" s="71"/>
      <c r="AL67" s="71"/>
      <c r="AM67" s="71">
        <v>3142054.9788288185</v>
      </c>
      <c r="AN67" s="71"/>
      <c r="AO67" s="71"/>
      <c r="AP67" s="71">
        <v>220347285.0378466</v>
      </c>
      <c r="AQ67" s="72"/>
      <c r="AR67" s="71">
        <v>190</v>
      </c>
      <c r="AS67" s="71">
        <v>68</v>
      </c>
      <c r="AT67" s="71">
        <v>1</v>
      </c>
      <c r="AU67" s="71">
        <v>2</v>
      </c>
      <c r="AV67" s="71">
        <v>0</v>
      </c>
      <c r="AW67" s="71">
        <v>0</v>
      </c>
      <c r="AX67" s="71"/>
      <c r="AY67" s="72"/>
      <c r="AZ67" s="71">
        <v>948.91799999999978</v>
      </c>
      <c r="BA67" s="71">
        <v>3243.1</v>
      </c>
      <c r="BB67" s="71">
        <v>1500</v>
      </c>
      <c r="BC67" s="71">
        <v>644.20000000000005</v>
      </c>
      <c r="BD67" s="71">
        <v>0</v>
      </c>
      <c r="BE67" s="71">
        <v>0</v>
      </c>
      <c r="BF67" s="71"/>
      <c r="BG67" s="72"/>
      <c r="BH67" s="71">
        <v>0</v>
      </c>
      <c r="BI67" s="71">
        <v>0</v>
      </c>
      <c r="BJ67" s="71">
        <v>188.19</v>
      </c>
      <c r="BK67" s="71">
        <v>0</v>
      </c>
      <c r="BL67" s="71">
        <v>0</v>
      </c>
      <c r="BM67" s="71">
        <v>0</v>
      </c>
      <c r="BN67" s="72"/>
      <c r="BO67" s="71">
        <v>0</v>
      </c>
      <c r="BP67" s="71">
        <v>0</v>
      </c>
      <c r="BQ67" s="71">
        <v>9</v>
      </c>
      <c r="BR67" s="71">
        <v>0</v>
      </c>
      <c r="BS67" s="71">
        <v>0</v>
      </c>
      <c r="BT67" s="71">
        <v>0</v>
      </c>
      <c r="BU67"/>
      <c r="BV67" s="70">
        <v>188.19</v>
      </c>
      <c r="BW67" s="70">
        <v>0</v>
      </c>
      <c r="BX67" s="70">
        <v>0</v>
      </c>
      <c r="BY67" s="70">
        <v>0</v>
      </c>
      <c r="BZ67" s="70">
        <v>0</v>
      </c>
      <c r="CA67" s="70">
        <v>0</v>
      </c>
      <c r="CB67" s="70">
        <v>0</v>
      </c>
      <c r="CC67" s="70">
        <v>0</v>
      </c>
      <c r="CD67" s="70">
        <v>0</v>
      </c>
    </row>
    <row r="68" spans="1:82">
      <c r="A68" s="70" t="s">
        <v>1821</v>
      </c>
      <c r="B68" s="70">
        <v>391</v>
      </c>
      <c r="C68" s="70">
        <v>18</v>
      </c>
      <c r="D68" s="70">
        <v>23</v>
      </c>
      <c r="E68" s="70">
        <v>2021</v>
      </c>
      <c r="F68" s="70" t="s">
        <v>160</v>
      </c>
      <c r="G68" s="70" t="s">
        <v>1803</v>
      </c>
      <c r="H68" s="70" t="s">
        <v>1804</v>
      </c>
      <c r="I68" s="148"/>
      <c r="J68" s="71">
        <v>91.182178577869649</v>
      </c>
      <c r="K68" s="71">
        <v>1.8180072334723645</v>
      </c>
      <c r="L68" s="71">
        <v>18.260953371669537</v>
      </c>
      <c r="M68" s="71">
        <v>21.067653799427941</v>
      </c>
      <c r="N68" s="71">
        <v>42.051660773943205</v>
      </c>
      <c r="O68" s="71">
        <v>23.188213618912119</v>
      </c>
      <c r="P68" s="71">
        <v>20.254572561196216</v>
      </c>
      <c r="Q68" s="71">
        <v>1.37653444400195</v>
      </c>
      <c r="R68" s="71">
        <v>0</v>
      </c>
      <c r="S68" s="71">
        <v>2.264689282098912</v>
      </c>
      <c r="T68" s="72"/>
      <c r="U68" s="71">
        <v>11346017</v>
      </c>
      <c r="V68" s="71">
        <v>791</v>
      </c>
      <c r="W68" s="71">
        <v>754</v>
      </c>
      <c r="X68" s="71">
        <v>5201</v>
      </c>
      <c r="Y68" s="71">
        <v>8906</v>
      </c>
      <c r="Z68" s="71">
        <v>17061</v>
      </c>
      <c r="AA68" s="71">
        <v>4359</v>
      </c>
      <c r="AB68" s="71">
        <v>23576</v>
      </c>
      <c r="AC68" s="71">
        <v>0</v>
      </c>
      <c r="AD68" s="71">
        <v>2.264689282098912</v>
      </c>
      <c r="AE68" s="72"/>
      <c r="AF68" s="71">
        <v>122946694.75798582</v>
      </c>
      <c r="AG68" s="71">
        <v>1276224.5054258013</v>
      </c>
      <c r="AH68" s="71">
        <v>2683301.989785525</v>
      </c>
      <c r="AI68" s="71">
        <v>32448378.207621511</v>
      </c>
      <c r="AJ68" s="71">
        <v>65268972.722504728</v>
      </c>
      <c r="AK68" s="71">
        <v>0</v>
      </c>
      <c r="AL68" s="71">
        <v>0</v>
      </c>
      <c r="AM68" s="71">
        <v>3094677.4189567617</v>
      </c>
      <c r="AN68" s="71">
        <v>0</v>
      </c>
      <c r="AO68" s="71">
        <v>0</v>
      </c>
      <c r="AP68" s="71">
        <v>227718249.60228014</v>
      </c>
      <c r="AQ68" s="72"/>
      <c r="AR68" s="71">
        <v>208</v>
      </c>
      <c r="AS68" s="71">
        <v>68</v>
      </c>
      <c r="AT68" s="71">
        <v>1</v>
      </c>
      <c r="AU68" s="71">
        <v>2</v>
      </c>
      <c r="AV68" s="71">
        <v>0</v>
      </c>
      <c r="AW68" s="71">
        <v>0</v>
      </c>
      <c r="AX68" s="71"/>
      <c r="AY68" s="72"/>
      <c r="AZ68" s="71">
        <v>1040.2180000000001</v>
      </c>
      <c r="BA68" s="71">
        <v>3243.1</v>
      </c>
      <c r="BB68" s="71">
        <v>1500</v>
      </c>
      <c r="BC68" s="71">
        <v>644.20000000000005</v>
      </c>
      <c r="BD68" s="71">
        <v>0</v>
      </c>
      <c r="BE68" s="71">
        <v>0</v>
      </c>
      <c r="BF68" s="71"/>
      <c r="BG68" s="72"/>
      <c r="BH68" s="71">
        <v>0</v>
      </c>
      <c r="BI68" s="71">
        <v>0</v>
      </c>
      <c r="BJ68" s="71">
        <v>154.25</v>
      </c>
      <c r="BK68" s="71">
        <v>0</v>
      </c>
      <c r="BL68" s="71">
        <v>0</v>
      </c>
      <c r="BM68" s="71">
        <v>0</v>
      </c>
      <c r="BN68" s="72"/>
      <c r="BO68" s="71">
        <v>0</v>
      </c>
      <c r="BP68" s="71">
        <v>0</v>
      </c>
      <c r="BQ68" s="71">
        <v>8</v>
      </c>
      <c r="BR68" s="71">
        <v>0</v>
      </c>
      <c r="BS68" s="71">
        <v>0</v>
      </c>
      <c r="BT68" s="71">
        <v>0</v>
      </c>
      <c r="BU68"/>
      <c r="BV68" s="70">
        <v>154.25</v>
      </c>
      <c r="BW68" s="70">
        <v>0</v>
      </c>
      <c r="BX68" s="70">
        <v>0</v>
      </c>
      <c r="BY68" s="70">
        <v>0</v>
      </c>
      <c r="BZ68" s="70">
        <v>0</v>
      </c>
      <c r="CA68" s="70">
        <v>0</v>
      </c>
      <c r="CB68" s="70">
        <v>0</v>
      </c>
      <c r="CC68" s="70">
        <v>0</v>
      </c>
      <c r="CD68" s="70">
        <v>0</v>
      </c>
    </row>
    <row r="69" spans="1:82">
      <c r="A69" s="70" t="s">
        <v>1822</v>
      </c>
      <c r="B69" s="70">
        <v>391</v>
      </c>
      <c r="C69" s="70">
        <v>19</v>
      </c>
      <c r="D69" s="70">
        <v>23</v>
      </c>
      <c r="E69" s="70">
        <v>2022</v>
      </c>
      <c r="F69" s="70" t="s">
        <v>161</v>
      </c>
      <c r="G69" s="70" t="s">
        <v>1803</v>
      </c>
      <c r="H69" s="70" t="s">
        <v>1804</v>
      </c>
      <c r="I69" s="148"/>
      <c r="J69" s="71">
        <v>75.953519606131337</v>
      </c>
      <c r="K69" s="71">
        <v>1.7228104283000893</v>
      </c>
      <c r="L69" s="71">
        <v>17.491034686298995</v>
      </c>
      <c r="M69" s="71">
        <v>21.815390673071537</v>
      </c>
      <c r="N69" s="71">
        <v>40.408313808425568</v>
      </c>
      <c r="O69" s="71">
        <v>24.162688766551483</v>
      </c>
      <c r="P69" s="71">
        <v>20.046553266794891</v>
      </c>
      <c r="Q69" s="71">
        <v>1.3620126762439015</v>
      </c>
      <c r="R69" s="71">
        <v>0</v>
      </c>
      <c r="S69" s="71">
        <v>1.0611374111911349</v>
      </c>
      <c r="T69" s="72"/>
      <c r="U69" s="71">
        <v>10452035</v>
      </c>
      <c r="V69" s="71">
        <v>791</v>
      </c>
      <c r="W69" s="71">
        <v>754</v>
      </c>
      <c r="X69" s="71">
        <v>5201</v>
      </c>
      <c r="Y69" s="71">
        <v>8871</v>
      </c>
      <c r="Z69" s="71">
        <v>16891</v>
      </c>
      <c r="AA69" s="71">
        <v>4380</v>
      </c>
      <c r="AB69" s="71">
        <v>23136</v>
      </c>
      <c r="AC69" s="71">
        <v>0</v>
      </c>
      <c r="AD69" s="71">
        <v>1.0611374111911349</v>
      </c>
      <c r="AE69" s="72"/>
      <c r="AF69" s="71">
        <v>99495472.901106387</v>
      </c>
      <c r="AG69" s="71">
        <v>1284870.796848007</v>
      </c>
      <c r="AH69" s="71">
        <v>3066568.4351161933</v>
      </c>
      <c r="AI69" s="71">
        <v>30898511.490576912</v>
      </c>
      <c r="AJ69" s="71">
        <v>67289199.578153536</v>
      </c>
      <c r="AK69" s="71">
        <v>0</v>
      </c>
      <c r="AL69" s="71">
        <v>0</v>
      </c>
      <c r="AM69" s="71">
        <v>2987489.0834030253</v>
      </c>
      <c r="AN69" s="71">
        <v>0</v>
      </c>
      <c r="AO69" s="71">
        <v>0</v>
      </c>
      <c r="AP69" s="71">
        <v>205022112.28520408</v>
      </c>
      <c r="AQ69" s="72"/>
      <c r="AR69" s="71">
        <v>229</v>
      </c>
      <c r="AS69" s="71">
        <v>68</v>
      </c>
      <c r="AT69" s="71">
        <v>1</v>
      </c>
      <c r="AU69" s="71">
        <v>2</v>
      </c>
      <c r="AV69" s="71">
        <v>0</v>
      </c>
      <c r="AW69" s="71">
        <v>0</v>
      </c>
      <c r="AX69" s="71"/>
      <c r="AY69" s="72"/>
      <c r="AZ69" s="71">
        <v>1165.8179999999998</v>
      </c>
      <c r="BA69" s="71">
        <v>3243.1</v>
      </c>
      <c r="BB69" s="71">
        <v>1500</v>
      </c>
      <c r="BC69" s="71">
        <v>644.20000000000005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1823</v>
      </c>
      <c r="B70" s="70">
        <v>391</v>
      </c>
      <c r="C70" s="70">
        <v>20</v>
      </c>
      <c r="D70" s="70">
        <v>23</v>
      </c>
      <c r="E70" s="70">
        <v>2023</v>
      </c>
      <c r="F70" s="70" t="s">
        <v>1539</v>
      </c>
      <c r="G70" s="70" t="s">
        <v>1803</v>
      </c>
      <c r="H70" s="70" t="s">
        <v>1804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245</v>
      </c>
      <c r="AS70" s="71">
        <v>68</v>
      </c>
      <c r="AT70" s="71">
        <v>1</v>
      </c>
      <c r="AU70" s="71">
        <v>2</v>
      </c>
      <c r="AV70" s="71">
        <v>0</v>
      </c>
      <c r="AW70" s="71">
        <v>0</v>
      </c>
      <c r="AX70" s="71"/>
      <c r="AY70" s="72"/>
      <c r="AZ70" s="71">
        <v>1254.1179999999997</v>
      </c>
      <c r="BA70" s="71">
        <v>3242.6</v>
      </c>
      <c r="BB70" s="71">
        <v>1500</v>
      </c>
      <c r="BC70" s="71">
        <v>644.20000000000005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1824</v>
      </c>
      <c r="B71" s="70">
        <v>391</v>
      </c>
      <c r="C71" s="70">
        <v>21</v>
      </c>
      <c r="D71" s="70">
        <v>23</v>
      </c>
      <c r="E71" s="70">
        <v>2024</v>
      </c>
      <c r="F71" s="70" t="s">
        <v>1554</v>
      </c>
      <c r="G71" s="70" t="s">
        <v>1803</v>
      </c>
      <c r="H71" s="70" t="s">
        <v>1804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1825</v>
      </c>
      <c r="B72" s="70">
        <v>375</v>
      </c>
      <c r="C72" s="70">
        <v>1</v>
      </c>
      <c r="D72" s="70">
        <v>23</v>
      </c>
      <c r="E72" s="70">
        <v>1990</v>
      </c>
      <c r="F72" s="70" t="s">
        <v>787</v>
      </c>
      <c r="G72" s="70" t="s">
        <v>1826</v>
      </c>
      <c r="H72" s="70" t="s">
        <v>1827</v>
      </c>
      <c r="I72" s="148"/>
      <c r="J72" s="71">
        <v>38.909832990067812</v>
      </c>
      <c r="K72" s="71">
        <v>3.1134445163954259</v>
      </c>
      <c r="L72" s="71">
        <v>1.32960865810078</v>
      </c>
      <c r="M72" s="71">
        <v>9.3214497888097867</v>
      </c>
      <c r="N72" s="71">
        <v>14.937520461909889</v>
      </c>
      <c r="O72" s="71">
        <v>10.75340202405032</v>
      </c>
      <c r="P72" s="71">
        <v>11.354505929744301</v>
      </c>
      <c r="Q72" s="71">
        <v>0.74276597585039295</v>
      </c>
      <c r="R72" s="71">
        <v>1.1634677838540171</v>
      </c>
      <c r="S72" s="71">
        <v>0.75963720163154724</v>
      </c>
      <c r="T72" s="72"/>
      <c r="U72" s="71">
        <v>1838337</v>
      </c>
      <c r="V72" s="71">
        <v>727</v>
      </c>
      <c r="W72" s="71">
        <v>14</v>
      </c>
      <c r="X72" s="71">
        <v>2021</v>
      </c>
      <c r="Y72" s="71">
        <v>3434</v>
      </c>
      <c r="Z72" s="71">
        <v>4423</v>
      </c>
      <c r="AA72" s="71">
        <v>2757</v>
      </c>
      <c r="AB72" s="71">
        <v>12060</v>
      </c>
      <c r="AC72" s="71">
        <v>201514.71428571429</v>
      </c>
      <c r="AD72" s="71">
        <v>0.75963720163154724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1828</v>
      </c>
      <c r="B73" s="70">
        <v>376</v>
      </c>
      <c r="C73" s="70">
        <v>2</v>
      </c>
      <c r="D73" s="70">
        <v>23</v>
      </c>
      <c r="E73" s="70">
        <v>2005</v>
      </c>
      <c r="F73" s="70" t="s">
        <v>789</v>
      </c>
      <c r="G73" s="70" t="s">
        <v>1826</v>
      </c>
      <c r="H73" s="70" t="s">
        <v>1827</v>
      </c>
      <c r="I73" s="148"/>
      <c r="J73" s="71">
        <v>17.952184283916921</v>
      </c>
      <c r="K73" s="71">
        <v>3.823529683481107</v>
      </c>
      <c r="L73" s="71">
        <v>2.6680703921762401</v>
      </c>
      <c r="M73" s="71">
        <v>32.023779787989703</v>
      </c>
      <c r="N73" s="71">
        <v>27.52695659130179</v>
      </c>
      <c r="O73" s="71">
        <v>18.112636222077001</v>
      </c>
      <c r="P73" s="71">
        <v>17.98250070473037</v>
      </c>
      <c r="Q73" s="71">
        <v>0.93838724022791598</v>
      </c>
      <c r="R73" s="71">
        <v>1.4865975760203229</v>
      </c>
      <c r="S73" s="71">
        <v>2.755352761710923</v>
      </c>
      <c r="T73" s="72"/>
      <c r="U73" s="71">
        <v>732352</v>
      </c>
      <c r="V73" s="71">
        <v>1014</v>
      </c>
      <c r="W73" s="71">
        <v>29</v>
      </c>
      <c r="X73" s="71">
        <v>2985</v>
      </c>
      <c r="Y73" s="71">
        <v>5552</v>
      </c>
      <c r="Z73" s="71">
        <v>8621</v>
      </c>
      <c r="AA73" s="71">
        <v>3576</v>
      </c>
      <c r="AB73" s="71">
        <v>15928</v>
      </c>
      <c r="AC73" s="71">
        <v>262874</v>
      </c>
      <c r="AD73" s="71">
        <v>2.755352761710923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1829</v>
      </c>
      <c r="B74" s="70">
        <v>377</v>
      </c>
      <c r="C74" s="70">
        <v>3</v>
      </c>
      <c r="D74" s="70">
        <v>23</v>
      </c>
      <c r="E74" s="70">
        <v>2006</v>
      </c>
      <c r="F74" s="70" t="s">
        <v>790</v>
      </c>
      <c r="G74" s="70" t="s">
        <v>1826</v>
      </c>
      <c r="H74" s="70" t="s">
        <v>1827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1830</v>
      </c>
      <c r="B75" s="70">
        <v>378</v>
      </c>
      <c r="C75" s="70">
        <v>4</v>
      </c>
      <c r="D75" s="70">
        <v>23</v>
      </c>
      <c r="E75" s="70">
        <v>2007</v>
      </c>
      <c r="F75" s="70" t="s">
        <v>791</v>
      </c>
      <c r="G75" s="70" t="s">
        <v>1826</v>
      </c>
      <c r="H75" s="70" t="s">
        <v>1827</v>
      </c>
      <c r="I75" s="148"/>
      <c r="J75" s="71">
        <v>21.092863653309461</v>
      </c>
      <c r="K75" s="71">
        <v>3.608400229109745</v>
      </c>
      <c r="L75" s="71">
        <v>1.3557716976972931</v>
      </c>
      <c r="M75" s="71">
        <v>27.73455623553194</v>
      </c>
      <c r="N75" s="71">
        <v>25.86930078460604</v>
      </c>
      <c r="O75" s="71">
        <v>18.169277359489829</v>
      </c>
      <c r="P75" s="71">
        <v>18.398724581627189</v>
      </c>
      <c r="Q75" s="71">
        <v>1.02449371423427</v>
      </c>
      <c r="R75" s="71">
        <v>1.3998726023112229</v>
      </c>
      <c r="S75" s="71">
        <v>3.036766257838321</v>
      </c>
      <c r="T75" s="72"/>
      <c r="U75" s="71">
        <v>945883</v>
      </c>
      <c r="V75" s="71">
        <v>970</v>
      </c>
      <c r="W75" s="71">
        <v>18</v>
      </c>
      <c r="X75" s="71">
        <v>3590</v>
      </c>
      <c r="Y75" s="71">
        <v>5876</v>
      </c>
      <c r="Z75" s="71">
        <v>8990</v>
      </c>
      <c r="AA75" s="71">
        <v>3603</v>
      </c>
      <c r="AB75" s="71">
        <v>16470</v>
      </c>
      <c r="AC75" s="71">
        <v>254641</v>
      </c>
      <c r="AD75" s="71">
        <v>3.036766257838321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1831</v>
      </c>
      <c r="B76" s="70">
        <v>379</v>
      </c>
      <c r="C76" s="70">
        <v>5</v>
      </c>
      <c r="D76" s="70">
        <v>23</v>
      </c>
      <c r="E76" s="70">
        <v>2008</v>
      </c>
      <c r="F76" s="70" t="s">
        <v>792</v>
      </c>
      <c r="G76" s="70" t="s">
        <v>1826</v>
      </c>
      <c r="H76" s="70" t="s">
        <v>1827</v>
      </c>
      <c r="I76" s="148"/>
      <c r="J76" s="71">
        <v>18.725397061755121</v>
      </c>
      <c r="K76" s="71">
        <v>2.7934644556704402</v>
      </c>
      <c r="L76" s="71">
        <v>1.2316913954497171</v>
      </c>
      <c r="M76" s="71">
        <v>31.00084449846743</v>
      </c>
      <c r="N76" s="71">
        <v>28.289701171145921</v>
      </c>
      <c r="O76" s="71">
        <v>17.980793877682231</v>
      </c>
      <c r="P76" s="71">
        <v>18.14312514894679</v>
      </c>
      <c r="Q76" s="71">
        <v>1.0335572211984201</v>
      </c>
      <c r="R76" s="71">
        <v>1.6094706296413479</v>
      </c>
      <c r="S76" s="71">
        <v>2.466732971534999</v>
      </c>
      <c r="T76" s="72"/>
      <c r="U76" s="71">
        <v>972268</v>
      </c>
      <c r="V76" s="71">
        <v>970</v>
      </c>
      <c r="W76" s="71">
        <v>18</v>
      </c>
      <c r="X76" s="71">
        <v>3590</v>
      </c>
      <c r="Y76" s="71">
        <v>6080</v>
      </c>
      <c r="Z76" s="71">
        <v>9209</v>
      </c>
      <c r="AA76" s="71">
        <v>3557</v>
      </c>
      <c r="AB76" s="71">
        <v>16889</v>
      </c>
      <c r="AC76" s="71">
        <v>304006.85714285722</v>
      </c>
      <c r="AD76" s="71">
        <v>2.466732971534999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1832</v>
      </c>
      <c r="B77" s="70">
        <v>380</v>
      </c>
      <c r="C77" s="70">
        <v>6</v>
      </c>
      <c r="D77" s="70">
        <v>23</v>
      </c>
      <c r="E77" s="70">
        <v>2009</v>
      </c>
      <c r="F77" s="70" t="s">
        <v>176</v>
      </c>
      <c r="G77" s="70" t="s">
        <v>1826</v>
      </c>
      <c r="H77" s="70" t="s">
        <v>1827</v>
      </c>
      <c r="I77" s="148"/>
      <c r="J77" s="71">
        <v>21.052711657060868</v>
      </c>
      <c r="K77" s="71">
        <v>2.68352850051226</v>
      </c>
      <c r="L77" s="71">
        <v>1.6678922243095069</v>
      </c>
      <c r="M77" s="71">
        <v>32.345787569043893</v>
      </c>
      <c r="N77" s="71">
        <v>25.913959753433399</v>
      </c>
      <c r="O77" s="71">
        <v>18.6736773738122</v>
      </c>
      <c r="P77" s="71">
        <v>17.62311654761022</v>
      </c>
      <c r="Q77" s="71">
        <v>0.99944991166545605</v>
      </c>
      <c r="R77" s="71">
        <v>1.631733792226697</v>
      </c>
      <c r="S77" s="71">
        <v>2.085610960335345</v>
      </c>
      <c r="T77" s="72"/>
      <c r="U77" s="71">
        <v>978486</v>
      </c>
      <c r="V77" s="71">
        <v>930</v>
      </c>
      <c r="W77" s="71">
        <v>37</v>
      </c>
      <c r="X77" s="71">
        <v>4180</v>
      </c>
      <c r="Y77" s="71">
        <v>6247</v>
      </c>
      <c r="Z77" s="71">
        <v>9440</v>
      </c>
      <c r="AA77" s="71">
        <v>3547</v>
      </c>
      <c r="AB77" s="71">
        <v>17144</v>
      </c>
      <c r="AC77" s="71">
        <v>300685.57142857142</v>
      </c>
      <c r="AD77" s="71">
        <v>2.085610960335345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15.82</v>
      </c>
      <c r="BM77" s="71">
        <v>0</v>
      </c>
      <c r="BN77" s="72"/>
      <c r="BO77" s="71">
        <v>0</v>
      </c>
      <c r="BP77" s="71">
        <v>0</v>
      </c>
      <c r="BQ77" s="71">
        <v>0</v>
      </c>
      <c r="BR77" s="71">
        <v>0</v>
      </c>
      <c r="BS77" s="71">
        <v>2</v>
      </c>
      <c r="BT77" s="71">
        <v>0</v>
      </c>
      <c r="BU77"/>
      <c r="BV77" s="70">
        <v>15.82</v>
      </c>
      <c r="BW77" s="70">
        <v>0</v>
      </c>
      <c r="BX77" s="70">
        <v>0</v>
      </c>
      <c r="BY77" s="70">
        <v>0</v>
      </c>
      <c r="BZ77" s="70">
        <v>0</v>
      </c>
      <c r="CA77" s="70">
        <v>0</v>
      </c>
      <c r="CB77" s="70">
        <v>0</v>
      </c>
      <c r="CC77" s="70">
        <v>0</v>
      </c>
      <c r="CD77" s="70">
        <v>0</v>
      </c>
    </row>
    <row r="78" spans="1:82">
      <c r="A78" s="70" t="s">
        <v>1833</v>
      </c>
      <c r="B78" s="70">
        <v>381</v>
      </c>
      <c r="C78" s="70">
        <v>7</v>
      </c>
      <c r="D78" s="70">
        <v>23</v>
      </c>
      <c r="E78" s="70">
        <v>2010</v>
      </c>
      <c r="F78" s="70" t="s">
        <v>177</v>
      </c>
      <c r="G78" s="70" t="s">
        <v>1826</v>
      </c>
      <c r="H78" s="70" t="s">
        <v>1827</v>
      </c>
      <c r="I78" s="148"/>
      <c r="J78" s="71">
        <v>17.513346858413769</v>
      </c>
      <c r="K78" s="71">
        <v>2.845032583512813</v>
      </c>
      <c r="L78" s="71">
        <v>1.626137187013285</v>
      </c>
      <c r="M78" s="71">
        <v>33.533512939556267</v>
      </c>
      <c r="N78" s="71">
        <v>28.608055750861698</v>
      </c>
      <c r="O78" s="71">
        <v>19.099244399154109</v>
      </c>
      <c r="P78" s="71">
        <v>18.415916540098731</v>
      </c>
      <c r="Q78" s="71">
        <v>1.07313852482012</v>
      </c>
      <c r="R78" s="71">
        <v>1.5027847335067279</v>
      </c>
      <c r="S78" s="71">
        <v>2.0559926178413832</v>
      </c>
      <c r="T78" s="72"/>
      <c r="U78" s="71">
        <v>922979</v>
      </c>
      <c r="V78" s="71">
        <v>930</v>
      </c>
      <c r="W78" s="71">
        <v>37</v>
      </c>
      <c r="X78" s="71">
        <v>4180</v>
      </c>
      <c r="Y78" s="71">
        <v>6534</v>
      </c>
      <c r="Z78" s="71">
        <v>9700</v>
      </c>
      <c r="AA78" s="71">
        <v>3614</v>
      </c>
      <c r="AB78" s="71">
        <v>17639</v>
      </c>
      <c r="AC78" s="71">
        <v>262429.14285714278</v>
      </c>
      <c r="AD78" s="71">
        <v>2.0559926178413832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15.594000000000001</v>
      </c>
      <c r="BM78" s="71">
        <v>0</v>
      </c>
      <c r="BN78" s="72"/>
      <c r="BO78" s="71">
        <v>0</v>
      </c>
      <c r="BP78" s="71">
        <v>0</v>
      </c>
      <c r="BQ78" s="71">
        <v>0</v>
      </c>
      <c r="BR78" s="71">
        <v>0</v>
      </c>
      <c r="BS78" s="71">
        <v>2</v>
      </c>
      <c r="BT78" s="71">
        <v>0</v>
      </c>
      <c r="BU78"/>
      <c r="BV78" s="70">
        <v>15.593999999999999</v>
      </c>
      <c r="BW78" s="70">
        <v>0</v>
      </c>
      <c r="BX78" s="70">
        <v>0</v>
      </c>
      <c r="BY78" s="70">
        <v>0</v>
      </c>
      <c r="BZ78" s="70">
        <v>0</v>
      </c>
      <c r="CA78" s="70">
        <v>0</v>
      </c>
      <c r="CB78" s="70">
        <v>0</v>
      </c>
      <c r="CC78" s="70">
        <v>0</v>
      </c>
      <c r="CD78" s="70">
        <v>0</v>
      </c>
    </row>
    <row r="79" spans="1:82">
      <c r="A79" s="70" t="s">
        <v>1834</v>
      </c>
      <c r="B79" s="70">
        <v>382</v>
      </c>
      <c r="C79" s="70">
        <v>8</v>
      </c>
      <c r="D79" s="70">
        <v>23</v>
      </c>
      <c r="E79" s="70">
        <v>2011</v>
      </c>
      <c r="F79" s="70" t="s">
        <v>178</v>
      </c>
      <c r="G79" s="70" t="s">
        <v>1826</v>
      </c>
      <c r="H79" s="70" t="s">
        <v>1827</v>
      </c>
      <c r="I79" s="148"/>
      <c r="J79" s="71">
        <v>22.83499061964346</v>
      </c>
      <c r="K79" s="71">
        <v>3.2143607681411499</v>
      </c>
      <c r="L79" s="71">
        <v>1.8255939941677279</v>
      </c>
      <c r="M79" s="71">
        <v>32.642171561349812</v>
      </c>
      <c r="N79" s="71">
        <v>30.140985155256161</v>
      </c>
      <c r="O79" s="71">
        <v>19.221168962414634</v>
      </c>
      <c r="P79" s="71">
        <v>17.839190146186446</v>
      </c>
      <c r="Q79" s="71">
        <v>1.2521689569024399</v>
      </c>
      <c r="R79" s="71">
        <v>1.713713741460976</v>
      </c>
      <c r="S79" s="71">
        <v>2.962906103902593</v>
      </c>
      <c r="T79" s="72"/>
      <c r="U79" s="71">
        <v>1276967</v>
      </c>
      <c r="V79" s="71">
        <v>930</v>
      </c>
      <c r="W79" s="71">
        <v>37</v>
      </c>
      <c r="X79" s="71">
        <v>4180</v>
      </c>
      <c r="Y79" s="71">
        <v>6676</v>
      </c>
      <c r="Z79" s="71">
        <v>9974</v>
      </c>
      <c r="AA79" s="71">
        <v>3605</v>
      </c>
      <c r="AB79" s="71">
        <v>17843</v>
      </c>
      <c r="AC79" s="71">
        <v>298768.42857142858</v>
      </c>
      <c r="AD79" s="71">
        <v>2.962906103902593</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9.7050000000000001</v>
      </c>
      <c r="BM79" s="71">
        <v>0</v>
      </c>
      <c r="BN79" s="72"/>
      <c r="BO79" s="71">
        <v>0</v>
      </c>
      <c r="BP79" s="71">
        <v>0</v>
      </c>
      <c r="BQ79" s="71">
        <v>0</v>
      </c>
      <c r="BR79" s="71">
        <v>0</v>
      </c>
      <c r="BS79" s="71">
        <v>1</v>
      </c>
      <c r="BT79" s="71">
        <v>0</v>
      </c>
      <c r="BU79"/>
      <c r="BV79" s="70">
        <v>9.7050000000000001</v>
      </c>
      <c r="BW79" s="70">
        <v>0</v>
      </c>
      <c r="BX79" s="70">
        <v>0</v>
      </c>
      <c r="BY79" s="70">
        <v>0</v>
      </c>
      <c r="BZ79" s="70">
        <v>0</v>
      </c>
      <c r="CA79" s="70">
        <v>0</v>
      </c>
      <c r="CB79" s="70">
        <v>0</v>
      </c>
      <c r="CC79" s="70">
        <v>0</v>
      </c>
      <c r="CD79" s="70">
        <v>0</v>
      </c>
    </row>
    <row r="80" spans="1:82">
      <c r="A80" s="70" t="s">
        <v>1835</v>
      </c>
      <c r="B80" s="70">
        <v>383</v>
      </c>
      <c r="C80" s="70">
        <v>9</v>
      </c>
      <c r="D80" s="70">
        <v>23</v>
      </c>
      <c r="E80" s="70">
        <v>2012</v>
      </c>
      <c r="F80" s="70" t="s">
        <v>179</v>
      </c>
      <c r="G80" s="70" t="s">
        <v>1826</v>
      </c>
      <c r="H80" s="70" t="s">
        <v>1827</v>
      </c>
      <c r="I80" s="148"/>
      <c r="J80" s="71">
        <v>15.402849685719691</v>
      </c>
      <c r="K80" s="71">
        <v>2.8448030002871199</v>
      </c>
      <c r="L80" s="71">
        <v>1.7613806814463659</v>
      </c>
      <c r="M80" s="71">
        <v>33.834567225688971</v>
      </c>
      <c r="N80" s="71">
        <v>27.677302954205729</v>
      </c>
      <c r="O80" s="71">
        <v>20.075606949319589</v>
      </c>
      <c r="P80" s="71">
        <v>17.856083890962459</v>
      </c>
      <c r="Q80" s="71">
        <v>1.40948248109473</v>
      </c>
      <c r="R80" s="71">
        <v>1.939040360766157</v>
      </c>
      <c r="S80" s="71">
        <v>2.3261803743106708</v>
      </c>
      <c r="T80" s="72"/>
      <c r="U80" s="71">
        <v>969909</v>
      </c>
      <c r="V80" s="71">
        <v>930</v>
      </c>
      <c r="W80" s="71">
        <v>37</v>
      </c>
      <c r="X80" s="71">
        <v>4180</v>
      </c>
      <c r="Y80" s="71">
        <v>7043</v>
      </c>
      <c r="Z80" s="71">
        <v>10500</v>
      </c>
      <c r="AA80" s="71">
        <v>3588</v>
      </c>
      <c r="AB80" s="71">
        <v>18486</v>
      </c>
      <c r="AC80" s="71">
        <v>329296</v>
      </c>
      <c r="AD80" s="71">
        <v>2.3261803743106708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9.1780000000000008</v>
      </c>
      <c r="BM80" s="71">
        <v>0</v>
      </c>
      <c r="BN80" s="72"/>
      <c r="BO80" s="71">
        <v>0</v>
      </c>
      <c r="BP80" s="71">
        <v>0</v>
      </c>
      <c r="BQ80" s="71">
        <v>0</v>
      </c>
      <c r="BR80" s="71">
        <v>0</v>
      </c>
      <c r="BS80" s="71">
        <v>1</v>
      </c>
      <c r="BT80" s="71">
        <v>0</v>
      </c>
      <c r="BU80"/>
      <c r="BV80" s="70">
        <v>9.1780000000000008</v>
      </c>
      <c r="BW80" s="70">
        <v>0</v>
      </c>
      <c r="BX80" s="70">
        <v>0</v>
      </c>
      <c r="BY80" s="70">
        <v>0</v>
      </c>
      <c r="BZ80" s="70">
        <v>0</v>
      </c>
      <c r="CA80" s="70">
        <v>0</v>
      </c>
      <c r="CB80" s="70">
        <v>0</v>
      </c>
      <c r="CC80" s="70">
        <v>0</v>
      </c>
      <c r="CD80" s="70">
        <v>0</v>
      </c>
    </row>
    <row r="81" spans="1:82">
      <c r="A81" s="70" t="s">
        <v>1836</v>
      </c>
      <c r="B81" s="70">
        <v>384</v>
      </c>
      <c r="C81" s="70">
        <v>10</v>
      </c>
      <c r="D81" s="70">
        <v>23</v>
      </c>
      <c r="E81" s="70">
        <v>2013</v>
      </c>
      <c r="F81" s="70" t="s">
        <v>180</v>
      </c>
      <c r="G81" s="70" t="s">
        <v>1826</v>
      </c>
      <c r="H81" s="70" t="s">
        <v>1827</v>
      </c>
      <c r="I81" s="148"/>
      <c r="J81" s="71">
        <v>14.50754320429092</v>
      </c>
      <c r="K81" s="71">
        <v>2.642987494196587</v>
      </c>
      <c r="L81" s="71">
        <v>1.5787367795270599</v>
      </c>
      <c r="M81" s="71">
        <v>34.92434644960683</v>
      </c>
      <c r="N81" s="71">
        <v>28.558178643134081</v>
      </c>
      <c r="O81" s="71">
        <v>20.160153952834904</v>
      </c>
      <c r="P81" s="71">
        <v>18.467860411823462</v>
      </c>
      <c r="Q81" s="71">
        <v>1.46247162214501</v>
      </c>
      <c r="R81" s="71">
        <v>1.9978564887394921</v>
      </c>
      <c r="S81" s="71">
        <v>2.2886397304133652</v>
      </c>
      <c r="T81" s="72"/>
      <c r="U81" s="71">
        <v>881939</v>
      </c>
      <c r="V81" s="71">
        <v>930</v>
      </c>
      <c r="W81" s="71">
        <v>37</v>
      </c>
      <c r="X81" s="71">
        <v>4180</v>
      </c>
      <c r="Y81" s="71">
        <v>7264</v>
      </c>
      <c r="Z81" s="71">
        <v>11015</v>
      </c>
      <c r="AA81" s="71">
        <v>3697</v>
      </c>
      <c r="AB81" s="71">
        <v>18906</v>
      </c>
      <c r="AC81" s="71">
        <v>331188.28571428568</v>
      </c>
      <c r="AD81" s="71">
        <v>2.2886397304133652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35.241999999999997</v>
      </c>
      <c r="BL81" s="71">
        <v>15.981</v>
      </c>
      <c r="BM81" s="71">
        <v>0</v>
      </c>
      <c r="BN81" s="72"/>
      <c r="BO81" s="71">
        <v>0</v>
      </c>
      <c r="BP81" s="71">
        <v>0</v>
      </c>
      <c r="BQ81" s="71">
        <v>0</v>
      </c>
      <c r="BR81" s="71">
        <v>1</v>
      </c>
      <c r="BS81" s="71">
        <v>2</v>
      </c>
      <c r="BT81" s="71">
        <v>0</v>
      </c>
      <c r="BU81"/>
      <c r="BV81" s="70">
        <v>51.222999999999999</v>
      </c>
      <c r="BW81" s="70">
        <v>0</v>
      </c>
      <c r="BX81" s="70">
        <v>0</v>
      </c>
      <c r="BY81" s="70">
        <v>0</v>
      </c>
      <c r="BZ81" s="70">
        <v>0</v>
      </c>
      <c r="CA81" s="70">
        <v>0</v>
      </c>
      <c r="CB81" s="70">
        <v>0</v>
      </c>
      <c r="CC81" s="70">
        <v>0</v>
      </c>
      <c r="CD81" s="70">
        <v>0</v>
      </c>
    </row>
    <row r="82" spans="1:82">
      <c r="A82" s="70" t="s">
        <v>1837</v>
      </c>
      <c r="B82" s="70">
        <v>385</v>
      </c>
      <c r="C82" s="70">
        <v>11</v>
      </c>
      <c r="D82" s="70">
        <v>23</v>
      </c>
      <c r="E82" s="70">
        <v>2014</v>
      </c>
      <c r="F82" s="70" t="s">
        <v>181</v>
      </c>
      <c r="G82" s="70" t="s">
        <v>1826</v>
      </c>
      <c r="H82" s="70" t="s">
        <v>1827</v>
      </c>
      <c r="I82" s="148"/>
      <c r="J82" s="71">
        <v>16.64596933817284</v>
      </c>
      <c r="K82" s="71">
        <v>2.863379483421149</v>
      </c>
      <c r="L82" s="71">
        <v>3.6461133282505762</v>
      </c>
      <c r="M82" s="71">
        <v>38.20237715167319</v>
      </c>
      <c r="N82" s="71">
        <v>29.430060977864379</v>
      </c>
      <c r="O82" s="71">
        <v>19.90079995454693</v>
      </c>
      <c r="P82" s="71">
        <v>18.759685362950936</v>
      </c>
      <c r="Q82" s="71">
        <v>1.4305406372343501</v>
      </c>
      <c r="R82" s="71">
        <v>1.8668754515845509</v>
      </c>
      <c r="S82" s="71">
        <v>3.169872056917038</v>
      </c>
      <c r="T82" s="72"/>
      <c r="U82" s="71">
        <v>998072</v>
      </c>
      <c r="V82" s="71">
        <v>924</v>
      </c>
      <c r="W82" s="71">
        <v>76</v>
      </c>
      <c r="X82" s="71">
        <v>5175</v>
      </c>
      <c r="Y82" s="71">
        <v>7466</v>
      </c>
      <c r="Z82" s="71">
        <v>11452</v>
      </c>
      <c r="AA82" s="71">
        <v>3736</v>
      </c>
      <c r="AB82" s="71">
        <v>19275</v>
      </c>
      <c r="AC82" s="71">
        <v>310448.42857142858</v>
      </c>
      <c r="AD82" s="71">
        <v>3.169872056917038</v>
      </c>
      <c r="AE82" s="72"/>
      <c r="AF82" s="71"/>
      <c r="AG82" s="71"/>
      <c r="AH82" s="71"/>
      <c r="AI82" s="71"/>
      <c r="AJ82" s="71"/>
      <c r="AK82" s="71"/>
      <c r="AL82" s="71"/>
      <c r="AM82" s="71"/>
      <c r="AN82" s="71"/>
      <c r="AO82" s="71"/>
      <c r="AP82" s="71"/>
      <c r="AQ82" s="72"/>
      <c r="AR82" s="71">
        <v>132</v>
      </c>
      <c r="AS82" s="71">
        <v>137</v>
      </c>
      <c r="AT82" s="71">
        <v>0</v>
      </c>
      <c r="AU82" s="71">
        <v>0</v>
      </c>
      <c r="AV82" s="71">
        <v>0</v>
      </c>
      <c r="AW82" s="71">
        <v>0</v>
      </c>
      <c r="AX82" s="71"/>
      <c r="AY82" s="72"/>
      <c r="AZ82" s="71">
        <v>691.59999999999991</v>
      </c>
      <c r="BA82" s="71">
        <v>2765.4</v>
      </c>
      <c r="BB82" s="71">
        <v>0</v>
      </c>
      <c r="BC82" s="71">
        <v>0</v>
      </c>
      <c r="BD82" s="71">
        <v>0</v>
      </c>
      <c r="BE82" s="71">
        <v>0</v>
      </c>
      <c r="BF82" s="71"/>
      <c r="BG82" s="72"/>
      <c r="BH82" s="71">
        <v>0</v>
      </c>
      <c r="BI82" s="71">
        <v>0</v>
      </c>
      <c r="BJ82" s="71">
        <v>0</v>
      </c>
      <c r="BK82" s="71">
        <v>31.908000000000001</v>
      </c>
      <c r="BL82" s="71">
        <v>15.315</v>
      </c>
      <c r="BM82" s="71">
        <v>0</v>
      </c>
      <c r="BN82" s="72"/>
      <c r="BO82" s="71">
        <v>0</v>
      </c>
      <c r="BP82" s="71">
        <v>0</v>
      </c>
      <c r="BQ82" s="71">
        <v>0</v>
      </c>
      <c r="BR82" s="71">
        <v>1</v>
      </c>
      <c r="BS82" s="71">
        <v>2</v>
      </c>
      <c r="BT82" s="71">
        <v>0</v>
      </c>
      <c r="BU82"/>
      <c r="BV82" s="70">
        <v>47.222999999999999</v>
      </c>
      <c r="BW82" s="70">
        <v>0</v>
      </c>
      <c r="BX82" s="70">
        <v>0</v>
      </c>
      <c r="BY82" s="70">
        <v>0</v>
      </c>
      <c r="BZ82" s="70">
        <v>0</v>
      </c>
      <c r="CA82" s="70">
        <v>0</v>
      </c>
      <c r="CB82" s="70">
        <v>0</v>
      </c>
      <c r="CC82" s="70">
        <v>0</v>
      </c>
      <c r="CD82" s="70">
        <v>0</v>
      </c>
    </row>
    <row r="83" spans="1:82">
      <c r="A83" s="70" t="s">
        <v>1838</v>
      </c>
      <c r="B83" s="70">
        <v>386</v>
      </c>
      <c r="C83" s="70">
        <v>12</v>
      </c>
      <c r="D83" s="70">
        <v>23</v>
      </c>
      <c r="E83" s="70">
        <v>2015</v>
      </c>
      <c r="F83" s="70" t="s">
        <v>182</v>
      </c>
      <c r="G83" s="1064" t="s">
        <v>1826</v>
      </c>
      <c r="H83" s="70" t="s">
        <v>1827</v>
      </c>
      <c r="I83" s="148"/>
      <c r="J83" s="71">
        <v>16.675216564874091</v>
      </c>
      <c r="K83" s="71">
        <v>2.8477398465245738</v>
      </c>
      <c r="L83" s="71">
        <v>4.1877261790210891</v>
      </c>
      <c r="M83" s="71">
        <v>34.585809669358888</v>
      </c>
      <c r="N83" s="71">
        <v>28.806774658721601</v>
      </c>
      <c r="O83" s="71">
        <v>20.363434093903372</v>
      </c>
      <c r="P83" s="71">
        <v>18.734304241016083</v>
      </c>
      <c r="Q83" s="71">
        <v>1.43310141607251</v>
      </c>
      <c r="R83" s="71">
        <v>1.6870627943910141</v>
      </c>
      <c r="S83" s="71">
        <v>4.2697184109004711</v>
      </c>
      <c r="T83" s="72"/>
      <c r="U83" s="71">
        <v>970282</v>
      </c>
      <c r="V83" s="71">
        <v>924</v>
      </c>
      <c r="W83" s="71">
        <v>76</v>
      </c>
      <c r="X83" s="71">
        <v>5175</v>
      </c>
      <c r="Y83" s="71">
        <v>7717</v>
      </c>
      <c r="Z83" s="71">
        <v>11831</v>
      </c>
      <c r="AA83" s="71">
        <v>3728</v>
      </c>
      <c r="AB83" s="71">
        <v>19725</v>
      </c>
      <c r="AC83" s="71">
        <v>288375.85714285722</v>
      </c>
      <c r="AD83" s="71">
        <v>4.2697184109004711</v>
      </c>
      <c r="AE83" s="72"/>
      <c r="AF83" s="71">
        <v>12591756.6437313</v>
      </c>
      <c r="AG83" s="71">
        <v>1823800.9764297309</v>
      </c>
      <c r="AH83" s="71">
        <v>842066.03999994916</v>
      </c>
      <c r="AI83" s="71">
        <v>34858016.613636531</v>
      </c>
      <c r="AJ83" s="71">
        <v>31480178.106633492</v>
      </c>
      <c r="AK83" s="71">
        <v>0</v>
      </c>
      <c r="AL83" s="71">
        <v>0</v>
      </c>
      <c r="AM83" s="71">
        <v>2703228.5067370329</v>
      </c>
      <c r="AN83" s="71">
        <v>0</v>
      </c>
      <c r="AO83" s="71">
        <v>0</v>
      </c>
      <c r="AP83" s="71">
        <v>84299046.887168035</v>
      </c>
      <c r="AQ83" s="72"/>
      <c r="AR83" s="71">
        <v>147</v>
      </c>
      <c r="AS83" s="71">
        <v>163</v>
      </c>
      <c r="AT83" s="71">
        <v>0</v>
      </c>
      <c r="AU83" s="71">
        <v>0</v>
      </c>
      <c r="AV83" s="71">
        <v>0</v>
      </c>
      <c r="AW83" s="71">
        <v>0</v>
      </c>
      <c r="AX83" s="71"/>
      <c r="AY83" s="72"/>
      <c r="AZ83" s="71">
        <v>768.5</v>
      </c>
      <c r="BA83" s="71">
        <v>3415.8</v>
      </c>
      <c r="BB83" s="71">
        <v>0</v>
      </c>
      <c r="BC83" s="71">
        <v>0</v>
      </c>
      <c r="BD83" s="71">
        <v>0</v>
      </c>
      <c r="BE83" s="71">
        <v>0</v>
      </c>
      <c r="BF83" s="71"/>
      <c r="BG83" s="72"/>
      <c r="BH83" s="71">
        <v>0</v>
      </c>
      <c r="BI83" s="71">
        <v>0</v>
      </c>
      <c r="BJ83" s="71">
        <v>0</v>
      </c>
      <c r="BK83" s="71">
        <v>33.158000000000001</v>
      </c>
      <c r="BL83" s="71">
        <v>15.175999999999998</v>
      </c>
      <c r="BM83" s="71">
        <v>0</v>
      </c>
      <c r="BN83" s="72"/>
      <c r="BO83" s="71">
        <v>0</v>
      </c>
      <c r="BP83" s="71">
        <v>0</v>
      </c>
      <c r="BQ83" s="71">
        <v>0</v>
      </c>
      <c r="BR83" s="71">
        <v>1</v>
      </c>
      <c r="BS83" s="71">
        <v>2</v>
      </c>
      <c r="BT83" s="71">
        <v>0</v>
      </c>
      <c r="BU83"/>
      <c r="BV83" s="70">
        <v>48.334000000000003</v>
      </c>
      <c r="BW83" s="70">
        <v>0</v>
      </c>
      <c r="BX83" s="70">
        <v>0</v>
      </c>
      <c r="BY83" s="70">
        <v>0</v>
      </c>
      <c r="BZ83" s="70">
        <v>0</v>
      </c>
      <c r="CA83" s="70">
        <v>0</v>
      </c>
      <c r="CB83" s="70">
        <v>0</v>
      </c>
      <c r="CC83" s="70">
        <v>0</v>
      </c>
      <c r="CD83" s="70">
        <v>0</v>
      </c>
    </row>
    <row r="84" spans="1:82">
      <c r="A84" s="70" t="s">
        <v>1839</v>
      </c>
      <c r="B84" s="70">
        <v>387</v>
      </c>
      <c r="C84" s="70">
        <v>13</v>
      </c>
      <c r="D84" s="70">
        <v>23</v>
      </c>
      <c r="E84" s="70">
        <v>2016</v>
      </c>
      <c r="F84" s="70" t="s">
        <v>155</v>
      </c>
      <c r="G84" s="1064" t="s">
        <v>1826</v>
      </c>
      <c r="H84" s="70" t="s">
        <v>1827</v>
      </c>
      <c r="I84" s="148"/>
      <c r="J84" s="71">
        <v>24.800809898863083</v>
      </c>
      <c r="K84" s="71">
        <v>2.7155374272382238</v>
      </c>
      <c r="L84" s="71">
        <v>3.9966303282284725</v>
      </c>
      <c r="M84" s="71">
        <v>35.845842615823145</v>
      </c>
      <c r="N84" s="71">
        <v>29.920221876081783</v>
      </c>
      <c r="O84" s="71">
        <v>20.838775088903272</v>
      </c>
      <c r="P84" s="71">
        <v>19.007320206045531</v>
      </c>
      <c r="Q84" s="71">
        <v>1.4324175248244873</v>
      </c>
      <c r="R84" s="71">
        <v>1.8802618885875708</v>
      </c>
      <c r="S84" s="71">
        <v>2.7736535836974481</v>
      </c>
      <c r="T84" s="72"/>
      <c r="U84" s="71">
        <v>1192345</v>
      </c>
      <c r="V84" s="71">
        <v>924</v>
      </c>
      <c r="W84" s="71">
        <v>76</v>
      </c>
      <c r="X84" s="71">
        <v>5175</v>
      </c>
      <c r="Y84" s="71">
        <v>8052</v>
      </c>
      <c r="Z84" s="71">
        <v>12256</v>
      </c>
      <c r="AA84" s="71">
        <v>3912</v>
      </c>
      <c r="AB84" s="71">
        <v>20280</v>
      </c>
      <c r="AC84" s="71">
        <v>321130.22225037293</v>
      </c>
      <c r="AD84" s="71">
        <v>2.7736535836974481</v>
      </c>
      <c r="AE84" s="72"/>
      <c r="AF84" s="71">
        <v>20589410.326460332</v>
      </c>
      <c r="AG84" s="71">
        <v>1589975.5859401601</v>
      </c>
      <c r="AH84" s="71">
        <v>632898.11582004023</v>
      </c>
      <c r="AI84" s="71">
        <v>37419511.252265833</v>
      </c>
      <c r="AJ84" s="71">
        <v>33237366.840814229</v>
      </c>
      <c r="AK84" s="71">
        <v>0</v>
      </c>
      <c r="AL84" s="71">
        <v>0</v>
      </c>
      <c r="AM84" s="71">
        <v>2781448.163395734</v>
      </c>
      <c r="AN84" s="71">
        <v>0</v>
      </c>
      <c r="AO84" s="71">
        <v>0</v>
      </c>
      <c r="AP84" s="71">
        <v>96250610.284696326</v>
      </c>
      <c r="AQ84" s="72"/>
      <c r="AR84" s="71">
        <v>168</v>
      </c>
      <c r="AS84" s="71">
        <v>173</v>
      </c>
      <c r="AT84" s="71">
        <v>0</v>
      </c>
      <c r="AU84" s="71">
        <v>0</v>
      </c>
      <c r="AV84" s="71">
        <v>0</v>
      </c>
      <c r="AW84" s="71">
        <v>0</v>
      </c>
      <c r="AX84" s="71"/>
      <c r="AY84" s="72"/>
      <c r="AZ84" s="71">
        <v>898.69999999999993</v>
      </c>
      <c r="BA84" s="71">
        <v>5581.7</v>
      </c>
      <c r="BB84" s="71">
        <v>0</v>
      </c>
      <c r="BC84" s="71">
        <v>0</v>
      </c>
      <c r="BD84" s="71">
        <v>0</v>
      </c>
      <c r="BE84" s="71">
        <v>0</v>
      </c>
      <c r="BF84" s="71"/>
      <c r="BG84" s="72"/>
      <c r="BH84" s="71">
        <v>0</v>
      </c>
      <c r="BI84" s="71">
        <v>0</v>
      </c>
      <c r="BJ84" s="71">
        <v>0</v>
      </c>
      <c r="BK84" s="71">
        <v>30.888999999999999</v>
      </c>
      <c r="BL84" s="71">
        <v>12.795</v>
      </c>
      <c r="BM84" s="71">
        <v>0</v>
      </c>
      <c r="BN84" s="72"/>
      <c r="BO84" s="71">
        <v>0</v>
      </c>
      <c r="BP84" s="71">
        <v>0</v>
      </c>
      <c r="BQ84" s="71">
        <v>0</v>
      </c>
      <c r="BR84" s="71">
        <v>1</v>
      </c>
      <c r="BS84" s="71">
        <v>2</v>
      </c>
      <c r="BT84" s="71">
        <v>0</v>
      </c>
      <c r="BU84"/>
      <c r="BV84" s="70">
        <v>43.683999999999997</v>
      </c>
      <c r="BW84" s="70">
        <v>0</v>
      </c>
      <c r="BX84" s="70">
        <v>0</v>
      </c>
      <c r="BY84" s="70">
        <v>0</v>
      </c>
      <c r="BZ84" s="70">
        <v>0</v>
      </c>
      <c r="CA84" s="70">
        <v>0</v>
      </c>
      <c r="CB84" s="70">
        <v>0</v>
      </c>
      <c r="CC84" s="70">
        <v>0</v>
      </c>
      <c r="CD84" s="70">
        <v>0</v>
      </c>
    </row>
    <row r="85" spans="1:82">
      <c r="A85" s="70" t="s">
        <v>1840</v>
      </c>
      <c r="B85" s="70">
        <v>388</v>
      </c>
      <c r="C85" s="70">
        <v>14</v>
      </c>
      <c r="D85" s="70">
        <v>23</v>
      </c>
      <c r="E85" s="70">
        <v>2017</v>
      </c>
      <c r="F85" s="70" t="s">
        <v>156</v>
      </c>
      <c r="G85" s="70" t="s">
        <v>1826</v>
      </c>
      <c r="H85" s="70" t="s">
        <v>1827</v>
      </c>
      <c r="I85" s="148"/>
      <c r="J85" s="71">
        <v>26.227187242554525</v>
      </c>
      <c r="K85" s="71">
        <v>2.9233550164317061</v>
      </c>
      <c r="L85" s="71">
        <v>3.1029477902893126</v>
      </c>
      <c r="M85" s="71">
        <v>35.993732379897537</v>
      </c>
      <c r="N85" s="71">
        <v>31.818778318922163</v>
      </c>
      <c r="O85" s="71">
        <v>21.147684165778163</v>
      </c>
      <c r="P85" s="71">
        <v>19.471096803346033</v>
      </c>
      <c r="Q85" s="71">
        <v>1.41762343366779</v>
      </c>
      <c r="R85" s="71">
        <v>2.0687807712187198</v>
      </c>
      <c r="S85" s="71">
        <v>3.0046540497458762</v>
      </c>
      <c r="T85" s="72"/>
      <c r="U85" s="71">
        <v>1387850</v>
      </c>
      <c r="V85" s="71">
        <v>924</v>
      </c>
      <c r="W85" s="71">
        <v>76</v>
      </c>
      <c r="X85" s="71">
        <v>5175</v>
      </c>
      <c r="Y85" s="71">
        <v>8326</v>
      </c>
      <c r="Z85" s="71">
        <v>12644</v>
      </c>
      <c r="AA85" s="71">
        <v>4033</v>
      </c>
      <c r="AB85" s="71">
        <v>20755</v>
      </c>
      <c r="AC85" s="71">
        <v>360338.14285714278</v>
      </c>
      <c r="AD85" s="71">
        <v>3.0046540497458758</v>
      </c>
      <c r="AE85" s="72"/>
      <c r="AF85" s="71">
        <v>20656870.93907766</v>
      </c>
      <c r="AG85" s="71">
        <v>1719999.9941788311</v>
      </c>
      <c r="AH85" s="71">
        <v>661675.74045730277</v>
      </c>
      <c r="AI85" s="71">
        <v>38370539.294146843</v>
      </c>
      <c r="AJ85" s="71">
        <v>36270402.291292988</v>
      </c>
      <c r="AK85" s="71">
        <v>0</v>
      </c>
      <c r="AL85" s="71">
        <v>0</v>
      </c>
      <c r="AM85" s="71">
        <v>2851049.6395510309</v>
      </c>
      <c r="AN85" s="71">
        <v>0</v>
      </c>
      <c r="AO85" s="71">
        <v>0</v>
      </c>
      <c r="AP85" s="71">
        <v>100530537.89870466</v>
      </c>
      <c r="AQ85" s="72"/>
      <c r="AR85" s="71">
        <v>188</v>
      </c>
      <c r="AS85" s="71">
        <v>178</v>
      </c>
      <c r="AT85" s="71">
        <v>0</v>
      </c>
      <c r="AU85" s="71">
        <v>0</v>
      </c>
      <c r="AV85" s="71">
        <v>0</v>
      </c>
      <c r="AW85" s="71">
        <v>0</v>
      </c>
      <c r="AX85" s="71"/>
      <c r="AY85" s="72"/>
      <c r="AZ85" s="71">
        <v>1036.45</v>
      </c>
      <c r="BA85" s="71">
        <v>5654.9</v>
      </c>
      <c r="BB85" s="71">
        <v>0</v>
      </c>
      <c r="BC85" s="71">
        <v>0</v>
      </c>
      <c r="BD85" s="71">
        <v>0</v>
      </c>
      <c r="BE85" s="71">
        <v>0</v>
      </c>
      <c r="BF85" s="71"/>
      <c r="BG85" s="72"/>
      <c r="BH85" s="71">
        <v>0</v>
      </c>
      <c r="BI85" s="71">
        <v>0</v>
      </c>
      <c r="BJ85" s="71">
        <v>0</v>
      </c>
      <c r="BK85" s="71">
        <v>30.096</v>
      </c>
      <c r="BL85" s="71">
        <v>12.382999999999999</v>
      </c>
      <c r="BM85" s="71">
        <v>0</v>
      </c>
      <c r="BN85" s="72"/>
      <c r="BO85" s="71">
        <v>0</v>
      </c>
      <c r="BP85" s="71">
        <v>0</v>
      </c>
      <c r="BQ85" s="71">
        <v>0</v>
      </c>
      <c r="BR85" s="71">
        <v>1</v>
      </c>
      <c r="BS85" s="71">
        <v>2</v>
      </c>
      <c r="BT85" s="71">
        <v>0</v>
      </c>
      <c r="BU85"/>
      <c r="BV85" s="70">
        <v>42.478999999999999</v>
      </c>
      <c r="BW85" s="70">
        <v>0</v>
      </c>
      <c r="BX85" s="70">
        <v>0</v>
      </c>
      <c r="BY85" s="70">
        <v>0</v>
      </c>
      <c r="BZ85" s="70">
        <v>0</v>
      </c>
      <c r="CA85" s="70">
        <v>0</v>
      </c>
      <c r="CB85" s="70">
        <v>0</v>
      </c>
      <c r="CC85" s="70">
        <v>0</v>
      </c>
      <c r="CD85" s="70">
        <v>0</v>
      </c>
    </row>
    <row r="86" spans="1:82">
      <c r="A86" s="70" t="s">
        <v>1841</v>
      </c>
      <c r="B86" s="70">
        <v>389</v>
      </c>
      <c r="C86" s="70">
        <v>15</v>
      </c>
      <c r="D86" s="70">
        <v>23</v>
      </c>
      <c r="E86" s="70">
        <v>2018</v>
      </c>
      <c r="F86" s="70" t="s">
        <v>183</v>
      </c>
      <c r="G86" s="70" t="s">
        <v>1826</v>
      </c>
      <c r="H86" s="70" t="s">
        <v>1827</v>
      </c>
      <c r="I86" s="148"/>
      <c r="J86" s="71">
        <v>53.494668354779982</v>
      </c>
      <c r="K86" s="71">
        <v>2.789100114474234</v>
      </c>
      <c r="L86" s="71">
        <v>2.9210400148717506</v>
      </c>
      <c r="M86" s="71">
        <v>41.645389901766372</v>
      </c>
      <c r="N86" s="71">
        <v>29.451631221824083</v>
      </c>
      <c r="O86" s="71">
        <v>21.162287328456614</v>
      </c>
      <c r="P86" s="71">
        <v>19.650107927301779</v>
      </c>
      <c r="Q86" s="71">
        <v>1.34899765766416</v>
      </c>
      <c r="R86" s="71">
        <v>1.912222940063506</v>
      </c>
      <c r="S86" s="71">
        <v>4.0509197225008213</v>
      </c>
      <c r="T86" s="72"/>
      <c r="U86" s="71">
        <v>2917798</v>
      </c>
      <c r="V86" s="71">
        <v>924</v>
      </c>
      <c r="W86" s="71">
        <v>76</v>
      </c>
      <c r="X86" s="71">
        <v>5175</v>
      </c>
      <c r="Y86" s="71">
        <v>8584</v>
      </c>
      <c r="Z86" s="71">
        <v>12895</v>
      </c>
      <c r="AA86" s="71">
        <v>4111</v>
      </c>
      <c r="AB86" s="71">
        <v>21284</v>
      </c>
      <c r="AC86" s="71">
        <v>331763.71428571432</v>
      </c>
      <c r="AD86" s="71">
        <v>4.0509197225008213</v>
      </c>
      <c r="AE86" s="72"/>
      <c r="AF86" s="71">
        <v>34253348.10519819</v>
      </c>
      <c r="AG86" s="71">
        <v>1540185.01241636</v>
      </c>
      <c r="AH86" s="71">
        <v>611220.52040451404</v>
      </c>
      <c r="AI86" s="71">
        <v>44996155.95256082</v>
      </c>
      <c r="AJ86" s="71">
        <v>31702793.791164521</v>
      </c>
      <c r="AK86" s="71">
        <v>0</v>
      </c>
      <c r="AL86" s="71">
        <v>0</v>
      </c>
      <c r="AM86" s="71">
        <v>2929766.2403867338</v>
      </c>
      <c r="AN86" s="71">
        <v>0</v>
      </c>
      <c r="AO86" s="71">
        <v>0</v>
      </c>
      <c r="AP86" s="71">
        <v>116033469.62213114</v>
      </c>
      <c r="AQ86" s="72"/>
      <c r="AR86" s="71">
        <v>205</v>
      </c>
      <c r="AS86" s="71">
        <v>186</v>
      </c>
      <c r="AT86" s="71">
        <v>0</v>
      </c>
      <c r="AU86" s="71">
        <v>0</v>
      </c>
      <c r="AV86" s="71">
        <v>0</v>
      </c>
      <c r="AW86" s="71">
        <v>0</v>
      </c>
      <c r="AX86" s="71"/>
      <c r="AY86" s="72"/>
      <c r="AZ86" s="71">
        <v>1143.6500000000001</v>
      </c>
      <c r="BA86" s="71">
        <v>5839</v>
      </c>
      <c r="BB86" s="71">
        <v>0</v>
      </c>
      <c r="BC86" s="71">
        <v>0</v>
      </c>
      <c r="BD86" s="71">
        <v>0</v>
      </c>
      <c r="BE86" s="71">
        <v>0</v>
      </c>
      <c r="BF86" s="71"/>
      <c r="BG86" s="72"/>
      <c r="BH86" s="71">
        <v>0</v>
      </c>
      <c r="BI86" s="71">
        <v>0</v>
      </c>
      <c r="BJ86" s="71">
        <v>0</v>
      </c>
      <c r="BK86" s="71">
        <v>28.231999999999999</v>
      </c>
      <c r="BL86" s="71">
        <v>12.581</v>
      </c>
      <c r="BM86" s="71">
        <v>0</v>
      </c>
      <c r="BN86" s="72"/>
      <c r="BO86" s="71">
        <v>0</v>
      </c>
      <c r="BP86" s="71">
        <v>0</v>
      </c>
      <c r="BQ86" s="71">
        <v>0</v>
      </c>
      <c r="BR86" s="71">
        <v>1</v>
      </c>
      <c r="BS86" s="71">
        <v>2</v>
      </c>
      <c r="BT86" s="71">
        <v>0</v>
      </c>
      <c r="BU86"/>
      <c r="BV86" s="70">
        <v>40.813000000000002</v>
      </c>
      <c r="BW86" s="70">
        <v>0</v>
      </c>
      <c r="BX86" s="70">
        <v>0</v>
      </c>
      <c r="BY86" s="70">
        <v>0</v>
      </c>
      <c r="BZ86" s="70">
        <v>0</v>
      </c>
      <c r="CA86" s="70">
        <v>0</v>
      </c>
      <c r="CB86" s="70">
        <v>0</v>
      </c>
      <c r="CC86" s="70">
        <v>0</v>
      </c>
      <c r="CD86" s="70">
        <v>0</v>
      </c>
    </row>
    <row r="87" spans="1:82">
      <c r="A87" s="70" t="s">
        <v>1842</v>
      </c>
      <c r="B87" s="70">
        <v>390</v>
      </c>
      <c r="C87" s="70">
        <v>16</v>
      </c>
      <c r="D87" s="70">
        <v>23</v>
      </c>
      <c r="E87" s="70">
        <v>2019</v>
      </c>
      <c r="F87" s="70" t="s">
        <v>158</v>
      </c>
      <c r="G87" s="70" t="s">
        <v>1826</v>
      </c>
      <c r="H87" s="70" t="s">
        <v>1827</v>
      </c>
      <c r="I87" s="148"/>
      <c r="J87" s="71">
        <v>23.674348194312188</v>
      </c>
      <c r="K87" s="71">
        <v>2.6096986323927767</v>
      </c>
      <c r="L87" s="71">
        <v>2.9705325988801765</v>
      </c>
      <c r="M87" s="71">
        <v>34.274682937001565</v>
      </c>
      <c r="N87" s="71">
        <v>30.059195507683711</v>
      </c>
      <c r="O87" s="71">
        <v>21.245329483235682</v>
      </c>
      <c r="P87" s="71">
        <v>19.600846343976656</v>
      </c>
      <c r="Q87" s="71">
        <v>1.34293779771597</v>
      </c>
      <c r="R87" s="71">
        <v>2.1286301585625633</v>
      </c>
      <c r="S87" s="71">
        <v>3.9342033789924318</v>
      </c>
      <c r="T87" s="72"/>
      <c r="U87" s="71">
        <v>1297811</v>
      </c>
      <c r="V87" s="71">
        <v>924</v>
      </c>
      <c r="W87" s="71">
        <v>76</v>
      </c>
      <c r="X87" s="71">
        <v>5175</v>
      </c>
      <c r="Y87" s="71">
        <v>8923</v>
      </c>
      <c r="Z87" s="71">
        <v>13301</v>
      </c>
      <c r="AA87" s="71">
        <v>4070</v>
      </c>
      <c r="AB87" s="71">
        <v>21762</v>
      </c>
      <c r="AC87" s="71">
        <v>375358.42857142858</v>
      </c>
      <c r="AD87" s="71">
        <v>3.9342033789924322</v>
      </c>
      <c r="AE87" s="72"/>
      <c r="AF87" s="71">
        <v>19297931.949511379</v>
      </c>
      <c r="AG87" s="71">
        <v>1497257.91421767</v>
      </c>
      <c r="AH87" s="71">
        <v>675255.77784266148</v>
      </c>
      <c r="AI87" s="71">
        <v>35528840.383479558</v>
      </c>
      <c r="AJ87" s="71">
        <v>32879212.91029267</v>
      </c>
      <c r="AK87" s="71">
        <v>0</v>
      </c>
      <c r="AL87" s="71">
        <v>0</v>
      </c>
      <c r="AM87" s="71">
        <v>2963820.5757517107</v>
      </c>
      <c r="AN87" s="71">
        <v>0</v>
      </c>
      <c r="AO87" s="71">
        <v>0</v>
      </c>
      <c r="AP87" s="71">
        <v>92842319.511095643</v>
      </c>
      <c r="AQ87" s="72"/>
      <c r="AR87" s="71">
        <v>238</v>
      </c>
      <c r="AS87" s="71">
        <v>187</v>
      </c>
      <c r="AT87" s="71">
        <v>0</v>
      </c>
      <c r="AU87" s="71">
        <v>0</v>
      </c>
      <c r="AV87" s="71">
        <v>0</v>
      </c>
      <c r="AW87" s="71">
        <v>0</v>
      </c>
      <c r="AX87" s="71"/>
      <c r="AY87" s="72"/>
      <c r="AZ87" s="71">
        <v>1340.85</v>
      </c>
      <c r="BA87" s="71">
        <v>5888.6</v>
      </c>
      <c r="BB87" s="71">
        <v>0</v>
      </c>
      <c r="BC87" s="71">
        <v>0</v>
      </c>
      <c r="BD87" s="71">
        <v>0</v>
      </c>
      <c r="BE87" s="71">
        <v>0</v>
      </c>
      <c r="BF87" s="71"/>
      <c r="BG87" s="72"/>
      <c r="BH87" s="71">
        <v>0</v>
      </c>
      <c r="BI87" s="71">
        <v>0</v>
      </c>
      <c r="BJ87" s="71">
        <v>0</v>
      </c>
      <c r="BK87" s="71">
        <v>32.978999999999999</v>
      </c>
      <c r="BL87" s="71">
        <v>12.346</v>
      </c>
      <c r="BM87" s="71">
        <v>0</v>
      </c>
      <c r="BN87" s="72"/>
      <c r="BO87" s="71">
        <v>0</v>
      </c>
      <c r="BP87" s="71">
        <v>0</v>
      </c>
      <c r="BQ87" s="71">
        <v>0</v>
      </c>
      <c r="BR87" s="71">
        <v>1</v>
      </c>
      <c r="BS87" s="71">
        <v>2</v>
      </c>
      <c r="BT87" s="71">
        <v>0</v>
      </c>
      <c r="BU87"/>
      <c r="BV87" s="70">
        <v>45.325000000000003</v>
      </c>
      <c r="BW87" s="70">
        <v>0</v>
      </c>
      <c r="BX87" s="70">
        <v>0</v>
      </c>
      <c r="BY87" s="70">
        <v>0</v>
      </c>
      <c r="BZ87" s="70">
        <v>0</v>
      </c>
      <c r="CA87" s="70">
        <v>0</v>
      </c>
      <c r="CB87" s="70">
        <v>0</v>
      </c>
      <c r="CC87" s="70">
        <v>0</v>
      </c>
      <c r="CD87" s="70">
        <v>0</v>
      </c>
    </row>
    <row r="88" spans="1:82">
      <c r="A88" s="70" t="s">
        <v>1843</v>
      </c>
      <c r="B88" s="70">
        <v>391</v>
      </c>
      <c r="C88" s="70">
        <v>17</v>
      </c>
      <c r="D88" s="70">
        <v>23</v>
      </c>
      <c r="E88" s="70">
        <v>2020</v>
      </c>
      <c r="F88" s="70" t="s">
        <v>159</v>
      </c>
      <c r="G88" s="70" t="s">
        <v>1826</v>
      </c>
      <c r="H88" s="70" t="s">
        <v>1827</v>
      </c>
      <c r="I88" s="148"/>
      <c r="J88" s="71">
        <v>17.75781913037337</v>
      </c>
      <c r="K88" s="71">
        <v>2.3665056343070674</v>
      </c>
      <c r="L88" s="71">
        <v>2.5005516554381422</v>
      </c>
      <c r="M88" s="71">
        <v>29.685908967707263</v>
      </c>
      <c r="N88" s="71">
        <v>28.817749239176781</v>
      </c>
      <c r="O88" s="71">
        <v>19.15129618706904</v>
      </c>
      <c r="P88" s="71">
        <v>18.762703539753179</v>
      </c>
      <c r="Q88" s="71">
        <v>1.2998481080525801</v>
      </c>
      <c r="R88" s="71">
        <v>2.3137915368377642</v>
      </c>
      <c r="S88" s="71">
        <v>3.406139633880231</v>
      </c>
      <c r="T88" s="72"/>
      <c r="U88" s="71">
        <v>1137545</v>
      </c>
      <c r="V88" s="71">
        <v>989</v>
      </c>
      <c r="W88" s="71">
        <v>63</v>
      </c>
      <c r="X88" s="71">
        <v>5800</v>
      </c>
      <c r="Y88" s="71">
        <v>9175</v>
      </c>
      <c r="Z88" s="71">
        <v>13685</v>
      </c>
      <c r="AA88" s="71">
        <v>4141</v>
      </c>
      <c r="AB88" s="71">
        <v>22046</v>
      </c>
      <c r="AC88" s="71">
        <v>410165.28571428574</v>
      </c>
      <c r="AD88" s="71">
        <v>3.406139633880231</v>
      </c>
      <c r="AE88" s="72"/>
      <c r="AF88" s="71">
        <v>15149646.96671214</v>
      </c>
      <c r="AG88" s="71">
        <v>1354244.9702591537</v>
      </c>
      <c r="AH88" s="71">
        <v>626894.43633859453</v>
      </c>
      <c r="AI88" s="71">
        <v>33341876.670888226</v>
      </c>
      <c r="AJ88" s="71">
        <v>35398550.930539809</v>
      </c>
      <c r="AK88" s="71"/>
      <c r="AL88" s="71"/>
      <c r="AM88" s="71">
        <v>2877247.936168645</v>
      </c>
      <c r="AN88" s="71"/>
      <c r="AO88" s="71"/>
      <c r="AP88" s="71">
        <v>88748461.910906553</v>
      </c>
      <c r="AQ88" s="72"/>
      <c r="AR88" s="71">
        <v>270</v>
      </c>
      <c r="AS88" s="71">
        <v>188</v>
      </c>
      <c r="AT88" s="71">
        <v>0</v>
      </c>
      <c r="AU88" s="71">
        <v>0</v>
      </c>
      <c r="AV88" s="71">
        <v>0</v>
      </c>
      <c r="AW88" s="71">
        <v>0</v>
      </c>
      <c r="AX88" s="71"/>
      <c r="AY88" s="72"/>
      <c r="AZ88" s="71">
        <v>1510.450000000001</v>
      </c>
      <c r="BA88" s="71">
        <v>5898.7999999999975</v>
      </c>
      <c r="BB88" s="71">
        <v>0</v>
      </c>
      <c r="BC88" s="71">
        <v>0</v>
      </c>
      <c r="BD88" s="71">
        <v>0</v>
      </c>
      <c r="BE88" s="71">
        <v>0</v>
      </c>
      <c r="BF88" s="71"/>
      <c r="BG88" s="72"/>
      <c r="BH88" s="71">
        <v>0</v>
      </c>
      <c r="BI88" s="71">
        <v>0</v>
      </c>
      <c r="BJ88" s="71">
        <v>0</v>
      </c>
      <c r="BK88" s="71">
        <v>29.702999999999999</v>
      </c>
      <c r="BL88" s="71">
        <v>11.824</v>
      </c>
      <c r="BM88" s="71">
        <v>0</v>
      </c>
      <c r="BN88" s="72"/>
      <c r="BO88" s="71">
        <v>0</v>
      </c>
      <c r="BP88" s="71">
        <v>0</v>
      </c>
      <c r="BQ88" s="71">
        <v>0</v>
      </c>
      <c r="BR88" s="71">
        <v>1</v>
      </c>
      <c r="BS88" s="71">
        <v>2</v>
      </c>
      <c r="BT88" s="71">
        <v>0</v>
      </c>
      <c r="BU88"/>
      <c r="BV88" s="70">
        <v>41.527000000000001</v>
      </c>
      <c r="BW88" s="70">
        <v>0</v>
      </c>
      <c r="BX88" s="70">
        <v>0</v>
      </c>
      <c r="BY88" s="70">
        <v>0</v>
      </c>
      <c r="BZ88" s="70">
        <v>0</v>
      </c>
      <c r="CA88" s="70">
        <v>0</v>
      </c>
      <c r="CB88" s="70">
        <v>0</v>
      </c>
      <c r="CC88" s="70">
        <v>0</v>
      </c>
      <c r="CD88" s="70">
        <v>0</v>
      </c>
    </row>
    <row r="89" spans="1:82">
      <c r="A89" s="70" t="s">
        <v>1844</v>
      </c>
      <c r="B89" s="70">
        <v>391</v>
      </c>
      <c r="C89" s="70">
        <v>18</v>
      </c>
      <c r="D89" s="70">
        <v>23</v>
      </c>
      <c r="E89" s="70">
        <v>2021</v>
      </c>
      <c r="F89" s="70" t="s">
        <v>160</v>
      </c>
      <c r="G89" s="70" t="s">
        <v>1826</v>
      </c>
      <c r="H89" s="70" t="s">
        <v>1827</v>
      </c>
      <c r="I89" s="148"/>
      <c r="J89" s="71">
        <v>18.297595126507137</v>
      </c>
      <c r="K89" s="71">
        <v>2.5060614291610883</v>
      </c>
      <c r="L89" s="71">
        <v>2.6955256354038686</v>
      </c>
      <c r="M89" s="71">
        <v>32.13358634217505</v>
      </c>
      <c r="N89" s="71">
        <v>30.921749800601582</v>
      </c>
      <c r="O89" s="71">
        <v>18.8661621970646</v>
      </c>
      <c r="P89" s="71">
        <v>19.353130240280397</v>
      </c>
      <c r="Q89" s="71">
        <v>1.2975366876932199</v>
      </c>
      <c r="R89" s="71">
        <v>2.520825480743266</v>
      </c>
      <c r="S89" s="71">
        <v>2.7697330336648629</v>
      </c>
      <c r="T89" s="72"/>
      <c r="U89" s="71">
        <v>1241515</v>
      </c>
      <c r="V89" s="71">
        <v>989</v>
      </c>
      <c r="W89" s="71">
        <v>63</v>
      </c>
      <c r="X89" s="71">
        <v>5800</v>
      </c>
      <c r="Y89" s="71">
        <v>9333</v>
      </c>
      <c r="Z89" s="71">
        <v>13881</v>
      </c>
      <c r="AA89" s="71">
        <v>4165</v>
      </c>
      <c r="AB89" s="71">
        <v>22223</v>
      </c>
      <c r="AC89" s="71">
        <v>433512.57142857136</v>
      </c>
      <c r="AD89" s="71">
        <v>2.7697330336648629</v>
      </c>
      <c r="AE89" s="72"/>
      <c r="AF89" s="71">
        <v>15460559.865713043</v>
      </c>
      <c r="AG89" s="71">
        <v>1451287.4044132754</v>
      </c>
      <c r="AH89" s="71">
        <v>662850.20603128895</v>
      </c>
      <c r="AI89" s="71">
        <v>36735122.217299849</v>
      </c>
      <c r="AJ89" s="71">
        <v>37241683.442930996</v>
      </c>
      <c r="AK89" s="71">
        <v>0</v>
      </c>
      <c r="AL89" s="71">
        <v>0</v>
      </c>
      <c r="AM89" s="71">
        <v>2917077.3787528044</v>
      </c>
      <c r="AN89" s="71">
        <v>0</v>
      </c>
      <c r="AO89" s="71">
        <v>0</v>
      </c>
      <c r="AP89" s="71">
        <v>94468580.515141249</v>
      </c>
      <c r="AQ89" s="72"/>
      <c r="AR89" s="71">
        <v>303</v>
      </c>
      <c r="AS89" s="71">
        <v>188</v>
      </c>
      <c r="AT89" s="71">
        <v>0</v>
      </c>
      <c r="AU89" s="71">
        <v>0</v>
      </c>
      <c r="AV89" s="71">
        <v>0</v>
      </c>
      <c r="AW89" s="71">
        <v>0</v>
      </c>
      <c r="AX89" s="71"/>
      <c r="AY89" s="72"/>
      <c r="AZ89" s="71">
        <v>1692.600000000001</v>
      </c>
      <c r="BA89" s="71">
        <v>5898.7999999999975</v>
      </c>
      <c r="BB89" s="71">
        <v>0</v>
      </c>
      <c r="BC89" s="71">
        <v>0</v>
      </c>
      <c r="BD89" s="71">
        <v>0</v>
      </c>
      <c r="BE89" s="71">
        <v>0</v>
      </c>
      <c r="BF89" s="71"/>
      <c r="BG89" s="72"/>
      <c r="BH89" s="71">
        <v>0</v>
      </c>
      <c r="BI89" s="71">
        <v>0</v>
      </c>
      <c r="BJ89" s="71">
        <v>0</v>
      </c>
      <c r="BK89" s="71">
        <v>30.693000000000001</v>
      </c>
      <c r="BL89" s="71">
        <v>10.61</v>
      </c>
      <c r="BM89" s="71">
        <v>0</v>
      </c>
      <c r="BN89" s="72"/>
      <c r="BO89" s="71">
        <v>0</v>
      </c>
      <c r="BP89" s="71">
        <v>0</v>
      </c>
      <c r="BQ89" s="71">
        <v>0</v>
      </c>
      <c r="BR89" s="71">
        <v>1</v>
      </c>
      <c r="BS89" s="71">
        <v>2</v>
      </c>
      <c r="BT89" s="71">
        <v>0</v>
      </c>
      <c r="BU89"/>
      <c r="BV89" s="70">
        <v>41.302999999999997</v>
      </c>
      <c r="BW89" s="70">
        <v>0</v>
      </c>
      <c r="BX89" s="70">
        <v>0</v>
      </c>
      <c r="BY89" s="70">
        <v>0</v>
      </c>
      <c r="BZ89" s="70">
        <v>0</v>
      </c>
      <c r="CA89" s="70">
        <v>0</v>
      </c>
      <c r="CB89" s="70">
        <v>0</v>
      </c>
      <c r="CC89" s="70">
        <v>0</v>
      </c>
      <c r="CD89" s="70">
        <v>0</v>
      </c>
    </row>
    <row r="90" spans="1:82">
      <c r="A90" s="70" t="s">
        <v>1845</v>
      </c>
      <c r="B90" s="70">
        <v>391</v>
      </c>
      <c r="C90" s="70">
        <v>19</v>
      </c>
      <c r="D90" s="70">
        <v>23</v>
      </c>
      <c r="E90" s="70">
        <v>2022</v>
      </c>
      <c r="F90" s="70" t="s">
        <v>161</v>
      </c>
      <c r="G90" s="70" t="s">
        <v>1826</v>
      </c>
      <c r="H90" s="70" t="s">
        <v>1827</v>
      </c>
      <c r="I90" s="148"/>
      <c r="J90" s="71">
        <v>20.270843995384098</v>
      </c>
      <c r="K90" s="71">
        <v>2.7287172789215837</v>
      </c>
      <c r="L90" s="71">
        <v>2.1969503597019613</v>
      </c>
      <c r="M90" s="71">
        <v>36.764400251065958</v>
      </c>
      <c r="N90" s="71">
        <v>31.324971463740503</v>
      </c>
      <c r="O90" s="71">
        <v>20.240239379429099</v>
      </c>
      <c r="P90" s="71">
        <v>19.66209882058239</v>
      </c>
      <c r="Q90" s="71">
        <v>1.3192143007412513</v>
      </c>
      <c r="R90" s="71">
        <v>2.3867905302564631</v>
      </c>
      <c r="S90" s="71">
        <v>2.113598822187341</v>
      </c>
      <c r="T90" s="72"/>
      <c r="U90" s="71">
        <v>1393292</v>
      </c>
      <c r="V90" s="71">
        <v>989</v>
      </c>
      <c r="W90" s="71">
        <v>63</v>
      </c>
      <c r="X90" s="71">
        <v>5800</v>
      </c>
      <c r="Y90" s="71">
        <v>9517</v>
      </c>
      <c r="Z90" s="71">
        <v>14149</v>
      </c>
      <c r="AA90" s="71">
        <v>4296</v>
      </c>
      <c r="AB90" s="71">
        <v>22409</v>
      </c>
      <c r="AC90" s="71">
        <v>415617.42857142846</v>
      </c>
      <c r="AD90" s="71">
        <v>2.113598822187341</v>
      </c>
      <c r="AE90" s="72"/>
      <c r="AF90" s="71">
        <v>16739825.663615221</v>
      </c>
      <c r="AG90" s="71">
        <v>1645588.5784846591</v>
      </c>
      <c r="AH90" s="71">
        <v>621638.41816452972</v>
      </c>
      <c r="AI90" s="71">
        <v>41082763.623608001</v>
      </c>
      <c r="AJ90" s="71">
        <v>38695160.603768058</v>
      </c>
      <c r="AK90" s="71">
        <v>0</v>
      </c>
      <c r="AL90" s="71">
        <v>0</v>
      </c>
      <c r="AM90" s="71">
        <v>2893613.5403690524</v>
      </c>
      <c r="AN90" s="71">
        <v>0</v>
      </c>
      <c r="AO90" s="71">
        <v>0</v>
      </c>
      <c r="AP90" s="71">
        <v>101678590.42800952</v>
      </c>
      <c r="AQ90" s="72"/>
      <c r="AR90" s="71">
        <v>337</v>
      </c>
      <c r="AS90" s="71">
        <v>188</v>
      </c>
      <c r="AT90" s="71">
        <v>0</v>
      </c>
      <c r="AU90" s="71">
        <v>0</v>
      </c>
      <c r="AV90" s="71">
        <v>0</v>
      </c>
      <c r="AW90" s="71">
        <v>0</v>
      </c>
      <c r="AX90" s="71"/>
      <c r="AY90" s="72"/>
      <c r="AZ90" s="71">
        <v>1892.1000000000013</v>
      </c>
      <c r="BA90" s="71">
        <v>5898.7999999999975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1846</v>
      </c>
      <c r="B91" s="70">
        <v>391</v>
      </c>
      <c r="C91" s="70">
        <v>20</v>
      </c>
      <c r="D91" s="70">
        <v>23</v>
      </c>
      <c r="E91" s="70">
        <v>2023</v>
      </c>
      <c r="F91" s="70" t="s">
        <v>1539</v>
      </c>
      <c r="G91" s="70" t="s">
        <v>1826</v>
      </c>
      <c r="H91" s="70" t="s">
        <v>1827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361</v>
      </c>
      <c r="AS91" s="71">
        <v>188</v>
      </c>
      <c r="AT91" s="71">
        <v>0</v>
      </c>
      <c r="AU91" s="71">
        <v>0</v>
      </c>
      <c r="AV91" s="71">
        <v>0</v>
      </c>
      <c r="AW91" s="71">
        <v>0</v>
      </c>
      <c r="AX91" s="71"/>
      <c r="AY91" s="72"/>
      <c r="AZ91" s="71">
        <v>2031.0000000000014</v>
      </c>
      <c r="BA91" s="71">
        <v>5898.7999999999975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1847</v>
      </c>
      <c r="B92" s="70">
        <v>391</v>
      </c>
      <c r="C92" s="70">
        <v>21</v>
      </c>
      <c r="D92" s="70">
        <v>23</v>
      </c>
      <c r="E92" s="70">
        <v>2024</v>
      </c>
      <c r="F92" s="70" t="s">
        <v>1554</v>
      </c>
      <c r="G92" s="70" t="s">
        <v>1826</v>
      </c>
      <c r="H92" s="70" t="s">
        <v>1827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1848</v>
      </c>
      <c r="B93" s="70">
        <v>273</v>
      </c>
      <c r="C93" s="70">
        <v>1</v>
      </c>
      <c r="D93" s="70">
        <v>17</v>
      </c>
      <c r="E93" s="70">
        <v>1990</v>
      </c>
      <c r="F93" s="70" t="s">
        <v>787</v>
      </c>
      <c r="G93" s="70" t="s">
        <v>1849</v>
      </c>
      <c r="H93" s="70" t="s">
        <v>1850</v>
      </c>
      <c r="I93" s="148"/>
      <c r="J93" s="71">
        <v>6.2310127590475348</v>
      </c>
      <c r="K93" s="71">
        <v>2.1045967893569371</v>
      </c>
      <c r="L93" s="71">
        <v>0.80285311453394459</v>
      </c>
      <c r="M93" s="71">
        <v>6.3181738551175544</v>
      </c>
      <c r="N93" s="71">
        <v>10.18710751819224</v>
      </c>
      <c r="O93" s="71">
        <v>13.962647032358349</v>
      </c>
      <c r="P93" s="71">
        <v>16.238961509242571</v>
      </c>
      <c r="Q93" s="71">
        <v>0.84204779617135805</v>
      </c>
      <c r="R93" s="71">
        <v>0</v>
      </c>
      <c r="S93" s="71">
        <v>0.89439980661813123</v>
      </c>
      <c r="T93" s="72"/>
      <c r="U93" s="71">
        <v>1206737</v>
      </c>
      <c r="V93" s="71">
        <v>742</v>
      </c>
      <c r="W93" s="71">
        <v>11</v>
      </c>
      <c r="X93" s="71">
        <v>2512</v>
      </c>
      <c r="Y93" s="71">
        <v>3563</v>
      </c>
      <c r="Z93" s="71">
        <v>5743</v>
      </c>
      <c r="AA93" s="71">
        <v>3943</v>
      </c>
      <c r="AB93" s="71">
        <v>13672</v>
      </c>
      <c r="AC93" s="71">
        <v>0</v>
      </c>
      <c r="AD93" s="71">
        <v>0.89439980661813123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1851</v>
      </c>
      <c r="B94" s="70">
        <v>274</v>
      </c>
      <c r="C94" s="70">
        <v>2</v>
      </c>
      <c r="D94" s="70">
        <v>17</v>
      </c>
      <c r="E94" s="70">
        <v>2005</v>
      </c>
      <c r="F94" s="70" t="s">
        <v>789</v>
      </c>
      <c r="G94" s="70" t="s">
        <v>1849</v>
      </c>
      <c r="H94" s="70" t="s">
        <v>1850</v>
      </c>
      <c r="I94" s="148"/>
      <c r="J94" s="71">
        <v>22.096482032402228</v>
      </c>
      <c r="K94" s="71">
        <v>1.3266415663182911</v>
      </c>
      <c r="L94" s="71">
        <v>0</v>
      </c>
      <c r="M94" s="71">
        <v>15.0224490880501</v>
      </c>
      <c r="N94" s="71">
        <v>20.16773878221942</v>
      </c>
      <c r="O94" s="71">
        <v>23.4092324308528</v>
      </c>
      <c r="P94" s="71">
        <v>16.37835704566746</v>
      </c>
      <c r="Q94" s="71">
        <v>1.0724173112675</v>
      </c>
      <c r="R94" s="71">
        <v>0</v>
      </c>
      <c r="S94" s="71">
        <v>1.3454426094158021</v>
      </c>
      <c r="T94" s="72"/>
      <c r="U94" s="71">
        <v>3924192</v>
      </c>
      <c r="V94" s="71">
        <v>589</v>
      </c>
      <c r="W94" s="71">
        <v>0</v>
      </c>
      <c r="X94" s="71">
        <v>3269</v>
      </c>
      <c r="Y94" s="71">
        <v>5897</v>
      </c>
      <c r="Z94" s="71">
        <v>11142</v>
      </c>
      <c r="AA94" s="71">
        <v>3257</v>
      </c>
      <c r="AB94" s="71">
        <v>18203</v>
      </c>
      <c r="AC94" s="71">
        <v>0</v>
      </c>
      <c r="AD94" s="71">
        <v>1.3454426094158021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1852</v>
      </c>
      <c r="B95" s="70">
        <v>275</v>
      </c>
      <c r="C95" s="70">
        <v>3</v>
      </c>
      <c r="D95" s="70">
        <v>17</v>
      </c>
      <c r="E95" s="70">
        <v>2006</v>
      </c>
      <c r="F95" s="70" t="s">
        <v>790</v>
      </c>
      <c r="G95" s="70" t="s">
        <v>1849</v>
      </c>
      <c r="H95" s="70" t="s">
        <v>1850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1853</v>
      </c>
      <c r="B96" s="70">
        <v>276</v>
      </c>
      <c r="C96" s="70">
        <v>4</v>
      </c>
      <c r="D96" s="70">
        <v>17</v>
      </c>
      <c r="E96" s="70">
        <v>2007</v>
      </c>
      <c r="F96" s="70" t="s">
        <v>791</v>
      </c>
      <c r="G96" s="70" t="s">
        <v>1849</v>
      </c>
      <c r="H96" s="70" t="s">
        <v>1850</v>
      </c>
      <c r="I96" s="148"/>
      <c r="J96" s="71">
        <v>16.311723821143261</v>
      </c>
      <c r="K96" s="71">
        <v>1.3324016526194971</v>
      </c>
      <c r="L96" s="71">
        <v>0</v>
      </c>
      <c r="M96" s="71">
        <v>17.5086775969569</v>
      </c>
      <c r="N96" s="71">
        <v>21.082649035380861</v>
      </c>
      <c r="O96" s="71">
        <v>24.35168219182346</v>
      </c>
      <c r="P96" s="71">
        <v>17.469341324936611</v>
      </c>
      <c r="Q96" s="71">
        <v>1.17683039341823</v>
      </c>
      <c r="R96" s="71">
        <v>0</v>
      </c>
      <c r="S96" s="71">
        <v>2.2570354533621249</v>
      </c>
      <c r="T96" s="72"/>
      <c r="U96" s="71">
        <v>2921831</v>
      </c>
      <c r="V96" s="71">
        <v>569</v>
      </c>
      <c r="W96" s="71">
        <v>0</v>
      </c>
      <c r="X96" s="71">
        <v>4083</v>
      </c>
      <c r="Y96" s="71">
        <v>6268</v>
      </c>
      <c r="Z96" s="71">
        <v>12049</v>
      </c>
      <c r="AA96" s="71">
        <v>3421</v>
      </c>
      <c r="AB96" s="71">
        <v>18919</v>
      </c>
      <c r="AC96" s="71">
        <v>0</v>
      </c>
      <c r="AD96" s="71">
        <v>2.2570354533621249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1854</v>
      </c>
      <c r="B97" s="70">
        <v>277</v>
      </c>
      <c r="C97" s="70">
        <v>5</v>
      </c>
      <c r="D97" s="70">
        <v>17</v>
      </c>
      <c r="E97" s="70">
        <v>2008</v>
      </c>
      <c r="F97" s="70" t="s">
        <v>792</v>
      </c>
      <c r="G97" s="70" t="s">
        <v>1849</v>
      </c>
      <c r="H97" s="70" t="s">
        <v>1850</v>
      </c>
      <c r="I97" s="148"/>
      <c r="J97" s="71">
        <v>18.33327969976936</v>
      </c>
      <c r="K97" s="71">
        <v>0.99540115877992175</v>
      </c>
      <c r="L97" s="71">
        <v>0</v>
      </c>
      <c r="M97" s="71">
        <v>18.56195090170797</v>
      </c>
      <c r="N97" s="71">
        <v>22.126802044543769</v>
      </c>
      <c r="O97" s="71">
        <v>26.124771645497699</v>
      </c>
      <c r="P97" s="71">
        <v>17.643258332922962</v>
      </c>
      <c r="Q97" s="71">
        <v>1.1682519600140899</v>
      </c>
      <c r="R97" s="71">
        <v>0</v>
      </c>
      <c r="S97" s="71">
        <v>2.594402709830308</v>
      </c>
      <c r="T97" s="72"/>
      <c r="U97" s="71">
        <v>3443740</v>
      </c>
      <c r="V97" s="71">
        <v>569</v>
      </c>
      <c r="W97" s="71">
        <v>0</v>
      </c>
      <c r="X97" s="71">
        <v>4083</v>
      </c>
      <c r="Y97" s="71">
        <v>6366</v>
      </c>
      <c r="Z97" s="71">
        <v>13380</v>
      </c>
      <c r="AA97" s="71">
        <v>3459</v>
      </c>
      <c r="AB97" s="71">
        <v>19090</v>
      </c>
      <c r="AC97" s="71">
        <v>0</v>
      </c>
      <c r="AD97" s="71">
        <v>2.594402709830308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1855</v>
      </c>
      <c r="B98" s="70">
        <v>278</v>
      </c>
      <c r="C98" s="70">
        <v>6</v>
      </c>
      <c r="D98" s="70">
        <v>17</v>
      </c>
      <c r="E98" s="70">
        <v>2009</v>
      </c>
      <c r="F98" s="70" t="s">
        <v>176</v>
      </c>
      <c r="G98" s="70" t="s">
        <v>1849</v>
      </c>
      <c r="H98" s="70" t="s">
        <v>1850</v>
      </c>
      <c r="I98" s="148"/>
      <c r="J98" s="71">
        <v>12.244119317290849</v>
      </c>
      <c r="K98" s="71">
        <v>0.94827564142031362</v>
      </c>
      <c r="L98" s="71">
        <v>0.3588635542769425</v>
      </c>
      <c r="M98" s="71">
        <v>20.020914301305769</v>
      </c>
      <c r="N98" s="71">
        <v>19.96677086063508</v>
      </c>
      <c r="O98" s="71">
        <v>26.750438466743901</v>
      </c>
      <c r="P98" s="71">
        <v>17.031870179083121</v>
      </c>
      <c r="Q98" s="71">
        <v>1.1242062585485599</v>
      </c>
      <c r="R98" s="71">
        <v>0</v>
      </c>
      <c r="S98" s="71">
        <v>2.2182623567975162</v>
      </c>
      <c r="T98" s="72"/>
      <c r="U98" s="71">
        <v>2071395</v>
      </c>
      <c r="V98" s="71">
        <v>573</v>
      </c>
      <c r="W98" s="71">
        <v>14</v>
      </c>
      <c r="X98" s="71">
        <v>4712</v>
      </c>
      <c r="Y98" s="71">
        <v>6478</v>
      </c>
      <c r="Z98" s="71">
        <v>13523</v>
      </c>
      <c r="AA98" s="71">
        <v>3428</v>
      </c>
      <c r="AB98" s="71">
        <v>19284</v>
      </c>
      <c r="AC98" s="71">
        <v>0</v>
      </c>
      <c r="AD98" s="71">
        <v>2.2182623567975162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3.81</v>
      </c>
      <c r="BK98" s="71">
        <v>0</v>
      </c>
      <c r="BL98" s="71">
        <v>0</v>
      </c>
      <c r="BM98" s="71">
        <v>0</v>
      </c>
      <c r="BN98" s="72"/>
      <c r="BO98" s="71">
        <v>0</v>
      </c>
      <c r="BP98" s="71">
        <v>0</v>
      </c>
      <c r="BQ98" s="71">
        <v>1</v>
      </c>
      <c r="BR98" s="71">
        <v>0</v>
      </c>
      <c r="BS98" s="71">
        <v>0</v>
      </c>
      <c r="BT98" s="71">
        <v>0</v>
      </c>
      <c r="BU98"/>
      <c r="BV98" s="70">
        <v>3.81</v>
      </c>
      <c r="BW98" s="70">
        <v>0</v>
      </c>
      <c r="BX98" s="70">
        <v>0</v>
      </c>
      <c r="BY98" s="70">
        <v>0</v>
      </c>
      <c r="BZ98" s="70">
        <v>0</v>
      </c>
      <c r="CA98" s="70">
        <v>0</v>
      </c>
      <c r="CB98" s="70">
        <v>0</v>
      </c>
      <c r="CC98" s="70">
        <v>0</v>
      </c>
      <c r="CD98" s="70">
        <v>0</v>
      </c>
    </row>
    <row r="99" spans="1:82">
      <c r="A99" s="70" t="s">
        <v>1856</v>
      </c>
      <c r="B99" s="70">
        <v>279</v>
      </c>
      <c r="C99" s="70">
        <v>7</v>
      </c>
      <c r="D99" s="70">
        <v>17</v>
      </c>
      <c r="E99" s="70">
        <v>2010</v>
      </c>
      <c r="F99" s="70" t="s">
        <v>177</v>
      </c>
      <c r="G99" s="70" t="s">
        <v>1849</v>
      </c>
      <c r="H99" s="70" t="s">
        <v>1850</v>
      </c>
      <c r="I99" s="148"/>
      <c r="J99" s="71">
        <v>9.822649961685455</v>
      </c>
      <c r="K99" s="71">
        <v>1.01119667354882</v>
      </c>
      <c r="L99" s="71">
        <v>0.34488423944170932</v>
      </c>
      <c r="M99" s="71">
        <v>20.726112949517461</v>
      </c>
      <c r="N99" s="71">
        <v>21.743532363126011</v>
      </c>
      <c r="O99" s="71">
        <v>25.852894738236451</v>
      </c>
      <c r="P99" s="71">
        <v>17.055360448176661</v>
      </c>
      <c r="Q99" s="71">
        <v>1.1882458488724801</v>
      </c>
      <c r="R99" s="71">
        <v>0</v>
      </c>
      <c r="S99" s="71">
        <v>1.820630299194766</v>
      </c>
      <c r="T99" s="72"/>
      <c r="U99" s="71">
        <v>1786983</v>
      </c>
      <c r="V99" s="71">
        <v>573</v>
      </c>
      <c r="W99" s="71">
        <v>14</v>
      </c>
      <c r="X99" s="71">
        <v>4712</v>
      </c>
      <c r="Y99" s="71">
        <v>6629</v>
      </c>
      <c r="Z99" s="71">
        <v>13130</v>
      </c>
      <c r="AA99" s="71">
        <v>3347</v>
      </c>
      <c r="AB99" s="71">
        <v>19531</v>
      </c>
      <c r="AC99" s="71">
        <v>0</v>
      </c>
      <c r="AD99" s="71">
        <v>1.820630299194766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3.9020000000000001</v>
      </c>
      <c r="BK99" s="71">
        <v>0</v>
      </c>
      <c r="BL99" s="71">
        <v>0</v>
      </c>
      <c r="BM99" s="71">
        <v>0</v>
      </c>
      <c r="BN99" s="72"/>
      <c r="BO99" s="71">
        <v>0</v>
      </c>
      <c r="BP99" s="71">
        <v>0</v>
      </c>
      <c r="BQ99" s="71">
        <v>1</v>
      </c>
      <c r="BR99" s="71">
        <v>0</v>
      </c>
      <c r="BS99" s="71">
        <v>0</v>
      </c>
      <c r="BT99" s="71">
        <v>0</v>
      </c>
      <c r="BU99"/>
      <c r="BV99" s="70">
        <v>3.9020000000000001</v>
      </c>
      <c r="BW99" s="70">
        <v>0</v>
      </c>
      <c r="BX99" s="70">
        <v>0</v>
      </c>
      <c r="BY99" s="70">
        <v>0</v>
      </c>
      <c r="BZ99" s="70">
        <v>0</v>
      </c>
      <c r="CA99" s="70">
        <v>0</v>
      </c>
      <c r="CB99" s="70">
        <v>0</v>
      </c>
      <c r="CC99" s="70">
        <v>0</v>
      </c>
      <c r="CD99" s="70">
        <v>0</v>
      </c>
    </row>
    <row r="100" spans="1:82">
      <c r="A100" s="70" t="s">
        <v>1857</v>
      </c>
      <c r="B100" s="70">
        <v>280</v>
      </c>
      <c r="C100" s="70">
        <v>8</v>
      </c>
      <c r="D100" s="70">
        <v>17</v>
      </c>
      <c r="E100" s="70">
        <v>2011</v>
      </c>
      <c r="F100" s="70" t="s">
        <v>178</v>
      </c>
      <c r="G100" s="70" t="s">
        <v>1849</v>
      </c>
      <c r="H100" s="70" t="s">
        <v>1850</v>
      </c>
      <c r="I100" s="148"/>
      <c r="J100" s="71">
        <v>7.481906412450412</v>
      </c>
      <c r="K100" s="71">
        <v>1.321644889377809</v>
      </c>
      <c r="L100" s="71">
        <v>0.54307097122584524</v>
      </c>
      <c r="M100" s="71">
        <v>24.46232084263519</v>
      </c>
      <c r="N100" s="71">
        <v>23.628429047111538</v>
      </c>
      <c r="O100" s="71">
        <v>26.503783511137801</v>
      </c>
      <c r="P100" s="71">
        <v>16.725787155092977</v>
      </c>
      <c r="Q100" s="71">
        <v>1.38711940829085</v>
      </c>
      <c r="R100" s="71">
        <v>0</v>
      </c>
      <c r="S100" s="71">
        <v>2.1484228122115958</v>
      </c>
      <c r="T100" s="72"/>
      <c r="U100" s="71">
        <v>1208451</v>
      </c>
      <c r="V100" s="71">
        <v>573</v>
      </c>
      <c r="W100" s="71">
        <v>14</v>
      </c>
      <c r="X100" s="71">
        <v>4712</v>
      </c>
      <c r="Y100" s="71">
        <v>6788</v>
      </c>
      <c r="Z100" s="71">
        <v>13753</v>
      </c>
      <c r="AA100" s="71">
        <v>3380</v>
      </c>
      <c r="AB100" s="71">
        <v>19766</v>
      </c>
      <c r="AC100" s="71">
        <v>0</v>
      </c>
      <c r="AD100" s="71">
        <v>2.1484228122115958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4.2729999999999997</v>
      </c>
      <c r="BK100" s="71">
        <v>0</v>
      </c>
      <c r="BL100" s="71">
        <v>0</v>
      </c>
      <c r="BM100" s="71">
        <v>0</v>
      </c>
      <c r="BN100" s="72"/>
      <c r="BO100" s="71">
        <v>0</v>
      </c>
      <c r="BP100" s="71">
        <v>0</v>
      </c>
      <c r="BQ100" s="71">
        <v>1</v>
      </c>
      <c r="BR100" s="71">
        <v>0</v>
      </c>
      <c r="BS100" s="71">
        <v>0</v>
      </c>
      <c r="BT100" s="71">
        <v>0</v>
      </c>
      <c r="BU100"/>
      <c r="BV100" s="70">
        <v>4.2729999999999997</v>
      </c>
      <c r="BW100" s="70">
        <v>0</v>
      </c>
      <c r="BX100" s="70">
        <v>0</v>
      </c>
      <c r="BY100" s="70">
        <v>0</v>
      </c>
      <c r="BZ100" s="70">
        <v>0</v>
      </c>
      <c r="CA100" s="70">
        <v>0</v>
      </c>
      <c r="CB100" s="70">
        <v>0</v>
      </c>
      <c r="CC100" s="70">
        <v>0</v>
      </c>
      <c r="CD100" s="70">
        <v>0</v>
      </c>
    </row>
    <row r="101" spans="1:82">
      <c r="A101" s="70" t="s">
        <v>1858</v>
      </c>
      <c r="B101" s="70">
        <v>281</v>
      </c>
      <c r="C101" s="70">
        <v>9</v>
      </c>
      <c r="D101" s="70">
        <v>17</v>
      </c>
      <c r="E101" s="70">
        <v>2012</v>
      </c>
      <c r="F101" s="70" t="s">
        <v>179</v>
      </c>
      <c r="G101" s="70" t="s">
        <v>1849</v>
      </c>
      <c r="H101" s="70" t="s">
        <v>1850</v>
      </c>
      <c r="I101" s="148"/>
      <c r="J101" s="71">
        <v>12.48958615577696</v>
      </c>
      <c r="K101" s="71">
        <v>1.2575045867229151</v>
      </c>
      <c r="L101" s="71">
        <v>0.53765018759054606</v>
      </c>
      <c r="M101" s="71">
        <v>24.935675366477899</v>
      </c>
      <c r="N101" s="71">
        <v>28.631168025614091</v>
      </c>
      <c r="O101" s="71">
        <v>27.203403397611343</v>
      </c>
      <c r="P101" s="71">
        <v>16.134176135590938</v>
      </c>
      <c r="Q101" s="71">
        <v>1.5341445960244</v>
      </c>
      <c r="R101" s="71">
        <v>0</v>
      </c>
      <c r="S101" s="71">
        <v>2.462036051059223</v>
      </c>
      <c r="T101" s="72"/>
      <c r="U101" s="71">
        <v>1908161</v>
      </c>
      <c r="V101" s="71">
        <v>573</v>
      </c>
      <c r="W101" s="71">
        <v>14</v>
      </c>
      <c r="X101" s="71">
        <v>4712</v>
      </c>
      <c r="Y101" s="71">
        <v>7008</v>
      </c>
      <c r="Z101" s="71">
        <v>14228</v>
      </c>
      <c r="AA101" s="71">
        <v>3242</v>
      </c>
      <c r="AB101" s="71">
        <v>20121</v>
      </c>
      <c r="AC101" s="71">
        <v>0</v>
      </c>
      <c r="AD101" s="71">
        <v>2.462036051059223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5.0140000000000002</v>
      </c>
      <c r="BK101" s="71">
        <v>0</v>
      </c>
      <c r="BL101" s="71">
        <v>0</v>
      </c>
      <c r="BM101" s="71">
        <v>0</v>
      </c>
      <c r="BN101" s="72"/>
      <c r="BO101" s="71">
        <v>0</v>
      </c>
      <c r="BP101" s="71">
        <v>0</v>
      </c>
      <c r="BQ101" s="71">
        <v>1</v>
      </c>
      <c r="BR101" s="71">
        <v>0</v>
      </c>
      <c r="BS101" s="71">
        <v>0</v>
      </c>
      <c r="BT101" s="71">
        <v>0</v>
      </c>
      <c r="BU101"/>
      <c r="BV101" s="70">
        <v>5.0140000000000002</v>
      </c>
      <c r="BW101" s="70">
        <v>0</v>
      </c>
      <c r="BX101" s="70">
        <v>0</v>
      </c>
      <c r="BY101" s="70">
        <v>0</v>
      </c>
      <c r="BZ101" s="70">
        <v>0</v>
      </c>
      <c r="CA101" s="70">
        <v>0</v>
      </c>
      <c r="CB101" s="70">
        <v>0</v>
      </c>
      <c r="CC101" s="70">
        <v>0</v>
      </c>
      <c r="CD101" s="70">
        <v>0</v>
      </c>
    </row>
    <row r="102" spans="1:82">
      <c r="A102" s="70" t="s">
        <v>1859</v>
      </c>
      <c r="B102" s="70">
        <v>282</v>
      </c>
      <c r="C102" s="70">
        <v>10</v>
      </c>
      <c r="D102" s="70">
        <v>17</v>
      </c>
      <c r="E102" s="70">
        <v>2013</v>
      </c>
      <c r="F102" s="70" t="s">
        <v>180</v>
      </c>
      <c r="G102" s="1064" t="s">
        <v>1849</v>
      </c>
      <c r="H102" s="70" t="s">
        <v>1850</v>
      </c>
      <c r="I102" s="148"/>
      <c r="J102" s="71">
        <v>13.61239582375601</v>
      </c>
      <c r="K102" s="71">
        <v>1.0829806365086749</v>
      </c>
      <c r="L102" s="71">
        <v>0.51964743021742466</v>
      </c>
      <c r="M102" s="71">
        <v>23.70362563892515</v>
      </c>
      <c r="N102" s="71">
        <v>23.93928632099707</v>
      </c>
      <c r="O102" s="71">
        <v>27.164503401541136</v>
      </c>
      <c r="P102" s="71">
        <v>16.909306868818614</v>
      </c>
      <c r="Q102" s="71">
        <v>1.5694534402676501</v>
      </c>
      <c r="R102" s="71">
        <v>0</v>
      </c>
      <c r="S102" s="71">
        <v>2.8586960433816602</v>
      </c>
      <c r="T102" s="72"/>
      <c r="U102" s="71">
        <v>2002293</v>
      </c>
      <c r="V102" s="71">
        <v>573</v>
      </c>
      <c r="W102" s="71">
        <v>14</v>
      </c>
      <c r="X102" s="71">
        <v>4712</v>
      </c>
      <c r="Y102" s="71">
        <v>7097</v>
      </c>
      <c r="Z102" s="71">
        <v>14842</v>
      </c>
      <c r="AA102" s="71">
        <v>3385</v>
      </c>
      <c r="AB102" s="71">
        <v>20289</v>
      </c>
      <c r="AC102" s="71">
        <v>0</v>
      </c>
      <c r="AD102" s="71">
        <v>2.8586960433816602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6.173</v>
      </c>
      <c r="BK102" s="71">
        <v>0</v>
      </c>
      <c r="BL102" s="71">
        <v>0</v>
      </c>
      <c r="BM102" s="71">
        <v>0</v>
      </c>
      <c r="BN102" s="72"/>
      <c r="BO102" s="71">
        <v>0</v>
      </c>
      <c r="BP102" s="71">
        <v>0</v>
      </c>
      <c r="BQ102" s="71">
        <v>1</v>
      </c>
      <c r="BR102" s="71">
        <v>0</v>
      </c>
      <c r="BS102" s="71">
        <v>0</v>
      </c>
      <c r="BT102" s="71">
        <v>0</v>
      </c>
      <c r="BU102"/>
      <c r="BV102" s="70">
        <v>6.173</v>
      </c>
      <c r="BW102" s="70">
        <v>0</v>
      </c>
      <c r="BX102" s="70">
        <v>0</v>
      </c>
      <c r="BY102" s="70">
        <v>0</v>
      </c>
      <c r="BZ102" s="70">
        <v>0</v>
      </c>
      <c r="CA102" s="70">
        <v>0</v>
      </c>
      <c r="CB102" s="70">
        <v>0</v>
      </c>
      <c r="CC102" s="70">
        <v>0</v>
      </c>
      <c r="CD102" s="70">
        <v>0</v>
      </c>
    </row>
    <row r="103" spans="1:82">
      <c r="A103" s="70" t="s">
        <v>1860</v>
      </c>
      <c r="B103" s="70">
        <v>283</v>
      </c>
      <c r="C103" s="70">
        <v>11</v>
      </c>
      <c r="D103" s="70">
        <v>17</v>
      </c>
      <c r="E103" s="70">
        <v>2014</v>
      </c>
      <c r="F103" s="70" t="s">
        <v>181</v>
      </c>
      <c r="G103" s="1064" t="s">
        <v>1849</v>
      </c>
      <c r="H103" s="70" t="s">
        <v>1850</v>
      </c>
      <c r="I103" s="148"/>
      <c r="J103" s="71">
        <v>11.81950580639197</v>
      </c>
      <c r="K103" s="71">
        <v>1.019787206174025</v>
      </c>
      <c r="L103" s="71">
        <v>0.18836732479288459</v>
      </c>
      <c r="M103" s="71">
        <v>24.525341364584239</v>
      </c>
      <c r="N103" s="71">
        <v>25.316274117380029</v>
      </c>
      <c r="O103" s="71">
        <v>25.551987646844047</v>
      </c>
      <c r="P103" s="71">
        <v>16.324340769527165</v>
      </c>
      <c r="Q103" s="71">
        <v>1.5245740996144199</v>
      </c>
      <c r="R103" s="71">
        <v>0</v>
      </c>
      <c r="S103" s="71">
        <v>3.071052655669019</v>
      </c>
      <c r="T103" s="72"/>
      <c r="U103" s="71">
        <v>2081391</v>
      </c>
      <c r="V103" s="71">
        <v>480</v>
      </c>
      <c r="W103" s="71">
        <v>8</v>
      </c>
      <c r="X103" s="71">
        <v>5028</v>
      </c>
      <c r="Y103" s="71">
        <v>7259</v>
      </c>
      <c r="Z103" s="71">
        <v>14704</v>
      </c>
      <c r="AA103" s="71">
        <v>3251</v>
      </c>
      <c r="AB103" s="71">
        <v>20542</v>
      </c>
      <c r="AC103" s="71">
        <v>0</v>
      </c>
      <c r="AD103" s="71">
        <v>3.071052655669019</v>
      </c>
      <c r="AE103" s="72"/>
      <c r="AF103" s="71"/>
      <c r="AG103" s="71"/>
      <c r="AH103" s="71"/>
      <c r="AI103" s="71"/>
      <c r="AJ103" s="71"/>
      <c r="AK103" s="71"/>
      <c r="AL103" s="71"/>
      <c r="AM103" s="71"/>
      <c r="AN103" s="71"/>
      <c r="AO103" s="71"/>
      <c r="AP103" s="71"/>
      <c r="AQ103" s="72"/>
      <c r="AR103" s="71">
        <v>342</v>
      </c>
      <c r="AS103" s="71">
        <v>102</v>
      </c>
      <c r="AT103" s="71">
        <v>1</v>
      </c>
      <c r="AU103" s="71">
        <v>0</v>
      </c>
      <c r="AV103" s="71">
        <v>0</v>
      </c>
      <c r="AW103" s="71">
        <v>0</v>
      </c>
      <c r="AX103" s="71"/>
      <c r="AY103" s="72"/>
      <c r="AZ103" s="71">
        <v>1533.8</v>
      </c>
      <c r="BA103" s="71">
        <v>3556.7</v>
      </c>
      <c r="BB103" s="71">
        <v>300</v>
      </c>
      <c r="BC103" s="71">
        <v>0</v>
      </c>
      <c r="BD103" s="71">
        <v>0</v>
      </c>
      <c r="BE103" s="71">
        <v>0</v>
      </c>
      <c r="BF103" s="71"/>
      <c r="BG103" s="72"/>
      <c r="BH103" s="71">
        <v>0</v>
      </c>
      <c r="BI103" s="71">
        <v>0</v>
      </c>
      <c r="BJ103" s="71">
        <v>6.274</v>
      </c>
      <c r="BK103" s="71">
        <v>0</v>
      </c>
      <c r="BL103" s="71">
        <v>0</v>
      </c>
      <c r="BM103" s="71">
        <v>0</v>
      </c>
      <c r="BN103" s="72"/>
      <c r="BO103" s="71">
        <v>0</v>
      </c>
      <c r="BP103" s="71">
        <v>0</v>
      </c>
      <c r="BQ103" s="71">
        <v>1</v>
      </c>
      <c r="BR103" s="71">
        <v>0</v>
      </c>
      <c r="BS103" s="71">
        <v>0</v>
      </c>
      <c r="BT103" s="71">
        <v>0</v>
      </c>
      <c r="BU103"/>
      <c r="BV103" s="70">
        <v>6.274</v>
      </c>
      <c r="BW103" s="70">
        <v>0</v>
      </c>
      <c r="BX103" s="70">
        <v>0</v>
      </c>
      <c r="BY103" s="70">
        <v>0</v>
      </c>
      <c r="BZ103" s="70">
        <v>0</v>
      </c>
      <c r="CA103" s="70">
        <v>0</v>
      </c>
      <c r="CB103" s="70">
        <v>0</v>
      </c>
      <c r="CC103" s="70">
        <v>0</v>
      </c>
      <c r="CD103" s="70">
        <v>0</v>
      </c>
    </row>
    <row r="104" spans="1:82">
      <c r="A104" s="70" t="s">
        <v>1861</v>
      </c>
      <c r="B104" s="70">
        <v>284</v>
      </c>
      <c r="C104" s="70">
        <v>12</v>
      </c>
      <c r="D104" s="70">
        <v>17</v>
      </c>
      <c r="E104" s="70">
        <v>2015</v>
      </c>
      <c r="F104" s="70" t="s">
        <v>182</v>
      </c>
      <c r="G104" s="70" t="s">
        <v>1849</v>
      </c>
      <c r="H104" s="70" t="s">
        <v>1850</v>
      </c>
      <c r="I104" s="148"/>
      <c r="J104" s="71">
        <v>9.422283031114862</v>
      </c>
      <c r="K104" s="71">
        <v>1.0238842713013869</v>
      </c>
      <c r="L104" s="71">
        <v>0.20253989275764689</v>
      </c>
      <c r="M104" s="71">
        <v>24.382429621529059</v>
      </c>
      <c r="N104" s="71">
        <v>23.859675133304791</v>
      </c>
      <c r="O104" s="71">
        <v>25.451280529671976</v>
      </c>
      <c r="P104" s="71">
        <v>15.864860109680199</v>
      </c>
      <c r="Q104" s="71">
        <v>1.50778979405591</v>
      </c>
      <c r="R104" s="71">
        <v>0</v>
      </c>
      <c r="S104" s="71">
        <v>3.1049943164051719</v>
      </c>
      <c r="T104" s="72"/>
      <c r="U104" s="71">
        <v>1906620</v>
      </c>
      <c r="V104" s="71">
        <v>480</v>
      </c>
      <c r="W104" s="71">
        <v>8</v>
      </c>
      <c r="X104" s="71">
        <v>5028</v>
      </c>
      <c r="Y104" s="71">
        <v>7425</v>
      </c>
      <c r="Z104" s="71">
        <v>14787</v>
      </c>
      <c r="AA104" s="71">
        <v>3157</v>
      </c>
      <c r="AB104" s="71">
        <v>20753</v>
      </c>
      <c r="AC104" s="71">
        <v>0</v>
      </c>
      <c r="AD104" s="71">
        <v>3.1049943164051719</v>
      </c>
      <c r="AE104" s="72"/>
      <c r="AF104" s="71">
        <v>13005615.587072041</v>
      </c>
      <c r="AG104" s="71">
        <v>799052.26692702807</v>
      </c>
      <c r="AH104" s="71">
        <v>42766.250276350664</v>
      </c>
      <c r="AI104" s="71">
        <v>32043321.850739721</v>
      </c>
      <c r="AJ104" s="71">
        <v>33365410.916091111</v>
      </c>
      <c r="AK104" s="71">
        <v>0</v>
      </c>
      <c r="AL104" s="71">
        <v>0</v>
      </c>
      <c r="AM104" s="71">
        <v>2844111.594439222</v>
      </c>
      <c r="AN104" s="71">
        <v>0</v>
      </c>
      <c r="AO104" s="71">
        <v>0</v>
      </c>
      <c r="AP104" s="71">
        <v>82100278.465545475</v>
      </c>
      <c r="AQ104" s="72"/>
      <c r="AR104" s="71">
        <v>420</v>
      </c>
      <c r="AS104" s="71">
        <v>161</v>
      </c>
      <c r="AT104" s="71">
        <v>1</v>
      </c>
      <c r="AU104" s="71">
        <v>0</v>
      </c>
      <c r="AV104" s="71">
        <v>0</v>
      </c>
      <c r="AW104" s="71">
        <v>0</v>
      </c>
      <c r="AX104" s="71"/>
      <c r="AY104" s="72"/>
      <c r="AZ104" s="71">
        <v>1910.5</v>
      </c>
      <c r="BA104" s="71">
        <v>4762.1000000000004</v>
      </c>
      <c r="BB104" s="71">
        <v>300</v>
      </c>
      <c r="BC104" s="71">
        <v>0</v>
      </c>
      <c r="BD104" s="71">
        <v>0</v>
      </c>
      <c r="BE104" s="71">
        <v>0</v>
      </c>
      <c r="BF104" s="71"/>
      <c r="BG104" s="72"/>
      <c r="BH104" s="71">
        <v>0</v>
      </c>
      <c r="BI104" s="71">
        <v>0</v>
      </c>
      <c r="BJ104" s="71">
        <v>5.4320000000000004</v>
      </c>
      <c r="BK104" s="71">
        <v>0</v>
      </c>
      <c r="BL104" s="71">
        <v>0</v>
      </c>
      <c r="BM104" s="71">
        <v>0</v>
      </c>
      <c r="BN104" s="72"/>
      <c r="BO104" s="71">
        <v>0</v>
      </c>
      <c r="BP104" s="71">
        <v>0</v>
      </c>
      <c r="BQ104" s="71">
        <v>1</v>
      </c>
      <c r="BR104" s="71">
        <v>0</v>
      </c>
      <c r="BS104" s="71">
        <v>0</v>
      </c>
      <c r="BT104" s="71">
        <v>0</v>
      </c>
      <c r="BU104"/>
      <c r="BV104" s="70">
        <v>5.4320000000000004</v>
      </c>
      <c r="BW104" s="70">
        <v>0</v>
      </c>
      <c r="BX104" s="70">
        <v>0</v>
      </c>
      <c r="BY104" s="70">
        <v>0</v>
      </c>
      <c r="BZ104" s="70">
        <v>0</v>
      </c>
      <c r="CA104" s="70">
        <v>0</v>
      </c>
      <c r="CB104" s="70">
        <v>0</v>
      </c>
      <c r="CC104" s="70">
        <v>0</v>
      </c>
      <c r="CD104" s="70">
        <v>0</v>
      </c>
    </row>
    <row r="105" spans="1:82">
      <c r="A105" s="70" t="s">
        <v>1862</v>
      </c>
      <c r="B105" s="70">
        <v>285</v>
      </c>
      <c r="C105" s="70">
        <v>13</v>
      </c>
      <c r="D105" s="70">
        <v>17</v>
      </c>
      <c r="E105" s="70">
        <v>2016</v>
      </c>
      <c r="F105" s="70" t="s">
        <v>155</v>
      </c>
      <c r="G105" s="70" t="s">
        <v>1849</v>
      </c>
      <c r="H105" s="70" t="s">
        <v>1850</v>
      </c>
      <c r="I105" s="148"/>
      <c r="J105" s="71">
        <v>12.194049293685893</v>
      </c>
      <c r="K105" s="71">
        <v>1.0224661683642902</v>
      </c>
      <c r="L105" s="71">
        <v>0.21878628121191973</v>
      </c>
      <c r="M105" s="71">
        <v>20.419862444016896</v>
      </c>
      <c r="N105" s="71">
        <v>24.260380871392695</v>
      </c>
      <c r="O105" s="71">
        <v>25.39895743130198</v>
      </c>
      <c r="P105" s="71">
        <v>15.902596890180732</v>
      </c>
      <c r="Q105" s="71">
        <v>1.4830606887938738</v>
      </c>
      <c r="R105" s="71">
        <v>0</v>
      </c>
      <c r="S105" s="71">
        <v>2.6767534775632984</v>
      </c>
      <c r="T105" s="72"/>
      <c r="U105" s="71">
        <v>2402201</v>
      </c>
      <c r="V105" s="71">
        <v>480</v>
      </c>
      <c r="W105" s="71">
        <v>8</v>
      </c>
      <c r="X105" s="71">
        <v>5028</v>
      </c>
      <c r="Y105" s="71">
        <v>7648</v>
      </c>
      <c r="Z105" s="71">
        <v>14938</v>
      </c>
      <c r="AA105" s="71">
        <v>3273</v>
      </c>
      <c r="AB105" s="71">
        <v>20997</v>
      </c>
      <c r="AC105" s="71">
        <v>0</v>
      </c>
      <c r="AD105" s="71">
        <v>2.676753477563298</v>
      </c>
      <c r="AE105" s="72"/>
      <c r="AF105" s="71">
        <v>16732308.944135761</v>
      </c>
      <c r="AG105" s="71">
        <v>768351.86482223426</v>
      </c>
      <c r="AH105" s="71">
        <v>35513.895366123477</v>
      </c>
      <c r="AI105" s="71">
        <v>31638853.687587399</v>
      </c>
      <c r="AJ105" s="71">
        <v>33176504.888353061</v>
      </c>
      <c r="AK105" s="71">
        <v>0</v>
      </c>
      <c r="AL105" s="71">
        <v>0</v>
      </c>
      <c r="AM105" s="71">
        <v>2879786.3455039551</v>
      </c>
      <c r="AN105" s="71">
        <v>0</v>
      </c>
      <c r="AO105" s="71">
        <v>0</v>
      </c>
      <c r="AP105" s="71">
        <v>85231319.625768542</v>
      </c>
      <c r="AQ105" s="72"/>
      <c r="AR105" s="71">
        <v>508</v>
      </c>
      <c r="AS105" s="71">
        <v>202</v>
      </c>
      <c r="AT105" s="71">
        <v>1</v>
      </c>
      <c r="AU105" s="71">
        <v>0</v>
      </c>
      <c r="AV105" s="71">
        <v>0</v>
      </c>
      <c r="AW105" s="71">
        <v>0</v>
      </c>
      <c r="AX105" s="71"/>
      <c r="AY105" s="72"/>
      <c r="AZ105" s="71">
        <v>2372.1</v>
      </c>
      <c r="BA105" s="71">
        <v>6079.3</v>
      </c>
      <c r="BB105" s="71">
        <v>300</v>
      </c>
      <c r="BC105" s="71">
        <v>0</v>
      </c>
      <c r="BD105" s="71">
        <v>0</v>
      </c>
      <c r="BE105" s="71">
        <v>0</v>
      </c>
      <c r="BF105" s="71"/>
      <c r="BG105" s="72"/>
      <c r="BH105" s="71">
        <v>0</v>
      </c>
      <c r="BI105" s="71">
        <v>0</v>
      </c>
      <c r="BJ105" s="71">
        <v>0</v>
      </c>
      <c r="BK105" s="71">
        <v>0</v>
      </c>
      <c r="BL105" s="71">
        <v>0</v>
      </c>
      <c r="BM105" s="71">
        <v>0</v>
      </c>
      <c r="BN105" s="72"/>
      <c r="BO105" s="71">
        <v>0</v>
      </c>
      <c r="BP105" s="71">
        <v>0</v>
      </c>
      <c r="BQ105" s="71">
        <v>1</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1863</v>
      </c>
      <c r="B106" s="70">
        <v>286</v>
      </c>
      <c r="C106" s="70">
        <v>14</v>
      </c>
      <c r="D106" s="70">
        <v>17</v>
      </c>
      <c r="E106" s="70">
        <v>2017</v>
      </c>
      <c r="F106" s="70" t="s">
        <v>156</v>
      </c>
      <c r="G106" s="70" t="s">
        <v>1849</v>
      </c>
      <c r="H106" s="70" t="s">
        <v>1850</v>
      </c>
      <c r="I106" s="148"/>
      <c r="J106" s="71">
        <v>12.594919867756742</v>
      </c>
      <c r="K106" s="71">
        <v>1.0306894362309131</v>
      </c>
      <c r="L106" s="71">
        <v>0.19301764557155188</v>
      </c>
      <c r="M106" s="71">
        <v>19.281311355734605</v>
      </c>
      <c r="N106" s="71">
        <v>23.930964821415326</v>
      </c>
      <c r="O106" s="71">
        <v>25.268839953857675</v>
      </c>
      <c r="P106" s="71">
        <v>15.570118321544992</v>
      </c>
      <c r="Q106" s="71">
        <v>1.4476766406450901</v>
      </c>
      <c r="R106" s="71">
        <v>0</v>
      </c>
      <c r="S106" s="71">
        <v>2.8128070947530612</v>
      </c>
      <c r="T106" s="72"/>
      <c r="U106" s="71">
        <v>2610204</v>
      </c>
      <c r="V106" s="71">
        <v>480</v>
      </c>
      <c r="W106" s="71">
        <v>8</v>
      </c>
      <c r="X106" s="71">
        <v>5028</v>
      </c>
      <c r="Y106" s="71">
        <v>7846</v>
      </c>
      <c r="Z106" s="71">
        <v>15108</v>
      </c>
      <c r="AA106" s="71">
        <v>3225</v>
      </c>
      <c r="AB106" s="71">
        <v>21195</v>
      </c>
      <c r="AC106" s="71">
        <v>0</v>
      </c>
      <c r="AD106" s="71">
        <v>2.8128070947530608</v>
      </c>
      <c r="AE106" s="72"/>
      <c r="AF106" s="71">
        <v>18048409.41054989</v>
      </c>
      <c r="AG106" s="71">
        <v>779161.70527529402</v>
      </c>
      <c r="AH106" s="71">
        <v>41318.476096729813</v>
      </c>
      <c r="AI106" s="71">
        <v>31097678.786947589</v>
      </c>
      <c r="AJ106" s="71">
        <v>34458704.47124777</v>
      </c>
      <c r="AK106" s="71">
        <v>0</v>
      </c>
      <c r="AL106" s="71">
        <v>0</v>
      </c>
      <c r="AM106" s="71">
        <v>2911491.0677082199</v>
      </c>
      <c r="AN106" s="71">
        <v>0</v>
      </c>
      <c r="AO106" s="71">
        <v>0</v>
      </c>
      <c r="AP106" s="71">
        <v>87336763.91782549</v>
      </c>
      <c r="AQ106" s="72"/>
      <c r="AR106" s="71">
        <v>573</v>
      </c>
      <c r="AS106" s="71">
        <v>231</v>
      </c>
      <c r="AT106" s="71">
        <v>1</v>
      </c>
      <c r="AU106" s="71">
        <v>0</v>
      </c>
      <c r="AV106" s="71">
        <v>0</v>
      </c>
      <c r="AW106" s="71">
        <v>0</v>
      </c>
      <c r="AX106" s="71"/>
      <c r="AY106" s="72"/>
      <c r="AZ106" s="71">
        <v>2688.2</v>
      </c>
      <c r="BA106" s="71">
        <v>6900.2000000000007</v>
      </c>
      <c r="BB106" s="71">
        <v>300</v>
      </c>
      <c r="BC106" s="71">
        <v>0</v>
      </c>
      <c r="BD106" s="71">
        <v>0</v>
      </c>
      <c r="BE106" s="71">
        <v>0</v>
      </c>
      <c r="BF106" s="71"/>
      <c r="BG106" s="72"/>
      <c r="BH106" s="71">
        <v>0</v>
      </c>
      <c r="BI106" s="71">
        <v>0</v>
      </c>
      <c r="BJ106" s="71">
        <v>4.6559999999999997</v>
      </c>
      <c r="BK106" s="71">
        <v>0</v>
      </c>
      <c r="BL106" s="71">
        <v>0</v>
      </c>
      <c r="BM106" s="71">
        <v>0</v>
      </c>
      <c r="BN106" s="72"/>
      <c r="BO106" s="71">
        <v>0</v>
      </c>
      <c r="BP106" s="71">
        <v>0</v>
      </c>
      <c r="BQ106" s="71">
        <v>1</v>
      </c>
      <c r="BR106" s="71">
        <v>0</v>
      </c>
      <c r="BS106" s="71">
        <v>0</v>
      </c>
      <c r="BT106" s="71">
        <v>0</v>
      </c>
      <c r="BU106"/>
      <c r="BV106" s="70">
        <v>4.6559999999999997</v>
      </c>
      <c r="BW106" s="70">
        <v>0</v>
      </c>
      <c r="BX106" s="70">
        <v>0</v>
      </c>
      <c r="BY106" s="70">
        <v>0</v>
      </c>
      <c r="BZ106" s="70">
        <v>0</v>
      </c>
      <c r="CA106" s="70">
        <v>0</v>
      </c>
      <c r="CB106" s="70">
        <v>0</v>
      </c>
      <c r="CC106" s="70">
        <v>0</v>
      </c>
      <c r="CD106" s="70">
        <v>0</v>
      </c>
    </row>
    <row r="107" spans="1:82">
      <c r="A107" s="70" t="s">
        <v>1864</v>
      </c>
      <c r="B107" s="70">
        <v>287</v>
      </c>
      <c r="C107" s="70">
        <v>15</v>
      </c>
      <c r="D107" s="70">
        <v>17</v>
      </c>
      <c r="E107" s="70">
        <v>2018</v>
      </c>
      <c r="F107" s="70" t="s">
        <v>183</v>
      </c>
      <c r="G107" s="70" t="s">
        <v>1849</v>
      </c>
      <c r="H107" s="70" t="s">
        <v>1850</v>
      </c>
      <c r="I107" s="148"/>
      <c r="J107" s="71">
        <v>13.128349353568201</v>
      </c>
      <c r="K107" s="71">
        <v>0.96868888896047711</v>
      </c>
      <c r="L107" s="71">
        <v>0.17394056198923732</v>
      </c>
      <c r="M107" s="71">
        <v>19.013746602533505</v>
      </c>
      <c r="N107" s="71">
        <v>25.421964678711038</v>
      </c>
      <c r="O107" s="71">
        <v>25.055032232923391</v>
      </c>
      <c r="P107" s="71">
        <v>15.716262433706703</v>
      </c>
      <c r="Q107" s="71">
        <v>1.3593287335051301</v>
      </c>
      <c r="R107" s="71">
        <v>0</v>
      </c>
      <c r="S107" s="71">
        <v>3.4206091841161625</v>
      </c>
      <c r="T107" s="72"/>
      <c r="U107" s="71">
        <v>2688482</v>
      </c>
      <c r="V107" s="71">
        <v>480</v>
      </c>
      <c r="W107" s="71">
        <v>8</v>
      </c>
      <c r="X107" s="71">
        <v>5028</v>
      </c>
      <c r="Y107" s="71">
        <v>8023</v>
      </c>
      <c r="Z107" s="71">
        <v>15267</v>
      </c>
      <c r="AA107" s="71">
        <v>3288</v>
      </c>
      <c r="AB107" s="71">
        <v>21447</v>
      </c>
      <c r="AC107" s="71">
        <v>0</v>
      </c>
      <c r="AD107" s="71">
        <v>3.420609184116163</v>
      </c>
      <c r="AE107" s="72"/>
      <c r="AF107" s="71">
        <v>18944882.37036201</v>
      </c>
      <c r="AG107" s="71">
        <v>688985.94046182977</v>
      </c>
      <c r="AH107" s="71">
        <v>39095.002287674193</v>
      </c>
      <c r="AI107" s="71">
        <v>29806862.17481412</v>
      </c>
      <c r="AJ107" s="71">
        <v>34456276.55549778</v>
      </c>
      <c r="AK107" s="71">
        <v>0</v>
      </c>
      <c r="AL107" s="71">
        <v>0</v>
      </c>
      <c r="AM107" s="71">
        <v>2952203.3714327328</v>
      </c>
      <c r="AN107" s="71">
        <v>0</v>
      </c>
      <c r="AO107" s="71">
        <v>0</v>
      </c>
      <c r="AP107" s="71">
        <v>86888305.414856151</v>
      </c>
      <c r="AQ107" s="72"/>
      <c r="AR107" s="71">
        <v>651</v>
      </c>
      <c r="AS107" s="71">
        <v>260</v>
      </c>
      <c r="AT107" s="71">
        <v>2</v>
      </c>
      <c r="AU107" s="71">
        <v>0</v>
      </c>
      <c r="AV107" s="71">
        <v>0</v>
      </c>
      <c r="AW107" s="71">
        <v>0</v>
      </c>
      <c r="AX107" s="71"/>
      <c r="AY107" s="72"/>
      <c r="AZ107" s="71">
        <v>3090</v>
      </c>
      <c r="BA107" s="71">
        <v>7719</v>
      </c>
      <c r="BB107" s="71">
        <v>303</v>
      </c>
      <c r="BC107" s="71">
        <v>0</v>
      </c>
      <c r="BD107" s="71">
        <v>0</v>
      </c>
      <c r="BE107" s="71">
        <v>0</v>
      </c>
      <c r="BF107" s="71"/>
      <c r="BG107" s="72"/>
      <c r="BH107" s="71">
        <v>0</v>
      </c>
      <c r="BI107" s="71">
        <v>0</v>
      </c>
      <c r="BJ107" s="71">
        <v>4.49</v>
      </c>
      <c r="BK107" s="71">
        <v>0</v>
      </c>
      <c r="BL107" s="71">
        <v>0</v>
      </c>
      <c r="BM107" s="71">
        <v>0</v>
      </c>
      <c r="BN107" s="72"/>
      <c r="BO107" s="71">
        <v>0</v>
      </c>
      <c r="BP107" s="71">
        <v>0</v>
      </c>
      <c r="BQ107" s="71">
        <v>1</v>
      </c>
      <c r="BR107" s="71">
        <v>0</v>
      </c>
      <c r="BS107" s="71">
        <v>0</v>
      </c>
      <c r="BT107" s="71">
        <v>0</v>
      </c>
      <c r="BU107"/>
      <c r="BV107" s="70">
        <v>4.49</v>
      </c>
      <c r="BW107" s="70">
        <v>0</v>
      </c>
      <c r="BX107" s="70">
        <v>0</v>
      </c>
      <c r="BY107" s="70">
        <v>0</v>
      </c>
      <c r="BZ107" s="70">
        <v>0</v>
      </c>
      <c r="CA107" s="70">
        <v>0</v>
      </c>
      <c r="CB107" s="70">
        <v>0</v>
      </c>
      <c r="CC107" s="70">
        <v>0</v>
      </c>
      <c r="CD107" s="70">
        <v>0</v>
      </c>
    </row>
    <row r="108" spans="1:82">
      <c r="A108" s="70" t="s">
        <v>1865</v>
      </c>
      <c r="B108" s="70">
        <v>288</v>
      </c>
      <c r="C108" s="70">
        <v>16</v>
      </c>
      <c r="D108" s="70">
        <v>17</v>
      </c>
      <c r="E108" s="70">
        <v>2019</v>
      </c>
      <c r="F108" s="70" t="s">
        <v>158</v>
      </c>
      <c r="G108" s="70" t="s">
        <v>1849</v>
      </c>
      <c r="H108" s="70" t="s">
        <v>1850</v>
      </c>
      <c r="I108" s="148"/>
      <c r="J108" s="71">
        <v>11.924589094202268</v>
      </c>
      <c r="K108" s="71">
        <v>0.88743642394338851</v>
      </c>
      <c r="L108" s="71">
        <v>0.17533193947035788</v>
      </c>
      <c r="M108" s="71">
        <v>17.973465959073156</v>
      </c>
      <c r="N108" s="71">
        <v>22.67310831660993</v>
      </c>
      <c r="O108" s="71">
        <v>24.690647556714321</v>
      </c>
      <c r="P108" s="71">
        <v>15.767363864908987</v>
      </c>
      <c r="Q108" s="71">
        <v>1.33732216773746</v>
      </c>
      <c r="R108" s="71">
        <v>0</v>
      </c>
      <c r="S108" s="71">
        <v>4.6785226376448623</v>
      </c>
      <c r="T108" s="72"/>
      <c r="U108" s="71">
        <v>2549647</v>
      </c>
      <c r="V108" s="71">
        <v>480</v>
      </c>
      <c r="W108" s="71">
        <v>8</v>
      </c>
      <c r="X108" s="71">
        <v>5028</v>
      </c>
      <c r="Y108" s="71">
        <v>8174</v>
      </c>
      <c r="Z108" s="71">
        <v>15458</v>
      </c>
      <c r="AA108" s="71">
        <v>3274</v>
      </c>
      <c r="AB108" s="71">
        <v>21671</v>
      </c>
      <c r="AC108" s="71">
        <v>0</v>
      </c>
      <c r="AD108" s="71">
        <v>4.6785226376448623</v>
      </c>
      <c r="AE108" s="72"/>
      <c r="AF108" s="71">
        <v>17587160.98147133</v>
      </c>
      <c r="AG108" s="71">
        <v>666184.1336801853</v>
      </c>
      <c r="AH108" s="71">
        <v>41291.860378216523</v>
      </c>
      <c r="AI108" s="71">
        <v>29256997.805018891</v>
      </c>
      <c r="AJ108" s="71">
        <v>31746672.030965529</v>
      </c>
      <c r="AK108" s="71">
        <v>0</v>
      </c>
      <c r="AL108" s="71">
        <v>0</v>
      </c>
      <c r="AM108" s="71">
        <v>2951427.060799344</v>
      </c>
      <c r="AN108" s="71">
        <v>0</v>
      </c>
      <c r="AO108" s="71">
        <v>0</v>
      </c>
      <c r="AP108" s="71">
        <v>82249733.872313485</v>
      </c>
      <c r="AQ108" s="72"/>
      <c r="AR108" s="71">
        <v>750</v>
      </c>
      <c r="AS108" s="71">
        <v>282</v>
      </c>
      <c r="AT108" s="71">
        <v>1</v>
      </c>
      <c r="AU108" s="71">
        <v>0</v>
      </c>
      <c r="AV108" s="71">
        <v>0</v>
      </c>
      <c r="AW108" s="71">
        <v>0</v>
      </c>
      <c r="AX108" s="71"/>
      <c r="AY108" s="72"/>
      <c r="AZ108" s="71">
        <v>3629.4</v>
      </c>
      <c r="BA108" s="71">
        <v>8441.5000000000036</v>
      </c>
      <c r="BB108" s="71">
        <v>3.2</v>
      </c>
      <c r="BC108" s="71">
        <v>0</v>
      </c>
      <c r="BD108" s="71">
        <v>0</v>
      </c>
      <c r="BE108" s="71">
        <v>0</v>
      </c>
      <c r="BF108" s="71"/>
      <c r="BG108" s="72"/>
      <c r="BH108" s="71">
        <v>0</v>
      </c>
      <c r="BI108" s="71">
        <v>0</v>
      </c>
      <c r="BJ108" s="71">
        <v>3.984</v>
      </c>
      <c r="BK108" s="71">
        <v>0</v>
      </c>
      <c r="BL108" s="71">
        <v>0</v>
      </c>
      <c r="BM108" s="71">
        <v>0</v>
      </c>
      <c r="BN108" s="72"/>
      <c r="BO108" s="71">
        <v>0</v>
      </c>
      <c r="BP108" s="71">
        <v>0</v>
      </c>
      <c r="BQ108" s="71">
        <v>1</v>
      </c>
      <c r="BR108" s="71">
        <v>0</v>
      </c>
      <c r="BS108" s="71">
        <v>0</v>
      </c>
      <c r="BT108" s="71">
        <v>0</v>
      </c>
      <c r="BU108"/>
      <c r="BV108" s="70">
        <v>3.984</v>
      </c>
      <c r="BW108" s="70">
        <v>0</v>
      </c>
      <c r="BX108" s="70">
        <v>0</v>
      </c>
      <c r="BY108" s="70">
        <v>0</v>
      </c>
      <c r="BZ108" s="70">
        <v>0</v>
      </c>
      <c r="CA108" s="70">
        <v>0</v>
      </c>
      <c r="CB108" s="70">
        <v>0</v>
      </c>
      <c r="CC108" s="70">
        <v>0</v>
      </c>
      <c r="CD108" s="70">
        <v>0</v>
      </c>
    </row>
    <row r="109" spans="1:82">
      <c r="A109" s="70" t="s">
        <v>1866</v>
      </c>
      <c r="B109" s="70">
        <v>289</v>
      </c>
      <c r="C109" s="70">
        <v>17</v>
      </c>
      <c r="D109" s="70">
        <v>17</v>
      </c>
      <c r="E109" s="70">
        <v>2020</v>
      </c>
      <c r="F109" s="70" t="s">
        <v>159</v>
      </c>
      <c r="G109" s="70" t="s">
        <v>1849</v>
      </c>
      <c r="H109" s="70" t="s">
        <v>1850</v>
      </c>
      <c r="I109" s="148"/>
      <c r="J109" s="71">
        <v>12.62774866368984</v>
      </c>
      <c r="K109" s="71">
        <v>0.96842448751637134</v>
      </c>
      <c r="L109" s="71">
        <v>7.1459567718622385E-2</v>
      </c>
      <c r="M109" s="71">
        <v>18.324742347877702</v>
      </c>
      <c r="N109" s="71">
        <v>21.813516778316348</v>
      </c>
      <c r="O109" s="71">
        <v>22.400789043946961</v>
      </c>
      <c r="P109" s="71">
        <v>14.680308975803021</v>
      </c>
      <c r="Q109" s="71">
        <v>1.2858154558836401</v>
      </c>
      <c r="R109" s="71">
        <v>0</v>
      </c>
      <c r="S109" s="71">
        <v>4.4675555997717122</v>
      </c>
      <c r="T109" s="72"/>
      <c r="U109" s="71">
        <v>2428334</v>
      </c>
      <c r="V109" s="71">
        <v>452</v>
      </c>
      <c r="W109" s="71">
        <v>4</v>
      </c>
      <c r="X109" s="71">
        <v>5365</v>
      </c>
      <c r="Y109" s="71">
        <v>8343</v>
      </c>
      <c r="Z109" s="71">
        <v>16007</v>
      </c>
      <c r="AA109" s="71">
        <v>3240</v>
      </c>
      <c r="AB109" s="71">
        <v>21808</v>
      </c>
      <c r="AC109" s="71">
        <v>0</v>
      </c>
      <c r="AD109" s="71">
        <v>4.4675555997717122</v>
      </c>
      <c r="AE109" s="72"/>
      <c r="AF109" s="71">
        <v>18898043.386509672</v>
      </c>
      <c r="AG109" s="71">
        <v>683949.7945468293</v>
      </c>
      <c r="AH109" s="71">
        <v>17965.810718185676</v>
      </c>
      <c r="AI109" s="71">
        <v>30356852.232529622</v>
      </c>
      <c r="AJ109" s="71">
        <v>33285631.00181732</v>
      </c>
      <c r="AK109" s="71"/>
      <c r="AL109" s="71"/>
      <c r="AM109" s="71">
        <v>2846186.2919334942</v>
      </c>
      <c r="AN109" s="71"/>
      <c r="AO109" s="71"/>
      <c r="AP109" s="71">
        <v>86088628.518055111</v>
      </c>
      <c r="AQ109" s="72"/>
      <c r="AR109" s="71">
        <v>824</v>
      </c>
      <c r="AS109" s="71">
        <v>308</v>
      </c>
      <c r="AT109" s="71">
        <v>1</v>
      </c>
      <c r="AU109" s="71">
        <v>0</v>
      </c>
      <c r="AV109" s="71">
        <v>0</v>
      </c>
      <c r="AW109" s="71">
        <v>0</v>
      </c>
      <c r="AX109" s="71"/>
      <c r="AY109" s="72"/>
      <c r="AZ109" s="71">
        <v>4035.7000000000012</v>
      </c>
      <c r="BA109" s="71">
        <v>9507.4000000000033</v>
      </c>
      <c r="BB109" s="71">
        <v>3.2</v>
      </c>
      <c r="BC109" s="71">
        <v>0</v>
      </c>
      <c r="BD109" s="71">
        <v>0</v>
      </c>
      <c r="BE109" s="71">
        <v>0</v>
      </c>
      <c r="BF109" s="71"/>
      <c r="BG109" s="72"/>
      <c r="BH109" s="71">
        <v>0</v>
      </c>
      <c r="BI109" s="71">
        <v>0</v>
      </c>
      <c r="BJ109" s="71">
        <v>3.5350000000000001</v>
      </c>
      <c r="BK109" s="71">
        <v>0</v>
      </c>
      <c r="BL109" s="71">
        <v>0</v>
      </c>
      <c r="BM109" s="71">
        <v>0</v>
      </c>
      <c r="BN109" s="72"/>
      <c r="BO109" s="71">
        <v>0</v>
      </c>
      <c r="BP109" s="71">
        <v>0</v>
      </c>
      <c r="BQ109" s="71">
        <v>1</v>
      </c>
      <c r="BR109" s="71">
        <v>0</v>
      </c>
      <c r="BS109" s="71">
        <v>0</v>
      </c>
      <c r="BT109" s="71">
        <v>0</v>
      </c>
      <c r="BU109"/>
      <c r="BV109" s="70">
        <v>3.5350000000000001</v>
      </c>
      <c r="BW109" s="70">
        <v>0</v>
      </c>
      <c r="BX109" s="70">
        <v>0</v>
      </c>
      <c r="BY109" s="70">
        <v>0</v>
      </c>
      <c r="BZ109" s="70">
        <v>0</v>
      </c>
      <c r="CA109" s="70">
        <v>0</v>
      </c>
      <c r="CB109" s="70">
        <v>0</v>
      </c>
      <c r="CC109" s="70">
        <v>0</v>
      </c>
      <c r="CD109" s="70">
        <v>0</v>
      </c>
    </row>
    <row r="110" spans="1:82">
      <c r="A110" s="70" t="s">
        <v>1867</v>
      </c>
      <c r="B110" s="70">
        <v>289</v>
      </c>
      <c r="C110" s="70">
        <v>18</v>
      </c>
      <c r="D110" s="70">
        <v>17</v>
      </c>
      <c r="E110" s="70">
        <v>2021</v>
      </c>
      <c r="F110" s="70" t="s">
        <v>160</v>
      </c>
      <c r="G110" s="70" t="s">
        <v>1849</v>
      </c>
      <c r="H110" s="70" t="s">
        <v>1850</v>
      </c>
      <c r="I110" s="148"/>
      <c r="J110" s="71">
        <v>14.016436876681238</v>
      </c>
      <c r="K110" s="71">
        <v>1.0629572912496033</v>
      </c>
      <c r="L110" s="71">
        <v>6.9988412176894887E-2</v>
      </c>
      <c r="M110" s="71">
        <v>20.399175308448747</v>
      </c>
      <c r="N110" s="71">
        <v>24.473688475234475</v>
      </c>
      <c r="O110" s="71">
        <v>21.834514494333465</v>
      </c>
      <c r="P110" s="71">
        <v>15.394218604093387</v>
      </c>
      <c r="Q110" s="71">
        <v>1.2909973316647001</v>
      </c>
      <c r="R110" s="71">
        <v>0</v>
      </c>
      <c r="S110" s="71">
        <v>4.103274295206802</v>
      </c>
      <c r="T110" s="72"/>
      <c r="U110" s="71">
        <v>2862702</v>
      </c>
      <c r="V110" s="71">
        <v>452</v>
      </c>
      <c r="W110" s="71">
        <v>4</v>
      </c>
      <c r="X110" s="71">
        <v>5365</v>
      </c>
      <c r="Y110" s="71">
        <v>8565</v>
      </c>
      <c r="Z110" s="71">
        <v>16065</v>
      </c>
      <c r="AA110" s="71">
        <v>3313</v>
      </c>
      <c r="AB110" s="71">
        <v>22111</v>
      </c>
      <c r="AC110" s="71">
        <v>0</v>
      </c>
      <c r="AD110" s="71">
        <v>4.103274295206802</v>
      </c>
      <c r="AE110" s="72"/>
      <c r="AF110" s="71">
        <v>20623319.849854451</v>
      </c>
      <c r="AG110" s="71">
        <v>739141.01424031635</v>
      </c>
      <c r="AH110" s="71">
        <v>16793.589072145893</v>
      </c>
      <c r="AI110" s="71">
        <v>33418479.217953306</v>
      </c>
      <c r="AJ110" s="71">
        <v>36153924.580187127</v>
      </c>
      <c r="AK110" s="71">
        <v>0</v>
      </c>
      <c r="AL110" s="71">
        <v>0</v>
      </c>
      <c r="AM110" s="71">
        <v>2902375.8233183306</v>
      </c>
      <c r="AN110" s="71">
        <v>0</v>
      </c>
      <c r="AO110" s="71">
        <v>0</v>
      </c>
      <c r="AP110" s="71">
        <v>93854034.074625671</v>
      </c>
      <c r="AQ110" s="72"/>
      <c r="AR110" s="71">
        <v>899</v>
      </c>
      <c r="AS110" s="71">
        <v>324</v>
      </c>
      <c r="AT110" s="71">
        <v>1</v>
      </c>
      <c r="AU110" s="71">
        <v>0</v>
      </c>
      <c r="AV110" s="71">
        <v>0</v>
      </c>
      <c r="AW110" s="71">
        <v>0</v>
      </c>
      <c r="AX110" s="71"/>
      <c r="AY110" s="72"/>
      <c r="AZ110" s="71">
        <v>4475.0000000000018</v>
      </c>
      <c r="BA110" s="71">
        <v>10246.6</v>
      </c>
      <c r="BB110" s="71">
        <v>3.2</v>
      </c>
      <c r="BC110" s="71">
        <v>0</v>
      </c>
      <c r="BD110" s="71">
        <v>0</v>
      </c>
      <c r="BE110" s="71">
        <v>0</v>
      </c>
      <c r="BF110" s="71"/>
      <c r="BG110" s="72"/>
      <c r="BH110" s="71">
        <v>0</v>
      </c>
      <c r="BI110" s="71">
        <v>0</v>
      </c>
      <c r="BJ110" s="71">
        <v>3.262</v>
      </c>
      <c r="BK110" s="71">
        <v>0</v>
      </c>
      <c r="BL110" s="71">
        <v>0</v>
      </c>
      <c r="BM110" s="71">
        <v>0</v>
      </c>
      <c r="BN110" s="72"/>
      <c r="BO110" s="71">
        <v>0</v>
      </c>
      <c r="BP110" s="71">
        <v>0</v>
      </c>
      <c r="BQ110" s="71">
        <v>1</v>
      </c>
      <c r="BR110" s="71">
        <v>0</v>
      </c>
      <c r="BS110" s="71">
        <v>0</v>
      </c>
      <c r="BT110" s="71">
        <v>0</v>
      </c>
      <c r="BU110"/>
      <c r="BV110" s="70">
        <v>3.262</v>
      </c>
      <c r="BW110" s="70">
        <v>0</v>
      </c>
      <c r="BX110" s="70">
        <v>0</v>
      </c>
      <c r="BY110" s="70">
        <v>0</v>
      </c>
      <c r="BZ110" s="70">
        <v>0</v>
      </c>
      <c r="CA110" s="70">
        <v>0</v>
      </c>
      <c r="CB110" s="70">
        <v>0</v>
      </c>
      <c r="CC110" s="70">
        <v>0</v>
      </c>
      <c r="CD110" s="70">
        <v>0</v>
      </c>
    </row>
    <row r="111" spans="1:82">
      <c r="A111" s="70" t="s">
        <v>1868</v>
      </c>
      <c r="B111" s="70">
        <v>289</v>
      </c>
      <c r="C111" s="70">
        <v>19</v>
      </c>
      <c r="D111" s="70">
        <v>17</v>
      </c>
      <c r="E111" s="70">
        <v>2022</v>
      </c>
      <c r="F111" s="70" t="s">
        <v>161</v>
      </c>
      <c r="G111" s="70" t="s">
        <v>1849</v>
      </c>
      <c r="H111" s="70" t="s">
        <v>1850</v>
      </c>
      <c r="I111" s="148"/>
      <c r="J111" s="71">
        <v>12.21387124695247</v>
      </c>
      <c r="K111" s="71">
        <v>0.93988578957029689</v>
      </c>
      <c r="L111" s="71">
        <v>6.7645732151817503E-2</v>
      </c>
      <c r="M111" s="71">
        <v>19.612766723623675</v>
      </c>
      <c r="N111" s="71">
        <v>26.946482579174607</v>
      </c>
      <c r="O111" s="71">
        <v>23.579042030612047</v>
      </c>
      <c r="P111" s="71">
        <v>15.144759077585455</v>
      </c>
      <c r="Q111" s="71">
        <v>1.3169772467259822</v>
      </c>
      <c r="R111" s="71">
        <v>0</v>
      </c>
      <c r="S111" s="71">
        <v>3.940749062348313</v>
      </c>
      <c r="T111" s="72"/>
      <c r="U111" s="71">
        <v>2928739</v>
      </c>
      <c r="V111" s="71">
        <v>452</v>
      </c>
      <c r="W111" s="71">
        <v>4</v>
      </c>
      <c r="X111" s="71">
        <v>5365</v>
      </c>
      <c r="Y111" s="71">
        <v>8766</v>
      </c>
      <c r="Z111" s="71">
        <v>16483</v>
      </c>
      <c r="AA111" s="71">
        <v>3309</v>
      </c>
      <c r="AB111" s="71">
        <v>22371</v>
      </c>
      <c r="AC111" s="71">
        <v>0</v>
      </c>
      <c r="AD111" s="71">
        <v>3.940749062348313</v>
      </c>
      <c r="AE111" s="72"/>
      <c r="AF111" s="71">
        <v>17692686.292641737</v>
      </c>
      <c r="AG111" s="71">
        <v>703615.69052608975</v>
      </c>
      <c r="AH111" s="71">
        <v>18999.583580506194</v>
      </c>
      <c r="AI111" s="71">
        <v>31367676.86997449</v>
      </c>
      <c r="AJ111" s="71">
        <v>42636367.466702111</v>
      </c>
      <c r="AK111" s="71">
        <v>0</v>
      </c>
      <c r="AL111" s="71">
        <v>0</v>
      </c>
      <c r="AM111" s="71">
        <v>2888706.7031815825</v>
      </c>
      <c r="AN111" s="71">
        <v>0</v>
      </c>
      <c r="AO111" s="71">
        <v>0</v>
      </c>
      <c r="AP111" s="71">
        <v>95308052.606606513</v>
      </c>
      <c r="AQ111" s="72"/>
      <c r="AR111" s="71">
        <v>999</v>
      </c>
      <c r="AS111" s="71">
        <v>329</v>
      </c>
      <c r="AT111" s="71">
        <v>1</v>
      </c>
      <c r="AU111" s="71">
        <v>0</v>
      </c>
      <c r="AV111" s="71">
        <v>0</v>
      </c>
      <c r="AW111" s="71">
        <v>0</v>
      </c>
      <c r="AX111" s="71"/>
      <c r="AY111" s="72"/>
      <c r="AZ111" s="71">
        <v>5124.7999999999929</v>
      </c>
      <c r="BA111" s="71">
        <v>10455.600000000004</v>
      </c>
      <c r="BB111" s="71">
        <v>3.2</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1869</v>
      </c>
      <c r="B112" s="70">
        <v>289</v>
      </c>
      <c r="C112" s="70">
        <v>20</v>
      </c>
      <c r="D112" s="70">
        <v>17</v>
      </c>
      <c r="E112" s="70">
        <v>2023</v>
      </c>
      <c r="F112" s="70" t="s">
        <v>1539</v>
      </c>
      <c r="G112" s="70" t="s">
        <v>1849</v>
      </c>
      <c r="H112" s="70" t="s">
        <v>1850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1091</v>
      </c>
      <c r="AS112" s="71">
        <v>333</v>
      </c>
      <c r="AT112" s="71">
        <v>1</v>
      </c>
      <c r="AU112" s="71">
        <v>0</v>
      </c>
      <c r="AV112" s="71">
        <v>0</v>
      </c>
      <c r="AW112" s="71">
        <v>0</v>
      </c>
      <c r="AX112" s="71"/>
      <c r="AY112" s="72"/>
      <c r="AZ112" s="71">
        <v>5643.2999999999847</v>
      </c>
      <c r="BA112" s="71">
        <v>10590.800000000005</v>
      </c>
      <c r="BB112" s="71">
        <v>3.2</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1870</v>
      </c>
      <c r="B113" s="70">
        <v>289</v>
      </c>
      <c r="C113" s="70">
        <v>21</v>
      </c>
      <c r="D113" s="70">
        <v>17</v>
      </c>
      <c r="E113" s="70">
        <v>2024</v>
      </c>
      <c r="F113" s="70" t="s">
        <v>1554</v>
      </c>
      <c r="G113" s="70" t="s">
        <v>1849</v>
      </c>
      <c r="H113" s="70" t="s">
        <v>1850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1871</v>
      </c>
      <c r="B114" s="70">
        <v>392</v>
      </c>
      <c r="C114" s="70">
        <v>1</v>
      </c>
      <c r="D114" s="70">
        <v>24</v>
      </c>
      <c r="E114" s="70">
        <v>1990</v>
      </c>
      <c r="F114" s="70" t="s">
        <v>787</v>
      </c>
      <c r="G114" s="70" t="s">
        <v>1872</v>
      </c>
      <c r="H114" s="70" t="s">
        <v>1873</v>
      </c>
      <c r="I114" s="148"/>
      <c r="J114" s="71">
        <v>2.9093281788752239</v>
      </c>
      <c r="K114" s="71">
        <v>0.70345932135570099</v>
      </c>
      <c r="L114" s="71">
        <v>6.4927772532617336</v>
      </c>
      <c r="M114" s="71">
        <v>7.4456829988493798</v>
      </c>
      <c r="N114" s="71">
        <v>19.53423986385187</v>
      </c>
      <c r="O114" s="71">
        <v>13.61254757690657</v>
      </c>
      <c r="P114" s="71">
        <v>6.9683801353381787</v>
      </c>
      <c r="Q114" s="71">
        <v>1.42412750079507</v>
      </c>
      <c r="R114" s="71">
        <v>0</v>
      </c>
      <c r="S114" s="71">
        <v>1.7855383439029691</v>
      </c>
      <c r="T114" s="72"/>
      <c r="U114" s="71">
        <v>817099</v>
      </c>
      <c r="V114" s="71">
        <v>297</v>
      </c>
      <c r="W114" s="71">
        <v>75</v>
      </c>
      <c r="X114" s="71">
        <v>2844</v>
      </c>
      <c r="Y114" s="71">
        <v>7137</v>
      </c>
      <c r="Z114" s="71">
        <v>5599</v>
      </c>
      <c r="AA114" s="71">
        <v>1692</v>
      </c>
      <c r="AB114" s="71">
        <v>23123</v>
      </c>
      <c r="AC114" s="71">
        <v>0</v>
      </c>
      <c r="AD114" s="71">
        <v>1.7855383439029691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1874</v>
      </c>
      <c r="B115" s="70">
        <v>393</v>
      </c>
      <c r="C115" s="70">
        <v>2</v>
      </c>
      <c r="D115" s="70">
        <v>24</v>
      </c>
      <c r="E115" s="70">
        <v>2005</v>
      </c>
      <c r="F115" s="70" t="s">
        <v>789</v>
      </c>
      <c r="G115" s="70" t="s">
        <v>1872</v>
      </c>
      <c r="H115" s="70" t="s">
        <v>1873</v>
      </c>
      <c r="I115" s="148"/>
      <c r="J115" s="71">
        <v>1.476075945288051</v>
      </c>
      <c r="K115" s="71">
        <v>0.33419534376506882</v>
      </c>
      <c r="L115" s="71">
        <v>0.2326419471957219</v>
      </c>
      <c r="M115" s="71">
        <v>10.77993714018054</v>
      </c>
      <c r="N115" s="71">
        <v>27.423019927257251</v>
      </c>
      <c r="O115" s="71">
        <v>19.61484419084919</v>
      </c>
      <c r="P115" s="71">
        <v>7.6737405132602214</v>
      </c>
      <c r="Q115" s="71">
        <v>1.36033157815561</v>
      </c>
      <c r="R115" s="71">
        <v>0</v>
      </c>
      <c r="S115" s="71">
        <v>2.53000897075</v>
      </c>
      <c r="T115" s="72"/>
      <c r="U115" s="71">
        <v>266712</v>
      </c>
      <c r="V115" s="71">
        <v>166</v>
      </c>
      <c r="W115" s="71">
        <v>3</v>
      </c>
      <c r="X115" s="71">
        <v>2237</v>
      </c>
      <c r="Y115" s="71">
        <v>9207</v>
      </c>
      <c r="Z115" s="71">
        <v>9336</v>
      </c>
      <c r="AA115" s="71">
        <v>1526</v>
      </c>
      <c r="AB115" s="71">
        <v>23090</v>
      </c>
      <c r="AC115" s="71">
        <v>0</v>
      </c>
      <c r="AD115" s="71">
        <v>2.53000897075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1875</v>
      </c>
      <c r="B116" s="70">
        <v>394</v>
      </c>
      <c r="C116" s="70">
        <v>3</v>
      </c>
      <c r="D116" s="70">
        <v>24</v>
      </c>
      <c r="E116" s="70">
        <v>2006</v>
      </c>
      <c r="F116" s="70" t="s">
        <v>790</v>
      </c>
      <c r="G116" s="70" t="s">
        <v>1872</v>
      </c>
      <c r="H116" s="70" t="s">
        <v>1873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1876</v>
      </c>
      <c r="B117" s="70">
        <v>395</v>
      </c>
      <c r="C117" s="70">
        <v>4</v>
      </c>
      <c r="D117" s="70">
        <v>24</v>
      </c>
      <c r="E117" s="70">
        <v>2007</v>
      </c>
      <c r="F117" s="70" t="s">
        <v>791</v>
      </c>
      <c r="G117" s="70" t="s">
        <v>1872</v>
      </c>
      <c r="H117" s="70" t="s">
        <v>1873</v>
      </c>
      <c r="I117" s="148"/>
      <c r="J117" s="71">
        <v>1.623765867107029</v>
      </c>
      <c r="K117" s="71">
        <v>0.34942482007838599</v>
      </c>
      <c r="L117" s="71">
        <v>0.23675039740139531</v>
      </c>
      <c r="M117" s="71">
        <v>15.075825514557019</v>
      </c>
      <c r="N117" s="71">
        <v>26.856149002622949</v>
      </c>
      <c r="O117" s="71">
        <v>19.268730850431151</v>
      </c>
      <c r="P117" s="71">
        <v>7.5831545944258592</v>
      </c>
      <c r="Q117" s="71">
        <v>1.43939189723018</v>
      </c>
      <c r="R117" s="71">
        <v>0</v>
      </c>
      <c r="S117" s="71">
        <v>1.6564075920000001</v>
      </c>
      <c r="T117" s="72"/>
      <c r="U117" s="71">
        <v>421754</v>
      </c>
      <c r="V117" s="71">
        <v>177</v>
      </c>
      <c r="W117" s="71">
        <v>3</v>
      </c>
      <c r="X117" s="71">
        <v>3747</v>
      </c>
      <c r="Y117" s="71">
        <v>9357</v>
      </c>
      <c r="Z117" s="71">
        <v>9534</v>
      </c>
      <c r="AA117" s="71">
        <v>1485</v>
      </c>
      <c r="AB117" s="71">
        <v>23140</v>
      </c>
      <c r="AC117" s="71">
        <v>0</v>
      </c>
      <c r="AD117" s="71">
        <v>1.6564075920000001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1877</v>
      </c>
      <c r="B118" s="70">
        <v>396</v>
      </c>
      <c r="C118" s="70">
        <v>5</v>
      </c>
      <c r="D118" s="70">
        <v>24</v>
      </c>
      <c r="E118" s="70">
        <v>2008</v>
      </c>
      <c r="F118" s="70" t="s">
        <v>792</v>
      </c>
      <c r="G118" s="70" t="s">
        <v>1872</v>
      </c>
      <c r="H118" s="70" t="s">
        <v>1873</v>
      </c>
      <c r="I118" s="148"/>
      <c r="J118" s="71">
        <v>1.594112510784413</v>
      </c>
      <c r="K118" s="71">
        <v>0.25794297803758931</v>
      </c>
      <c r="L118" s="71">
        <v>0.20957402865006811</v>
      </c>
      <c r="M118" s="71">
        <v>16.495770701185489</v>
      </c>
      <c r="N118" s="71">
        <v>28.249584404577199</v>
      </c>
      <c r="O118" s="71">
        <v>18.638794478917859</v>
      </c>
      <c r="P118" s="71">
        <v>6.9726320153529002</v>
      </c>
      <c r="Q118" s="71">
        <v>1.40930719681322</v>
      </c>
      <c r="R118" s="71">
        <v>0</v>
      </c>
      <c r="S118" s="71">
        <v>2.0411074039999999</v>
      </c>
      <c r="T118" s="72"/>
      <c r="U118" s="71">
        <v>445783</v>
      </c>
      <c r="V118" s="71">
        <v>177</v>
      </c>
      <c r="W118" s="71">
        <v>3</v>
      </c>
      <c r="X118" s="71">
        <v>3747</v>
      </c>
      <c r="Y118" s="71">
        <v>9430</v>
      </c>
      <c r="Z118" s="71">
        <v>9546</v>
      </c>
      <c r="AA118" s="71">
        <v>1367</v>
      </c>
      <c r="AB118" s="71">
        <v>23029</v>
      </c>
      <c r="AC118" s="71">
        <v>0</v>
      </c>
      <c r="AD118" s="71">
        <v>2.0411074039999999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1878</v>
      </c>
      <c r="B119" s="70">
        <v>397</v>
      </c>
      <c r="C119" s="70">
        <v>6</v>
      </c>
      <c r="D119" s="70">
        <v>24</v>
      </c>
      <c r="E119" s="70">
        <v>2009</v>
      </c>
      <c r="F119" s="70" t="s">
        <v>176</v>
      </c>
      <c r="G119" s="70" t="s">
        <v>1872</v>
      </c>
      <c r="H119" s="70" t="s">
        <v>1873</v>
      </c>
      <c r="I119" s="148"/>
      <c r="J119" s="71">
        <v>1.198149929241157</v>
      </c>
      <c r="K119" s="71">
        <v>0.22635373299670239</v>
      </c>
      <c r="L119" s="71">
        <v>0</v>
      </c>
      <c r="M119" s="71">
        <v>14.28359132177251</v>
      </c>
      <c r="N119" s="71">
        <v>25.940728494699641</v>
      </c>
      <c r="O119" s="71">
        <v>19.02183068078158</v>
      </c>
      <c r="P119" s="71">
        <v>6.6030791913656541</v>
      </c>
      <c r="Q119" s="71">
        <v>1.33792437428384</v>
      </c>
      <c r="R119" s="71">
        <v>0</v>
      </c>
      <c r="S119" s="71">
        <v>2.0224777039999999</v>
      </c>
      <c r="T119" s="72"/>
      <c r="U119" s="71">
        <v>329429</v>
      </c>
      <c r="V119" s="71">
        <v>162</v>
      </c>
      <c r="W119" s="71">
        <v>0</v>
      </c>
      <c r="X119" s="71">
        <v>3912</v>
      </c>
      <c r="Y119" s="71">
        <v>9509</v>
      </c>
      <c r="Z119" s="71">
        <v>9616</v>
      </c>
      <c r="AA119" s="71">
        <v>1329</v>
      </c>
      <c r="AB119" s="71">
        <v>22950</v>
      </c>
      <c r="AC119" s="71">
        <v>0</v>
      </c>
      <c r="AD119" s="71">
        <v>2.0224777039999999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6.6120000000000001</v>
      </c>
      <c r="BM119" s="71">
        <v>0</v>
      </c>
      <c r="BN119" s="72"/>
      <c r="BO119" s="71">
        <v>0</v>
      </c>
      <c r="BP119" s="71">
        <v>0</v>
      </c>
      <c r="BQ119" s="71">
        <v>0</v>
      </c>
      <c r="BR119" s="71">
        <v>0</v>
      </c>
      <c r="BS119" s="71">
        <v>2</v>
      </c>
      <c r="BT119" s="71">
        <v>0</v>
      </c>
      <c r="BU119"/>
      <c r="BV119" s="70">
        <v>6.6120000000000001</v>
      </c>
      <c r="BW119" s="70">
        <v>0</v>
      </c>
      <c r="BX119" s="70">
        <v>0</v>
      </c>
      <c r="BY119" s="70">
        <v>0</v>
      </c>
      <c r="BZ119" s="70">
        <v>0</v>
      </c>
      <c r="CA119" s="70">
        <v>0</v>
      </c>
      <c r="CB119" s="70">
        <v>0</v>
      </c>
      <c r="CC119" s="70">
        <v>0</v>
      </c>
      <c r="CD119" s="70">
        <v>0</v>
      </c>
    </row>
    <row r="120" spans="1:82">
      <c r="A120" s="70" t="s">
        <v>1879</v>
      </c>
      <c r="B120" s="70">
        <v>398</v>
      </c>
      <c r="C120" s="70">
        <v>7</v>
      </c>
      <c r="D120" s="70">
        <v>24</v>
      </c>
      <c r="E120" s="70">
        <v>2010</v>
      </c>
      <c r="F120" s="70" t="s">
        <v>177</v>
      </c>
      <c r="G120" s="70" t="s">
        <v>1872</v>
      </c>
      <c r="H120" s="70" t="s">
        <v>1873</v>
      </c>
      <c r="I120" s="148"/>
      <c r="J120" s="71">
        <v>1.619219182108399</v>
      </c>
      <c r="K120" s="71">
        <v>0.25271419966760322</v>
      </c>
      <c r="L120" s="71">
        <v>0</v>
      </c>
      <c r="M120" s="71">
        <v>15.48474157155238</v>
      </c>
      <c r="N120" s="71">
        <v>25.801230031121779</v>
      </c>
      <c r="O120" s="71">
        <v>18.99094971441664</v>
      </c>
      <c r="P120" s="71">
        <v>6.4817503705051438</v>
      </c>
      <c r="Q120" s="71">
        <v>1.3916913518487599</v>
      </c>
      <c r="R120" s="71">
        <v>0</v>
      </c>
      <c r="S120" s="71">
        <v>3.5219775143000001</v>
      </c>
      <c r="T120" s="72"/>
      <c r="U120" s="71">
        <v>418207</v>
      </c>
      <c r="V120" s="71">
        <v>162</v>
      </c>
      <c r="W120" s="71">
        <v>0</v>
      </c>
      <c r="X120" s="71">
        <v>3912</v>
      </c>
      <c r="Y120" s="71">
        <v>9616</v>
      </c>
      <c r="Z120" s="71">
        <v>9645</v>
      </c>
      <c r="AA120" s="71">
        <v>1272</v>
      </c>
      <c r="AB120" s="71">
        <v>22875</v>
      </c>
      <c r="AC120" s="71">
        <v>0</v>
      </c>
      <c r="AD120" s="71">
        <v>3.5219775143000001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5.5359999999999996</v>
      </c>
      <c r="BM120" s="71">
        <v>0</v>
      </c>
      <c r="BN120" s="72"/>
      <c r="BO120" s="71">
        <v>0</v>
      </c>
      <c r="BP120" s="71">
        <v>0</v>
      </c>
      <c r="BQ120" s="71">
        <v>0</v>
      </c>
      <c r="BR120" s="71">
        <v>0</v>
      </c>
      <c r="BS120" s="71">
        <v>2</v>
      </c>
      <c r="BT120" s="71">
        <v>0</v>
      </c>
      <c r="BU120"/>
      <c r="BV120" s="70">
        <v>5.5359999999999996</v>
      </c>
      <c r="BW120" s="70">
        <v>0</v>
      </c>
      <c r="BX120" s="70">
        <v>0</v>
      </c>
      <c r="BY120" s="70">
        <v>0</v>
      </c>
      <c r="BZ120" s="70">
        <v>0</v>
      </c>
      <c r="CA120" s="70">
        <v>0</v>
      </c>
      <c r="CB120" s="70">
        <v>0</v>
      </c>
      <c r="CC120" s="70">
        <v>0</v>
      </c>
      <c r="CD120" s="70">
        <v>0</v>
      </c>
    </row>
    <row r="121" spans="1:82">
      <c r="A121" s="70" t="s">
        <v>1880</v>
      </c>
      <c r="B121" s="70">
        <v>399</v>
      </c>
      <c r="C121" s="70">
        <v>8</v>
      </c>
      <c r="D121" s="70">
        <v>24</v>
      </c>
      <c r="E121" s="70">
        <v>2011</v>
      </c>
      <c r="F121" s="70" t="s">
        <v>178</v>
      </c>
      <c r="G121" s="1064" t="s">
        <v>1872</v>
      </c>
      <c r="H121" s="70" t="s">
        <v>1873</v>
      </c>
      <c r="I121" s="148"/>
      <c r="J121" s="71">
        <v>2.8696434915163231</v>
      </c>
      <c r="K121" s="71">
        <v>0.36120415065119332</v>
      </c>
      <c r="L121" s="71">
        <v>0</v>
      </c>
      <c r="M121" s="71">
        <v>18.94846430657028</v>
      </c>
      <c r="N121" s="71">
        <v>33.180438223447638</v>
      </c>
      <c r="O121" s="71">
        <v>18.71048019411306</v>
      </c>
      <c r="P121" s="71">
        <v>6.1162937644067812</v>
      </c>
      <c r="Q121" s="71">
        <v>1.6071946113870801</v>
      </c>
      <c r="R121" s="71">
        <v>0</v>
      </c>
      <c r="S121" s="71">
        <v>4.194132068</v>
      </c>
      <c r="T121" s="72"/>
      <c r="U121" s="71">
        <v>598597</v>
      </c>
      <c r="V121" s="71">
        <v>162</v>
      </c>
      <c r="W121" s="71">
        <v>0</v>
      </c>
      <c r="X121" s="71">
        <v>3912</v>
      </c>
      <c r="Y121" s="71">
        <v>9772</v>
      </c>
      <c r="Z121" s="71">
        <v>9709</v>
      </c>
      <c r="AA121" s="71">
        <v>1236</v>
      </c>
      <c r="AB121" s="71">
        <v>22902</v>
      </c>
      <c r="AC121" s="71">
        <v>0</v>
      </c>
      <c r="AD121" s="71">
        <v>4.194132068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5.532</v>
      </c>
      <c r="BM121" s="71">
        <v>0</v>
      </c>
      <c r="BN121" s="72"/>
      <c r="BO121" s="71">
        <v>0</v>
      </c>
      <c r="BP121" s="71">
        <v>0</v>
      </c>
      <c r="BQ121" s="71">
        <v>0</v>
      </c>
      <c r="BR121" s="71">
        <v>0</v>
      </c>
      <c r="BS121" s="71">
        <v>2</v>
      </c>
      <c r="BT121" s="71">
        <v>0</v>
      </c>
      <c r="BU121"/>
      <c r="BV121" s="70">
        <v>5.532</v>
      </c>
      <c r="BW121" s="70">
        <v>0</v>
      </c>
      <c r="BX121" s="70">
        <v>0</v>
      </c>
      <c r="BY121" s="70">
        <v>0</v>
      </c>
      <c r="BZ121" s="70">
        <v>0</v>
      </c>
      <c r="CA121" s="70">
        <v>0</v>
      </c>
      <c r="CB121" s="70">
        <v>0</v>
      </c>
      <c r="CC121" s="70">
        <v>0</v>
      </c>
      <c r="CD121" s="70">
        <v>0</v>
      </c>
    </row>
    <row r="122" spans="1:82">
      <c r="A122" s="70" t="s">
        <v>1881</v>
      </c>
      <c r="B122" s="70">
        <v>400</v>
      </c>
      <c r="C122" s="70">
        <v>9</v>
      </c>
      <c r="D122" s="70">
        <v>24</v>
      </c>
      <c r="E122" s="70">
        <v>2012</v>
      </c>
      <c r="F122" s="70" t="s">
        <v>179</v>
      </c>
      <c r="G122" s="1064" t="s">
        <v>1872</v>
      </c>
      <c r="H122" s="70" t="s">
        <v>1873</v>
      </c>
      <c r="I122" s="148"/>
      <c r="J122" s="71">
        <v>2.4651120826117872</v>
      </c>
      <c r="K122" s="71">
        <v>0.35139655189564162</v>
      </c>
      <c r="L122" s="71">
        <v>0</v>
      </c>
      <c r="M122" s="71">
        <v>19.436967043266939</v>
      </c>
      <c r="N122" s="71">
        <v>38.304076328298621</v>
      </c>
      <c r="O122" s="71">
        <v>18.624427361268772</v>
      </c>
      <c r="P122" s="71">
        <v>5.90226184355671</v>
      </c>
      <c r="Q122" s="71">
        <v>1.75502908957257</v>
      </c>
      <c r="R122" s="71">
        <v>0</v>
      </c>
      <c r="S122" s="71">
        <v>2.2745320296</v>
      </c>
      <c r="T122" s="72"/>
      <c r="U122" s="71">
        <v>514985</v>
      </c>
      <c r="V122" s="71">
        <v>162</v>
      </c>
      <c r="W122" s="71">
        <v>0</v>
      </c>
      <c r="X122" s="71">
        <v>3912</v>
      </c>
      <c r="Y122" s="71">
        <v>9950</v>
      </c>
      <c r="Z122" s="71">
        <v>9741</v>
      </c>
      <c r="AA122" s="71">
        <v>1186</v>
      </c>
      <c r="AB122" s="71">
        <v>23018</v>
      </c>
      <c r="AC122" s="71">
        <v>0</v>
      </c>
      <c r="AD122" s="71">
        <v>2.2745320296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6.7560000000000002</v>
      </c>
      <c r="BM122" s="71">
        <v>0</v>
      </c>
      <c r="BN122" s="72"/>
      <c r="BO122" s="71">
        <v>0</v>
      </c>
      <c r="BP122" s="71">
        <v>0</v>
      </c>
      <c r="BQ122" s="71">
        <v>0</v>
      </c>
      <c r="BR122" s="71">
        <v>0</v>
      </c>
      <c r="BS122" s="71">
        <v>2</v>
      </c>
      <c r="BT122" s="71">
        <v>0</v>
      </c>
      <c r="BU122"/>
      <c r="BV122" s="70">
        <v>6.7560000000000002</v>
      </c>
      <c r="BW122" s="70">
        <v>0</v>
      </c>
      <c r="BX122" s="70">
        <v>0</v>
      </c>
      <c r="BY122" s="70">
        <v>0</v>
      </c>
      <c r="BZ122" s="70">
        <v>0</v>
      </c>
      <c r="CA122" s="70">
        <v>0</v>
      </c>
      <c r="CB122" s="70">
        <v>0</v>
      </c>
      <c r="CC122" s="70">
        <v>0</v>
      </c>
      <c r="CD122" s="70">
        <v>0</v>
      </c>
    </row>
    <row r="123" spans="1:82">
      <c r="A123" s="70" t="s">
        <v>1882</v>
      </c>
      <c r="B123" s="70">
        <v>401</v>
      </c>
      <c r="C123" s="70">
        <v>10</v>
      </c>
      <c r="D123" s="70">
        <v>24</v>
      </c>
      <c r="E123" s="70">
        <v>2013</v>
      </c>
      <c r="F123" s="70" t="s">
        <v>180</v>
      </c>
      <c r="G123" s="70" t="s">
        <v>1872</v>
      </c>
      <c r="H123" s="70" t="s">
        <v>1873</v>
      </c>
      <c r="I123" s="148"/>
      <c r="J123" s="71">
        <v>1.6633009290158769</v>
      </c>
      <c r="K123" s="71">
        <v>0.2899281839886374</v>
      </c>
      <c r="L123" s="71">
        <v>0</v>
      </c>
      <c r="M123" s="71">
        <v>19.922655139403609</v>
      </c>
      <c r="N123" s="71">
        <v>39.87203315342807</v>
      </c>
      <c r="O123" s="71">
        <v>17.92725446827216</v>
      </c>
      <c r="P123" s="71">
        <v>5.8445757862681766</v>
      </c>
      <c r="Q123" s="71">
        <v>1.7913072756803201</v>
      </c>
      <c r="R123" s="71">
        <v>0</v>
      </c>
      <c r="S123" s="71">
        <v>1.95645481436</v>
      </c>
      <c r="T123" s="72"/>
      <c r="U123" s="71">
        <v>345726</v>
      </c>
      <c r="V123" s="71">
        <v>162</v>
      </c>
      <c r="W123" s="71">
        <v>0</v>
      </c>
      <c r="X123" s="71">
        <v>3912</v>
      </c>
      <c r="Y123" s="71">
        <v>10065</v>
      </c>
      <c r="Z123" s="71">
        <v>9795</v>
      </c>
      <c r="AA123" s="71">
        <v>1170</v>
      </c>
      <c r="AB123" s="71">
        <v>23157</v>
      </c>
      <c r="AC123" s="71">
        <v>0</v>
      </c>
      <c r="AD123" s="71">
        <v>1.95645481436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3.5289999999999999</v>
      </c>
      <c r="BM123" s="71">
        <v>0</v>
      </c>
      <c r="BN123" s="72"/>
      <c r="BO123" s="71">
        <v>0</v>
      </c>
      <c r="BP123" s="71">
        <v>0</v>
      </c>
      <c r="BQ123" s="71">
        <v>0</v>
      </c>
      <c r="BR123" s="71">
        <v>0</v>
      </c>
      <c r="BS123" s="71">
        <v>1</v>
      </c>
      <c r="BT123" s="71">
        <v>0</v>
      </c>
      <c r="BU123"/>
      <c r="BV123" s="70">
        <v>3.5289999999999999</v>
      </c>
      <c r="BW123" s="70">
        <v>0</v>
      </c>
      <c r="BX123" s="70">
        <v>0</v>
      </c>
      <c r="BY123" s="70">
        <v>0</v>
      </c>
      <c r="BZ123" s="70">
        <v>0</v>
      </c>
      <c r="CA123" s="70">
        <v>0</v>
      </c>
      <c r="CB123" s="70">
        <v>0</v>
      </c>
      <c r="CC123" s="70">
        <v>0</v>
      </c>
      <c r="CD123" s="70">
        <v>0</v>
      </c>
    </row>
    <row r="124" spans="1:82">
      <c r="A124" s="70" t="s">
        <v>1883</v>
      </c>
      <c r="B124" s="70">
        <v>402</v>
      </c>
      <c r="C124" s="70">
        <v>11</v>
      </c>
      <c r="D124" s="70">
        <v>24</v>
      </c>
      <c r="E124" s="70">
        <v>2014</v>
      </c>
      <c r="F124" s="70" t="s">
        <v>181</v>
      </c>
      <c r="G124" s="70" t="s">
        <v>1872</v>
      </c>
      <c r="H124" s="70" t="s">
        <v>1873</v>
      </c>
      <c r="I124" s="148"/>
      <c r="J124" s="71">
        <v>1.41127797256336</v>
      </c>
      <c r="K124" s="71">
        <v>0.32535919976488747</v>
      </c>
      <c r="L124" s="71">
        <v>3.8118850020369917E-2</v>
      </c>
      <c r="M124" s="71">
        <v>23.22732391955806</v>
      </c>
      <c r="N124" s="71">
        <v>39.643593212965797</v>
      </c>
      <c r="O124" s="71">
        <v>17.217702231020866</v>
      </c>
      <c r="P124" s="71">
        <v>5.7544431011621446</v>
      </c>
      <c r="Q124" s="71">
        <v>1.7259259413169801</v>
      </c>
      <c r="R124" s="71">
        <v>0</v>
      </c>
      <c r="S124" s="71">
        <v>4.7520400095000008</v>
      </c>
      <c r="T124" s="72"/>
      <c r="U124" s="71">
        <v>326502</v>
      </c>
      <c r="V124" s="71">
        <v>153</v>
      </c>
      <c r="W124" s="71">
        <v>1</v>
      </c>
      <c r="X124" s="71">
        <v>4558</v>
      </c>
      <c r="Y124" s="71">
        <v>10211</v>
      </c>
      <c r="Z124" s="71">
        <v>9908</v>
      </c>
      <c r="AA124" s="71">
        <v>1146</v>
      </c>
      <c r="AB124" s="71">
        <v>23255</v>
      </c>
      <c r="AC124" s="71">
        <v>0</v>
      </c>
      <c r="AD124" s="71">
        <v>4.7520400095000008</v>
      </c>
      <c r="AE124" s="72"/>
      <c r="AF124" s="71"/>
      <c r="AG124" s="71"/>
      <c r="AH124" s="71"/>
      <c r="AI124" s="71"/>
      <c r="AJ124" s="71"/>
      <c r="AK124" s="71"/>
      <c r="AL124" s="71"/>
      <c r="AM124" s="71"/>
      <c r="AN124" s="71"/>
      <c r="AO124" s="71"/>
      <c r="AP124" s="71"/>
      <c r="AQ124" s="72"/>
      <c r="AR124" s="71">
        <v>609</v>
      </c>
      <c r="AS124" s="71">
        <v>50</v>
      </c>
      <c r="AT124" s="71">
        <v>0</v>
      </c>
      <c r="AU124" s="71">
        <v>0</v>
      </c>
      <c r="AV124" s="71">
        <v>0</v>
      </c>
      <c r="AW124" s="71">
        <v>0</v>
      </c>
      <c r="AX124" s="71"/>
      <c r="AY124" s="72"/>
      <c r="AZ124" s="71">
        <v>2304.4</v>
      </c>
      <c r="BA124" s="71">
        <v>647.6</v>
      </c>
      <c r="BB124" s="71">
        <v>0</v>
      </c>
      <c r="BC124" s="71">
        <v>0</v>
      </c>
      <c r="BD124" s="71">
        <v>0</v>
      </c>
      <c r="BE124" s="71">
        <v>0</v>
      </c>
      <c r="BF124" s="71"/>
      <c r="BG124" s="72"/>
      <c r="BH124" s="71">
        <v>0</v>
      </c>
      <c r="BI124" s="71">
        <v>0</v>
      </c>
      <c r="BJ124" s="71">
        <v>0</v>
      </c>
      <c r="BK124" s="71">
        <v>0</v>
      </c>
      <c r="BL124" s="71">
        <v>3.1560000000000001</v>
      </c>
      <c r="BM124" s="71">
        <v>0</v>
      </c>
      <c r="BN124" s="72"/>
      <c r="BO124" s="71">
        <v>0</v>
      </c>
      <c r="BP124" s="71">
        <v>0</v>
      </c>
      <c r="BQ124" s="71">
        <v>0</v>
      </c>
      <c r="BR124" s="71">
        <v>0</v>
      </c>
      <c r="BS124" s="71">
        <v>1</v>
      </c>
      <c r="BT124" s="71">
        <v>0</v>
      </c>
      <c r="BU124"/>
      <c r="BV124" s="70">
        <v>3.1560000000000001</v>
      </c>
      <c r="BW124" s="70">
        <v>0</v>
      </c>
      <c r="BX124" s="70">
        <v>0</v>
      </c>
      <c r="BY124" s="70">
        <v>0</v>
      </c>
      <c r="BZ124" s="70">
        <v>0</v>
      </c>
      <c r="CA124" s="70">
        <v>0</v>
      </c>
      <c r="CB124" s="70">
        <v>0</v>
      </c>
      <c r="CC124" s="70">
        <v>0</v>
      </c>
      <c r="CD124" s="70">
        <v>0</v>
      </c>
    </row>
    <row r="125" spans="1:82">
      <c r="A125" s="70" t="s">
        <v>1884</v>
      </c>
      <c r="B125" s="70">
        <v>403</v>
      </c>
      <c r="C125" s="70">
        <v>12</v>
      </c>
      <c r="D125" s="70">
        <v>24</v>
      </c>
      <c r="E125" s="70">
        <v>2015</v>
      </c>
      <c r="F125" s="70" t="s">
        <v>182</v>
      </c>
      <c r="G125" s="70" t="s">
        <v>1872</v>
      </c>
      <c r="H125" s="70" t="s">
        <v>1873</v>
      </c>
      <c r="I125" s="148"/>
      <c r="J125" s="71">
        <v>2.3224822073152742</v>
      </c>
      <c r="K125" s="71">
        <v>0.33972621252340202</v>
      </c>
      <c r="L125" s="71">
        <v>4.6051124303606923E-2</v>
      </c>
      <c r="M125" s="71">
        <v>24.052477386188059</v>
      </c>
      <c r="N125" s="71">
        <v>36.713721602592067</v>
      </c>
      <c r="O125" s="71">
        <v>17.184390668035775</v>
      </c>
      <c r="P125" s="71">
        <v>5.7539641512777404</v>
      </c>
      <c r="Q125" s="71">
        <v>1.6899335329706799</v>
      </c>
      <c r="R125" s="71">
        <v>0</v>
      </c>
      <c r="S125" s="71">
        <v>2.2937075645</v>
      </c>
      <c r="T125" s="72"/>
      <c r="U125" s="71">
        <v>496464</v>
      </c>
      <c r="V125" s="71">
        <v>153</v>
      </c>
      <c r="W125" s="71">
        <v>1</v>
      </c>
      <c r="X125" s="71">
        <v>4558</v>
      </c>
      <c r="Y125" s="71">
        <v>10294</v>
      </c>
      <c r="Z125" s="71">
        <v>9984</v>
      </c>
      <c r="AA125" s="71">
        <v>1145</v>
      </c>
      <c r="AB125" s="71">
        <v>23260</v>
      </c>
      <c r="AC125" s="71">
        <v>0</v>
      </c>
      <c r="AD125" s="71">
        <v>2.2937075645</v>
      </c>
      <c r="AE125" s="72"/>
      <c r="AF125" s="71">
        <v>3080008.5878572809</v>
      </c>
      <c r="AG125" s="71">
        <v>251293.24400877871</v>
      </c>
      <c r="AH125" s="71">
        <v>9784.3072266586878</v>
      </c>
      <c r="AI125" s="71">
        <v>29428769.502415929</v>
      </c>
      <c r="AJ125" s="71">
        <v>57424355.510673292</v>
      </c>
      <c r="AK125" s="71">
        <v>0</v>
      </c>
      <c r="AL125" s="71">
        <v>0</v>
      </c>
      <c r="AM125" s="71">
        <v>3187685.4279697542</v>
      </c>
      <c r="AN125" s="71">
        <v>0</v>
      </c>
      <c r="AO125" s="71">
        <v>0</v>
      </c>
      <c r="AP125" s="71">
        <v>93381896.580151692</v>
      </c>
      <c r="AQ125" s="72"/>
      <c r="AR125" s="71">
        <v>646</v>
      </c>
      <c r="AS125" s="71">
        <v>62</v>
      </c>
      <c r="AT125" s="71">
        <v>0</v>
      </c>
      <c r="AU125" s="71">
        <v>0</v>
      </c>
      <c r="AV125" s="71">
        <v>0</v>
      </c>
      <c r="AW125" s="71">
        <v>0</v>
      </c>
      <c r="AX125" s="71"/>
      <c r="AY125" s="72"/>
      <c r="AZ125" s="71">
        <v>2461.5</v>
      </c>
      <c r="BA125" s="71">
        <v>808.2</v>
      </c>
      <c r="BB125" s="71">
        <v>0</v>
      </c>
      <c r="BC125" s="71">
        <v>0</v>
      </c>
      <c r="BD125" s="71">
        <v>0</v>
      </c>
      <c r="BE125" s="71">
        <v>0</v>
      </c>
      <c r="BF125" s="71"/>
      <c r="BG125" s="72"/>
      <c r="BH125" s="71">
        <v>0</v>
      </c>
      <c r="BI125" s="71">
        <v>0</v>
      </c>
      <c r="BJ125" s="71">
        <v>0</v>
      </c>
      <c r="BK125" s="71">
        <v>0</v>
      </c>
      <c r="BL125" s="71">
        <v>3.2610000000000001</v>
      </c>
      <c r="BM125" s="71">
        <v>0</v>
      </c>
      <c r="BN125" s="72"/>
      <c r="BO125" s="71">
        <v>0</v>
      </c>
      <c r="BP125" s="71">
        <v>0</v>
      </c>
      <c r="BQ125" s="71">
        <v>0</v>
      </c>
      <c r="BR125" s="71">
        <v>0</v>
      </c>
      <c r="BS125" s="71">
        <v>1</v>
      </c>
      <c r="BT125" s="71">
        <v>0</v>
      </c>
      <c r="BU125"/>
      <c r="BV125" s="70">
        <v>3.2610000000000001</v>
      </c>
      <c r="BW125" s="70">
        <v>0</v>
      </c>
      <c r="BX125" s="70">
        <v>0</v>
      </c>
      <c r="BY125" s="70">
        <v>0</v>
      </c>
      <c r="BZ125" s="70">
        <v>0</v>
      </c>
      <c r="CA125" s="70">
        <v>0</v>
      </c>
      <c r="CB125" s="70">
        <v>0</v>
      </c>
      <c r="CC125" s="70">
        <v>0</v>
      </c>
      <c r="CD125" s="70">
        <v>0</v>
      </c>
    </row>
    <row r="126" spans="1:82">
      <c r="A126" s="70" t="s">
        <v>1885</v>
      </c>
      <c r="B126" s="70">
        <v>404</v>
      </c>
      <c r="C126" s="70">
        <v>13</v>
      </c>
      <c r="D126" s="70">
        <v>24</v>
      </c>
      <c r="E126" s="70">
        <v>2016</v>
      </c>
      <c r="F126" s="70" t="s">
        <v>155</v>
      </c>
      <c r="G126" s="70" t="s">
        <v>1872</v>
      </c>
      <c r="H126" s="70" t="s">
        <v>1873</v>
      </c>
      <c r="I126" s="148"/>
      <c r="J126" s="71">
        <v>1.4955796656632345</v>
      </c>
      <c r="K126" s="71">
        <v>0.33657842691588846</v>
      </c>
      <c r="L126" s="71">
        <v>4.903256939505609E-2</v>
      </c>
      <c r="M126" s="71">
        <v>21.110493493049926</v>
      </c>
      <c r="N126" s="71">
        <v>38.085437437364718</v>
      </c>
      <c r="O126" s="71">
        <v>17.246058724440754</v>
      </c>
      <c r="P126" s="71">
        <v>5.5389430048292185</v>
      </c>
      <c r="Q126" s="71">
        <v>1.6430422318770821</v>
      </c>
      <c r="R126" s="71">
        <v>0</v>
      </c>
      <c r="S126" s="71">
        <v>2.1466973186000002</v>
      </c>
      <c r="T126" s="72"/>
      <c r="U126" s="71">
        <v>338546</v>
      </c>
      <c r="V126" s="71">
        <v>153</v>
      </c>
      <c r="W126" s="71">
        <v>1</v>
      </c>
      <c r="X126" s="71">
        <v>4558</v>
      </c>
      <c r="Y126" s="71">
        <v>10368</v>
      </c>
      <c r="Z126" s="71">
        <v>10143</v>
      </c>
      <c r="AA126" s="71">
        <v>1140</v>
      </c>
      <c r="AB126" s="71">
        <v>23262</v>
      </c>
      <c r="AC126" s="71">
        <v>0</v>
      </c>
      <c r="AD126" s="71">
        <v>2.1466973185999998</v>
      </c>
      <c r="AE126" s="72"/>
      <c r="AF126" s="71">
        <v>2081260.844472039</v>
      </c>
      <c r="AG126" s="71">
        <v>239384.34062332139</v>
      </c>
      <c r="AH126" s="71">
        <v>8166.0946516900694</v>
      </c>
      <c r="AI126" s="71">
        <v>31237472.70170895</v>
      </c>
      <c r="AJ126" s="71">
        <v>55946723.148169801</v>
      </c>
      <c r="AK126" s="71">
        <v>0</v>
      </c>
      <c r="AL126" s="71">
        <v>0</v>
      </c>
      <c r="AM126" s="71">
        <v>3190436.2513269992</v>
      </c>
      <c r="AN126" s="71">
        <v>0</v>
      </c>
      <c r="AO126" s="71">
        <v>0</v>
      </c>
      <c r="AP126" s="71">
        <v>92703443.38095279</v>
      </c>
      <c r="AQ126" s="72"/>
      <c r="AR126" s="71">
        <v>687</v>
      </c>
      <c r="AS126" s="71">
        <v>70</v>
      </c>
      <c r="AT126" s="71">
        <v>0</v>
      </c>
      <c r="AU126" s="71">
        <v>0</v>
      </c>
      <c r="AV126" s="71">
        <v>0</v>
      </c>
      <c r="AW126" s="71">
        <v>0</v>
      </c>
      <c r="AX126" s="71"/>
      <c r="AY126" s="72"/>
      <c r="AZ126" s="71">
        <v>2655.9</v>
      </c>
      <c r="BA126" s="71">
        <v>895.40000000000009</v>
      </c>
      <c r="BB126" s="71">
        <v>0</v>
      </c>
      <c r="BC126" s="71">
        <v>0</v>
      </c>
      <c r="BD126" s="71">
        <v>0</v>
      </c>
      <c r="BE126" s="71">
        <v>0</v>
      </c>
      <c r="BF126" s="71"/>
      <c r="BG126" s="72"/>
      <c r="BH126" s="71">
        <v>0</v>
      </c>
      <c r="BI126" s="71">
        <v>0</v>
      </c>
      <c r="BJ126" s="71">
        <v>0</v>
      </c>
      <c r="BK126" s="71">
        <v>0</v>
      </c>
      <c r="BL126" s="71">
        <v>2.6560000000000001</v>
      </c>
      <c r="BM126" s="71">
        <v>0</v>
      </c>
      <c r="BN126" s="72"/>
      <c r="BO126" s="71">
        <v>0</v>
      </c>
      <c r="BP126" s="71">
        <v>0</v>
      </c>
      <c r="BQ126" s="71">
        <v>0</v>
      </c>
      <c r="BR126" s="71">
        <v>0</v>
      </c>
      <c r="BS126" s="71">
        <v>1</v>
      </c>
      <c r="BT126" s="71">
        <v>0</v>
      </c>
      <c r="BU126"/>
      <c r="BV126" s="70">
        <v>2.6560000000000001</v>
      </c>
      <c r="BW126" s="70">
        <v>0</v>
      </c>
      <c r="BX126" s="70">
        <v>0</v>
      </c>
      <c r="BY126" s="70">
        <v>0</v>
      </c>
      <c r="BZ126" s="70">
        <v>0</v>
      </c>
      <c r="CA126" s="70">
        <v>0</v>
      </c>
      <c r="CB126" s="70">
        <v>0</v>
      </c>
      <c r="CC126" s="70">
        <v>0</v>
      </c>
      <c r="CD126" s="70">
        <v>0</v>
      </c>
    </row>
    <row r="127" spans="1:82">
      <c r="A127" s="70" t="s">
        <v>1886</v>
      </c>
      <c r="B127" s="70">
        <v>405</v>
      </c>
      <c r="C127" s="70">
        <v>14</v>
      </c>
      <c r="D127" s="70">
        <v>24</v>
      </c>
      <c r="E127" s="70">
        <v>2017</v>
      </c>
      <c r="F127" s="70" t="s">
        <v>156</v>
      </c>
      <c r="G127" s="70" t="s">
        <v>1872</v>
      </c>
      <c r="H127" s="70" t="s">
        <v>1873</v>
      </c>
      <c r="I127" s="148"/>
      <c r="J127" s="71">
        <v>1.1975069111640306</v>
      </c>
      <c r="K127" s="71">
        <v>0.33177581580570159</v>
      </c>
      <c r="L127" s="71">
        <v>4.1990147176982309E-2</v>
      </c>
      <c r="M127" s="71">
        <v>18.999048464726073</v>
      </c>
      <c r="N127" s="71">
        <v>33.31881520777398</v>
      </c>
      <c r="O127" s="71">
        <v>17.024855830706731</v>
      </c>
      <c r="P127" s="71">
        <v>5.4604042857883366</v>
      </c>
      <c r="Q127" s="71">
        <v>1.5799107513452</v>
      </c>
      <c r="R127" s="71">
        <v>0</v>
      </c>
      <c r="S127" s="71">
        <v>2.5135676920799996</v>
      </c>
      <c r="T127" s="72"/>
      <c r="U127" s="71">
        <v>345791</v>
      </c>
      <c r="V127" s="71">
        <v>153</v>
      </c>
      <c r="W127" s="71">
        <v>1</v>
      </c>
      <c r="X127" s="71">
        <v>4558</v>
      </c>
      <c r="Y127" s="71">
        <v>10399</v>
      </c>
      <c r="Z127" s="71">
        <v>10179</v>
      </c>
      <c r="AA127" s="71">
        <v>1131</v>
      </c>
      <c r="AB127" s="71">
        <v>23131</v>
      </c>
      <c r="AC127" s="71">
        <v>0</v>
      </c>
      <c r="AD127" s="71">
        <v>2.5135676920800001</v>
      </c>
      <c r="AE127" s="72"/>
      <c r="AF127" s="71">
        <v>1859404.1052657519</v>
      </c>
      <c r="AG127" s="71">
        <v>246273.73492866769</v>
      </c>
      <c r="AH127" s="71">
        <v>9406.2015241830177</v>
      </c>
      <c r="AI127" s="71">
        <v>32788826.3406431</v>
      </c>
      <c r="AJ127" s="71">
        <v>56266051.547878429</v>
      </c>
      <c r="AK127" s="71">
        <v>0</v>
      </c>
      <c r="AL127" s="71">
        <v>0</v>
      </c>
      <c r="AM127" s="71">
        <v>3177433.3515998502</v>
      </c>
      <c r="AN127" s="71">
        <v>0</v>
      </c>
      <c r="AO127" s="71">
        <v>0</v>
      </c>
      <c r="AP127" s="71">
        <v>94347395.281839982</v>
      </c>
      <c r="AQ127" s="72"/>
      <c r="AR127" s="71">
        <v>720</v>
      </c>
      <c r="AS127" s="71">
        <v>82</v>
      </c>
      <c r="AT127" s="71">
        <v>0</v>
      </c>
      <c r="AU127" s="71">
        <v>0</v>
      </c>
      <c r="AV127" s="71">
        <v>0</v>
      </c>
      <c r="AW127" s="71">
        <v>0</v>
      </c>
      <c r="AX127" s="71"/>
      <c r="AY127" s="72"/>
      <c r="AZ127" s="71">
        <v>2801.5</v>
      </c>
      <c r="BA127" s="71">
        <v>1085.9000000000001</v>
      </c>
      <c r="BB127" s="71">
        <v>0</v>
      </c>
      <c r="BC127" s="71">
        <v>0</v>
      </c>
      <c r="BD127" s="71">
        <v>0</v>
      </c>
      <c r="BE127" s="71">
        <v>0</v>
      </c>
      <c r="BF127" s="71"/>
      <c r="BG127" s="72"/>
      <c r="BH127" s="71">
        <v>0</v>
      </c>
      <c r="BI127" s="71">
        <v>0</v>
      </c>
      <c r="BJ127" s="71">
        <v>0</v>
      </c>
      <c r="BK127" s="71">
        <v>0</v>
      </c>
      <c r="BL127" s="71">
        <v>6.5039999999999996</v>
      </c>
      <c r="BM127" s="71">
        <v>0</v>
      </c>
      <c r="BN127" s="72"/>
      <c r="BO127" s="71">
        <v>0</v>
      </c>
      <c r="BP127" s="71">
        <v>0</v>
      </c>
      <c r="BQ127" s="71">
        <v>0</v>
      </c>
      <c r="BR127" s="71">
        <v>0</v>
      </c>
      <c r="BS127" s="71">
        <v>2</v>
      </c>
      <c r="BT127" s="71">
        <v>0</v>
      </c>
      <c r="BU127"/>
      <c r="BV127" s="70">
        <v>6.5039999999999996</v>
      </c>
      <c r="BW127" s="70">
        <v>0</v>
      </c>
      <c r="BX127" s="70">
        <v>0</v>
      </c>
      <c r="BY127" s="70">
        <v>0</v>
      </c>
      <c r="BZ127" s="70">
        <v>0</v>
      </c>
      <c r="CA127" s="70">
        <v>0</v>
      </c>
      <c r="CB127" s="70">
        <v>0</v>
      </c>
      <c r="CC127" s="70">
        <v>0</v>
      </c>
      <c r="CD127" s="70">
        <v>0</v>
      </c>
    </row>
    <row r="128" spans="1:82">
      <c r="A128" s="70" t="s">
        <v>1887</v>
      </c>
      <c r="B128" s="70">
        <v>406</v>
      </c>
      <c r="C128" s="70">
        <v>15</v>
      </c>
      <c r="D128" s="70">
        <v>24</v>
      </c>
      <c r="E128" s="70">
        <v>2018</v>
      </c>
      <c r="F128" s="70" t="s">
        <v>183</v>
      </c>
      <c r="G128" s="70" t="s">
        <v>1872</v>
      </c>
      <c r="H128" s="70" t="s">
        <v>1873</v>
      </c>
      <c r="I128" s="148"/>
      <c r="J128" s="71">
        <v>2.1987100645699496</v>
      </c>
      <c r="K128" s="71">
        <v>0.29603761096028097</v>
      </c>
      <c r="L128" s="71">
        <v>3.7187044565507067E-2</v>
      </c>
      <c r="M128" s="71">
        <v>16.825292039339445</v>
      </c>
      <c r="N128" s="71">
        <v>25.888057111239402</v>
      </c>
      <c r="O128" s="71">
        <v>16.8034633544837</v>
      </c>
      <c r="P128" s="71">
        <v>5.5112075991678298</v>
      </c>
      <c r="Q128" s="71">
        <v>1.4634634427488</v>
      </c>
      <c r="R128" s="71">
        <v>0</v>
      </c>
      <c r="S128" s="71">
        <v>2.3485770635999996</v>
      </c>
      <c r="T128" s="72"/>
      <c r="U128" s="71">
        <v>737380</v>
      </c>
      <c r="V128" s="71">
        <v>153</v>
      </c>
      <c r="W128" s="71">
        <v>1</v>
      </c>
      <c r="X128" s="71">
        <v>4558</v>
      </c>
      <c r="Y128" s="71">
        <v>10470</v>
      </c>
      <c r="Z128" s="71">
        <v>10239</v>
      </c>
      <c r="AA128" s="71">
        <v>1153</v>
      </c>
      <c r="AB128" s="71">
        <v>23090</v>
      </c>
      <c r="AC128" s="71">
        <v>0</v>
      </c>
      <c r="AD128" s="71">
        <v>2.3485770636000001</v>
      </c>
      <c r="AE128" s="72"/>
      <c r="AF128" s="71">
        <v>3863837.703938033</v>
      </c>
      <c r="AG128" s="71">
        <v>216260.94102600319</v>
      </c>
      <c r="AH128" s="71">
        <v>8791.8946700361921</v>
      </c>
      <c r="AI128" s="71">
        <v>32226503.174337659</v>
      </c>
      <c r="AJ128" s="71">
        <v>48900210.932439297</v>
      </c>
      <c r="AK128" s="71">
        <v>0</v>
      </c>
      <c r="AL128" s="71">
        <v>0</v>
      </c>
      <c r="AM128" s="71">
        <v>3178364.146331972</v>
      </c>
      <c r="AN128" s="71">
        <v>0</v>
      </c>
      <c r="AO128" s="71">
        <v>0</v>
      </c>
      <c r="AP128" s="71">
        <v>88393968.792742997</v>
      </c>
      <c r="AQ128" s="72"/>
      <c r="AR128" s="71">
        <v>747</v>
      </c>
      <c r="AS128" s="71">
        <v>90</v>
      </c>
      <c r="AT128" s="71">
        <v>0</v>
      </c>
      <c r="AU128" s="71">
        <v>0</v>
      </c>
      <c r="AV128" s="71">
        <v>0</v>
      </c>
      <c r="AW128" s="71">
        <v>0</v>
      </c>
      <c r="AX128" s="71"/>
      <c r="AY128" s="72"/>
      <c r="AZ128" s="71">
        <v>2930.8000000000006</v>
      </c>
      <c r="BA128" s="71">
        <v>1182.7</v>
      </c>
      <c r="BB128" s="71">
        <v>0</v>
      </c>
      <c r="BC128" s="71">
        <v>0</v>
      </c>
      <c r="BD128" s="71">
        <v>0</v>
      </c>
      <c r="BE128" s="71">
        <v>0</v>
      </c>
      <c r="BF128" s="71"/>
      <c r="BG128" s="72"/>
      <c r="BH128" s="71">
        <v>0</v>
      </c>
      <c r="BI128" s="71">
        <v>0</v>
      </c>
      <c r="BJ128" s="71">
        <v>0</v>
      </c>
      <c r="BK128" s="71">
        <v>0</v>
      </c>
      <c r="BL128" s="71">
        <v>6.57</v>
      </c>
      <c r="BM128" s="71">
        <v>0</v>
      </c>
      <c r="BN128" s="72"/>
      <c r="BO128" s="71">
        <v>0</v>
      </c>
      <c r="BP128" s="71">
        <v>0</v>
      </c>
      <c r="BQ128" s="71">
        <v>0</v>
      </c>
      <c r="BR128" s="71">
        <v>0</v>
      </c>
      <c r="BS128" s="71">
        <v>2</v>
      </c>
      <c r="BT128" s="71">
        <v>0</v>
      </c>
      <c r="BU128"/>
      <c r="BV128" s="70">
        <v>6.57</v>
      </c>
      <c r="BW128" s="70">
        <v>0</v>
      </c>
      <c r="BX128" s="70">
        <v>0</v>
      </c>
      <c r="BY128" s="70">
        <v>0</v>
      </c>
      <c r="BZ128" s="70">
        <v>0</v>
      </c>
      <c r="CA128" s="70">
        <v>0</v>
      </c>
      <c r="CB128" s="70">
        <v>0</v>
      </c>
      <c r="CC128" s="70">
        <v>0</v>
      </c>
      <c r="CD128" s="70">
        <v>0</v>
      </c>
    </row>
    <row r="129" spans="1:82">
      <c r="A129" s="70" t="s">
        <v>1888</v>
      </c>
      <c r="B129" s="70">
        <v>407</v>
      </c>
      <c r="C129" s="70">
        <v>16</v>
      </c>
      <c r="D129" s="70">
        <v>24</v>
      </c>
      <c r="E129" s="70">
        <v>2019</v>
      </c>
      <c r="F129" s="70" t="s">
        <v>158</v>
      </c>
      <c r="G129" s="70" t="s">
        <v>1872</v>
      </c>
      <c r="H129" s="70" t="s">
        <v>1873</v>
      </c>
      <c r="I129" s="148"/>
      <c r="J129" s="71">
        <v>2.2320427129190152</v>
      </c>
      <c r="K129" s="71">
        <v>0.27472184305614056</v>
      </c>
      <c r="L129" s="71">
        <v>3.7496361717012976E-2</v>
      </c>
      <c r="M129" s="71">
        <v>14.994589054426307</v>
      </c>
      <c r="N129" s="71">
        <v>27.404224506141254</v>
      </c>
      <c r="O129" s="71">
        <v>16.330520159131012</v>
      </c>
      <c r="P129" s="71">
        <v>5.5720342063835355</v>
      </c>
      <c r="Q129" s="71">
        <v>1.4166815100710199</v>
      </c>
      <c r="R129" s="71">
        <v>0</v>
      </c>
      <c r="S129" s="71">
        <v>2.4037979033600005</v>
      </c>
      <c r="T129" s="72"/>
      <c r="U129" s="71">
        <v>787058</v>
      </c>
      <c r="V129" s="71">
        <v>153</v>
      </c>
      <c r="W129" s="71">
        <v>1</v>
      </c>
      <c r="X129" s="71">
        <v>4558</v>
      </c>
      <c r="Y129" s="71">
        <v>10516</v>
      </c>
      <c r="Z129" s="71">
        <v>10224</v>
      </c>
      <c r="AA129" s="71">
        <v>1157</v>
      </c>
      <c r="AB129" s="71">
        <v>22957</v>
      </c>
      <c r="AC129" s="71">
        <v>0</v>
      </c>
      <c r="AD129" s="71">
        <v>2.403797903360001</v>
      </c>
      <c r="AE129" s="72"/>
      <c r="AF129" s="71">
        <v>4121435.1819254002</v>
      </c>
      <c r="AG129" s="71">
        <v>210999.66494972139</v>
      </c>
      <c r="AH129" s="71">
        <v>9436.269470972391</v>
      </c>
      <c r="AI129" s="71">
        <v>29978580.410428341</v>
      </c>
      <c r="AJ129" s="71">
        <v>54140303.481660597</v>
      </c>
      <c r="AK129" s="71">
        <v>0</v>
      </c>
      <c r="AL129" s="71">
        <v>0</v>
      </c>
      <c r="AM129" s="71">
        <v>3126570.5797965275</v>
      </c>
      <c r="AN129" s="71">
        <v>0</v>
      </c>
      <c r="AO129" s="71">
        <v>0</v>
      </c>
      <c r="AP129" s="71">
        <v>91587325.588231564</v>
      </c>
      <c r="AQ129" s="72"/>
      <c r="AR129" s="71">
        <v>770</v>
      </c>
      <c r="AS129" s="71">
        <v>96</v>
      </c>
      <c r="AT129" s="71">
        <v>0</v>
      </c>
      <c r="AU129" s="71">
        <v>0</v>
      </c>
      <c r="AV129" s="71">
        <v>0</v>
      </c>
      <c r="AW129" s="71">
        <v>0</v>
      </c>
      <c r="AX129" s="71"/>
      <c r="AY129" s="72"/>
      <c r="AZ129" s="71">
        <v>3050.2000000000012</v>
      </c>
      <c r="BA129" s="71">
        <v>1388.2</v>
      </c>
      <c r="BB129" s="71">
        <v>0</v>
      </c>
      <c r="BC129" s="71">
        <v>0</v>
      </c>
      <c r="BD129" s="71">
        <v>0</v>
      </c>
      <c r="BE129" s="71">
        <v>0</v>
      </c>
      <c r="BF129" s="71"/>
      <c r="BG129" s="72"/>
      <c r="BH129" s="71">
        <v>0</v>
      </c>
      <c r="BI129" s="71">
        <v>0</v>
      </c>
      <c r="BJ129" s="71">
        <v>0</v>
      </c>
      <c r="BK129" s="71">
        <v>0</v>
      </c>
      <c r="BL129" s="71">
        <v>6.1</v>
      </c>
      <c r="BM129" s="71">
        <v>0</v>
      </c>
      <c r="BN129" s="72"/>
      <c r="BO129" s="71">
        <v>0</v>
      </c>
      <c r="BP129" s="71">
        <v>0</v>
      </c>
      <c r="BQ129" s="71">
        <v>0</v>
      </c>
      <c r="BR129" s="71">
        <v>0</v>
      </c>
      <c r="BS129" s="71">
        <v>2</v>
      </c>
      <c r="BT129" s="71">
        <v>0</v>
      </c>
      <c r="BU129"/>
      <c r="BV129" s="70">
        <v>6.1</v>
      </c>
      <c r="BW129" s="70">
        <v>0</v>
      </c>
      <c r="BX129" s="70">
        <v>0</v>
      </c>
      <c r="BY129" s="70">
        <v>0</v>
      </c>
      <c r="BZ129" s="70">
        <v>0</v>
      </c>
      <c r="CA129" s="70">
        <v>0</v>
      </c>
      <c r="CB129" s="70">
        <v>0</v>
      </c>
      <c r="CC129" s="70">
        <v>0</v>
      </c>
      <c r="CD129" s="70">
        <v>0</v>
      </c>
    </row>
    <row r="130" spans="1:82">
      <c r="A130" s="70" t="s">
        <v>1889</v>
      </c>
      <c r="B130" s="70">
        <v>408</v>
      </c>
      <c r="C130" s="70">
        <v>17</v>
      </c>
      <c r="D130" s="70">
        <v>24</v>
      </c>
      <c r="E130" s="70">
        <v>2020</v>
      </c>
      <c r="F130" s="70" t="s">
        <v>159</v>
      </c>
      <c r="G130" s="70" t="s">
        <v>1872</v>
      </c>
      <c r="H130" s="70" t="s">
        <v>1873</v>
      </c>
      <c r="I130" s="148"/>
      <c r="J130" s="71">
        <v>2.9653990900112399</v>
      </c>
      <c r="K130" s="71">
        <v>0.3863363228075124</v>
      </c>
      <c r="L130" s="71">
        <v>1.7546393935094557</v>
      </c>
      <c r="M130" s="71">
        <v>12.549030617315985</v>
      </c>
      <c r="N130" s="71">
        <v>25.11566141225142</v>
      </c>
      <c r="O130" s="71">
        <v>14.418400044966925</v>
      </c>
      <c r="P130" s="71">
        <v>5.3193465239483784</v>
      </c>
      <c r="Q130" s="71">
        <v>1.3500236836650601</v>
      </c>
      <c r="R130" s="71">
        <v>0</v>
      </c>
      <c r="S130" s="71">
        <v>1.776197402</v>
      </c>
      <c r="T130" s="72"/>
      <c r="U130" s="71">
        <v>816712</v>
      </c>
      <c r="V130" s="71">
        <v>185</v>
      </c>
      <c r="W130" s="71">
        <v>68</v>
      </c>
      <c r="X130" s="71">
        <v>4295</v>
      </c>
      <c r="Y130" s="71">
        <v>10607</v>
      </c>
      <c r="Z130" s="71">
        <v>10303</v>
      </c>
      <c r="AA130" s="71">
        <v>1174</v>
      </c>
      <c r="AB130" s="71">
        <v>22897</v>
      </c>
      <c r="AC130" s="71">
        <v>0</v>
      </c>
      <c r="AD130" s="71">
        <v>1.776197402</v>
      </c>
      <c r="AE130" s="72"/>
      <c r="AF130" s="71">
        <v>5082103.3776510255</v>
      </c>
      <c r="AG130" s="71">
        <v>272758.89990200987</v>
      </c>
      <c r="AH130" s="71">
        <v>487534.02545300219</v>
      </c>
      <c r="AI130" s="71">
        <v>24191975.655118857</v>
      </c>
      <c r="AJ130" s="71">
        <v>48013181.900977947</v>
      </c>
      <c r="AK130" s="71"/>
      <c r="AL130" s="71"/>
      <c r="AM130" s="71">
        <v>2988312.8909758441</v>
      </c>
      <c r="AN130" s="71"/>
      <c r="AO130" s="71"/>
      <c r="AP130" s="71">
        <v>81035866.750078693</v>
      </c>
      <c r="AQ130" s="72"/>
      <c r="AR130" s="71">
        <v>801</v>
      </c>
      <c r="AS130" s="71">
        <v>98</v>
      </c>
      <c r="AT130" s="71">
        <v>0</v>
      </c>
      <c r="AU130" s="71">
        <v>0</v>
      </c>
      <c r="AV130" s="71">
        <v>0</v>
      </c>
      <c r="AW130" s="71">
        <v>0</v>
      </c>
      <c r="AX130" s="71"/>
      <c r="AY130" s="72"/>
      <c r="AZ130" s="71">
        <v>3209.7000000000021</v>
      </c>
      <c r="BA130" s="71">
        <v>1470.7</v>
      </c>
      <c r="BB130" s="71">
        <v>0</v>
      </c>
      <c r="BC130" s="71">
        <v>0</v>
      </c>
      <c r="BD130" s="71">
        <v>0</v>
      </c>
      <c r="BE130" s="71">
        <v>0</v>
      </c>
      <c r="BF130" s="71"/>
      <c r="BG130" s="72"/>
      <c r="BH130" s="71">
        <v>0</v>
      </c>
      <c r="BI130" s="71">
        <v>0</v>
      </c>
      <c r="BJ130" s="71">
        <v>0</v>
      </c>
      <c r="BK130" s="71">
        <v>0</v>
      </c>
      <c r="BL130" s="71">
        <v>6.3470000000000004</v>
      </c>
      <c r="BM130" s="71">
        <v>0</v>
      </c>
      <c r="BN130" s="72"/>
      <c r="BO130" s="71">
        <v>0</v>
      </c>
      <c r="BP130" s="71">
        <v>0</v>
      </c>
      <c r="BQ130" s="71">
        <v>0</v>
      </c>
      <c r="BR130" s="71">
        <v>0</v>
      </c>
      <c r="BS130" s="71">
        <v>2</v>
      </c>
      <c r="BT130" s="71">
        <v>0</v>
      </c>
      <c r="BU130"/>
      <c r="BV130" s="70">
        <v>6.3470000000000004</v>
      </c>
      <c r="BW130" s="70">
        <v>0</v>
      </c>
      <c r="BX130" s="70">
        <v>0</v>
      </c>
      <c r="BY130" s="70">
        <v>0</v>
      </c>
      <c r="BZ130" s="70">
        <v>0</v>
      </c>
      <c r="CA130" s="70">
        <v>0</v>
      </c>
      <c r="CB130" s="70">
        <v>0</v>
      </c>
      <c r="CC130" s="70">
        <v>0</v>
      </c>
      <c r="CD130" s="70">
        <v>0</v>
      </c>
    </row>
    <row r="131" spans="1:82">
      <c r="A131" s="70" t="s">
        <v>1890</v>
      </c>
      <c r="B131" s="70">
        <v>408</v>
      </c>
      <c r="C131" s="70">
        <v>18</v>
      </c>
      <c r="D131" s="70">
        <v>24</v>
      </c>
      <c r="E131" s="70">
        <v>2021</v>
      </c>
      <c r="F131" s="70" t="s">
        <v>160</v>
      </c>
      <c r="G131" s="70" t="s">
        <v>1872</v>
      </c>
      <c r="H131" s="70" t="s">
        <v>1873</v>
      </c>
      <c r="I131" s="148"/>
      <c r="J131" s="71">
        <v>1.8017681161050065</v>
      </c>
      <c r="K131" s="71">
        <v>0.40531575453437019</v>
      </c>
      <c r="L131" s="71">
        <v>1.9596245665402119</v>
      </c>
      <c r="M131" s="71">
        <v>12.650920151405012</v>
      </c>
      <c r="N131" s="71">
        <v>25.198906199548752</v>
      </c>
      <c r="O131" s="71">
        <v>13.965118980969583</v>
      </c>
      <c r="P131" s="71">
        <v>5.5201725631339995</v>
      </c>
      <c r="Q131" s="71">
        <v>1.3283066932916701</v>
      </c>
      <c r="R131" s="71">
        <v>0</v>
      </c>
      <c r="S131" s="71">
        <v>1.70021059544</v>
      </c>
      <c r="T131" s="72"/>
      <c r="U131" s="71">
        <v>652270</v>
      </c>
      <c r="V131" s="71">
        <v>185</v>
      </c>
      <c r="W131" s="71">
        <v>68</v>
      </c>
      <c r="X131" s="71">
        <v>4295</v>
      </c>
      <c r="Y131" s="71">
        <v>10651</v>
      </c>
      <c r="Z131" s="71">
        <v>10275</v>
      </c>
      <c r="AA131" s="71">
        <v>1188</v>
      </c>
      <c r="AB131" s="71">
        <v>22750</v>
      </c>
      <c r="AC131" s="71">
        <v>0</v>
      </c>
      <c r="AD131" s="71">
        <v>1.70021059544</v>
      </c>
      <c r="AE131" s="72"/>
      <c r="AF131" s="71">
        <v>3786609.0641767192</v>
      </c>
      <c r="AG131" s="71">
        <v>296771.00715977733</v>
      </c>
      <c r="AH131" s="71">
        <v>525825.74653894058</v>
      </c>
      <c r="AI131" s="71">
        <v>28037689.59051824</v>
      </c>
      <c r="AJ131" s="71">
        <v>51270852.992610879</v>
      </c>
      <c r="AK131" s="71">
        <v>0</v>
      </c>
      <c r="AL131" s="71">
        <v>0</v>
      </c>
      <c r="AM131" s="71">
        <v>2986253.4476275165</v>
      </c>
      <c r="AN131" s="71">
        <v>0</v>
      </c>
      <c r="AO131" s="71">
        <v>0</v>
      </c>
      <c r="AP131" s="71">
        <v>86904001.848632067</v>
      </c>
      <c r="AQ131" s="72"/>
      <c r="AR131" s="71">
        <v>832</v>
      </c>
      <c r="AS131" s="71">
        <v>100</v>
      </c>
      <c r="AT131" s="71">
        <v>0</v>
      </c>
      <c r="AU131" s="71">
        <v>0</v>
      </c>
      <c r="AV131" s="71">
        <v>0</v>
      </c>
      <c r="AW131" s="71">
        <v>0</v>
      </c>
      <c r="AX131" s="71"/>
      <c r="AY131" s="72"/>
      <c r="AZ131" s="71">
        <v>3400.1000000000022</v>
      </c>
      <c r="BA131" s="71">
        <v>1520.1</v>
      </c>
      <c r="BB131" s="71">
        <v>0</v>
      </c>
      <c r="BC131" s="71">
        <v>0</v>
      </c>
      <c r="BD131" s="71">
        <v>0</v>
      </c>
      <c r="BE131" s="71">
        <v>0</v>
      </c>
      <c r="BF131" s="71"/>
      <c r="BG131" s="72"/>
      <c r="BH131" s="71">
        <v>0</v>
      </c>
      <c r="BI131" s="71">
        <v>0</v>
      </c>
      <c r="BJ131" s="71">
        <v>0</v>
      </c>
      <c r="BK131" s="71">
        <v>0</v>
      </c>
      <c r="BL131" s="71">
        <v>6.5110000000000001</v>
      </c>
      <c r="BM131" s="71">
        <v>0</v>
      </c>
      <c r="BN131" s="72"/>
      <c r="BO131" s="71">
        <v>0</v>
      </c>
      <c r="BP131" s="71">
        <v>0</v>
      </c>
      <c r="BQ131" s="71">
        <v>0</v>
      </c>
      <c r="BR131" s="71">
        <v>0</v>
      </c>
      <c r="BS131" s="71">
        <v>2</v>
      </c>
      <c r="BT131" s="71">
        <v>0</v>
      </c>
      <c r="BU131"/>
      <c r="BV131" s="70">
        <v>6.5110000000000001</v>
      </c>
      <c r="BW131" s="70">
        <v>0</v>
      </c>
      <c r="BX131" s="70">
        <v>0</v>
      </c>
      <c r="BY131" s="70">
        <v>0</v>
      </c>
      <c r="BZ131" s="70">
        <v>0</v>
      </c>
      <c r="CA131" s="70">
        <v>0</v>
      </c>
      <c r="CB131" s="70">
        <v>0</v>
      </c>
      <c r="CC131" s="70">
        <v>0</v>
      </c>
      <c r="CD131" s="70">
        <v>0</v>
      </c>
    </row>
    <row r="132" spans="1:82">
      <c r="A132" s="70" t="s">
        <v>1891</v>
      </c>
      <c r="B132" s="70">
        <v>408</v>
      </c>
      <c r="C132" s="70">
        <v>19</v>
      </c>
      <c r="D132" s="70">
        <v>24</v>
      </c>
      <c r="E132" s="70">
        <v>2022</v>
      </c>
      <c r="F132" s="70" t="s">
        <v>161</v>
      </c>
      <c r="G132" s="70" t="s">
        <v>1872</v>
      </c>
      <c r="H132" s="70" t="s">
        <v>1873</v>
      </c>
      <c r="I132" s="148"/>
      <c r="J132" s="71">
        <v>0.57265463600168176</v>
      </c>
      <c r="K132" s="71">
        <v>0.36480901078006572</v>
      </c>
      <c r="L132" s="71">
        <v>1.6683094977655499</v>
      </c>
      <c r="M132" s="71">
        <v>14.521955026565577</v>
      </c>
      <c r="N132" s="71">
        <v>27.089975747825445</v>
      </c>
      <c r="O132" s="71">
        <v>14.709900455061799</v>
      </c>
      <c r="P132" s="71">
        <v>5.4144001174927752</v>
      </c>
      <c r="Q132" s="71">
        <v>1.3269262501096795</v>
      </c>
      <c r="R132" s="71">
        <v>0</v>
      </c>
      <c r="S132" s="71">
        <v>1.7397140372840001</v>
      </c>
      <c r="T132" s="72"/>
      <c r="U132" s="71">
        <v>191165</v>
      </c>
      <c r="V132" s="71">
        <v>185</v>
      </c>
      <c r="W132" s="71">
        <v>68</v>
      </c>
      <c r="X132" s="71">
        <v>4295</v>
      </c>
      <c r="Y132" s="71">
        <v>10648</v>
      </c>
      <c r="Z132" s="71">
        <v>10283</v>
      </c>
      <c r="AA132" s="71">
        <v>1183</v>
      </c>
      <c r="AB132" s="71">
        <v>22540</v>
      </c>
      <c r="AC132" s="71">
        <v>0</v>
      </c>
      <c r="AD132" s="71">
        <v>1.7397140372840001</v>
      </c>
      <c r="AE132" s="72"/>
      <c r="AF132" s="71">
        <v>975359.84390952368</v>
      </c>
      <c r="AG132" s="71">
        <v>286457.08498286363</v>
      </c>
      <c r="AH132" s="71">
        <v>515558.24224998336</v>
      </c>
      <c r="AI132" s="71">
        <v>27856322.609607078</v>
      </c>
      <c r="AJ132" s="71">
        <v>52491029.777605049</v>
      </c>
      <c r="AK132" s="71">
        <v>0</v>
      </c>
      <c r="AL132" s="71">
        <v>0</v>
      </c>
      <c r="AM132" s="71">
        <v>2910529.2159363846</v>
      </c>
      <c r="AN132" s="71">
        <v>0</v>
      </c>
      <c r="AO132" s="71">
        <v>0</v>
      </c>
      <c r="AP132" s="71">
        <v>85035256.774290875</v>
      </c>
      <c r="AQ132" s="72"/>
      <c r="AR132" s="71">
        <v>886</v>
      </c>
      <c r="AS132" s="71">
        <v>100</v>
      </c>
      <c r="AT132" s="71">
        <v>0</v>
      </c>
      <c r="AU132" s="71">
        <v>0</v>
      </c>
      <c r="AV132" s="71">
        <v>0</v>
      </c>
      <c r="AW132" s="71">
        <v>0</v>
      </c>
      <c r="AX132" s="71"/>
      <c r="AY132" s="72"/>
      <c r="AZ132" s="71">
        <v>3731.7000000000035</v>
      </c>
      <c r="BA132" s="71">
        <v>1520.1000000000004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1892</v>
      </c>
      <c r="B133" s="70">
        <v>408</v>
      </c>
      <c r="C133" s="70">
        <v>20</v>
      </c>
      <c r="D133" s="70">
        <v>24</v>
      </c>
      <c r="E133" s="70">
        <v>2023</v>
      </c>
      <c r="F133" s="70" t="s">
        <v>1539</v>
      </c>
      <c r="G133" s="70" t="s">
        <v>1872</v>
      </c>
      <c r="H133" s="70" t="s">
        <v>1873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945</v>
      </c>
      <c r="AS133" s="71">
        <v>100</v>
      </c>
      <c r="AT133" s="71">
        <v>0</v>
      </c>
      <c r="AU133" s="71">
        <v>0</v>
      </c>
      <c r="AV133" s="71">
        <v>0</v>
      </c>
      <c r="AW133" s="71">
        <v>0</v>
      </c>
      <c r="AX133" s="71"/>
      <c r="AY133" s="72"/>
      <c r="AZ133" s="71">
        <v>4103.2000000000062</v>
      </c>
      <c r="BA133" s="71">
        <v>1520.1000000000004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1893</v>
      </c>
      <c r="B134" s="70">
        <v>408</v>
      </c>
      <c r="C134" s="70">
        <v>21</v>
      </c>
      <c r="D134" s="70">
        <v>24</v>
      </c>
      <c r="E134" s="70">
        <v>2024</v>
      </c>
      <c r="F134" s="70" t="s">
        <v>1554</v>
      </c>
      <c r="G134" s="70" t="s">
        <v>1872</v>
      </c>
      <c r="H134" s="70" t="s">
        <v>1873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1894</v>
      </c>
      <c r="B135" s="70">
        <v>392</v>
      </c>
      <c r="C135" s="70">
        <v>1</v>
      </c>
      <c r="D135" s="70">
        <v>24</v>
      </c>
      <c r="E135" s="70">
        <v>1990</v>
      </c>
      <c r="F135" s="70" t="s">
        <v>787</v>
      </c>
      <c r="G135" s="70" t="s">
        <v>1895</v>
      </c>
      <c r="H135" s="70" t="s">
        <v>1896</v>
      </c>
      <c r="I135" s="148"/>
      <c r="J135" s="71">
        <v>306.07104787332588</v>
      </c>
      <c r="K135" s="71">
        <v>5.6765013811729723</v>
      </c>
      <c r="L135" s="71">
        <v>3.1395770743034039</v>
      </c>
      <c r="M135" s="71">
        <v>14.9189827354669</v>
      </c>
      <c r="N135" s="71">
        <v>37.203315525481067</v>
      </c>
      <c r="O135" s="71">
        <v>22.36746520941961</v>
      </c>
      <c r="P135" s="71">
        <v>27.622296434818661</v>
      </c>
      <c r="Q135" s="71">
        <v>1.96087754055761</v>
      </c>
      <c r="R135" s="71">
        <v>0</v>
      </c>
      <c r="S135" s="71">
        <v>2.1126799333592952</v>
      </c>
      <c r="T135" s="72"/>
      <c r="U135" s="71">
        <v>22929081</v>
      </c>
      <c r="V135" s="71">
        <v>1380</v>
      </c>
      <c r="W135" s="71">
        <v>58</v>
      </c>
      <c r="X135" s="71">
        <v>5928</v>
      </c>
      <c r="Y135" s="71">
        <v>8612</v>
      </c>
      <c r="Z135" s="71">
        <v>9200</v>
      </c>
      <c r="AA135" s="71">
        <v>6707</v>
      </c>
      <c r="AB135" s="71">
        <v>31838</v>
      </c>
      <c r="AC135" s="71">
        <v>0</v>
      </c>
      <c r="AD135" s="71">
        <v>2.1126799333592952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1897</v>
      </c>
      <c r="B136" s="70">
        <v>393</v>
      </c>
      <c r="C136" s="70">
        <v>2</v>
      </c>
      <c r="D136" s="70">
        <v>24</v>
      </c>
      <c r="E136" s="70">
        <v>2005</v>
      </c>
      <c r="F136" s="70" t="s">
        <v>789</v>
      </c>
      <c r="G136" s="70" t="s">
        <v>1895</v>
      </c>
      <c r="H136" s="70" t="s">
        <v>1896</v>
      </c>
      <c r="I136" s="148"/>
      <c r="J136" s="71">
        <v>409.81832175522987</v>
      </c>
      <c r="K136" s="71">
        <v>5.0970054942171803</v>
      </c>
      <c r="L136" s="71">
        <v>5.8701313763067624</v>
      </c>
      <c r="M136" s="71">
        <v>33.734449758234753</v>
      </c>
      <c r="N136" s="71">
        <v>53.945533182830211</v>
      </c>
      <c r="O136" s="71">
        <v>32.611569358436277</v>
      </c>
      <c r="P136" s="71">
        <v>25.862416421820001</v>
      </c>
      <c r="Q136" s="71">
        <v>1.7313150319297901</v>
      </c>
      <c r="R136" s="71">
        <v>0</v>
      </c>
      <c r="S136" s="71">
        <v>2.910520111999999</v>
      </c>
      <c r="T136" s="72"/>
      <c r="U136" s="71">
        <v>23346179</v>
      </c>
      <c r="V136" s="71">
        <v>1275</v>
      </c>
      <c r="W136" s="71">
        <v>62</v>
      </c>
      <c r="X136" s="71">
        <v>5520</v>
      </c>
      <c r="Y136" s="71">
        <v>9334</v>
      </c>
      <c r="Z136" s="71">
        <v>15522</v>
      </c>
      <c r="AA136" s="71">
        <v>5143</v>
      </c>
      <c r="AB136" s="71">
        <v>29387</v>
      </c>
      <c r="AC136" s="71">
        <v>0</v>
      </c>
      <c r="AD136" s="71">
        <v>2.910520111999999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1898</v>
      </c>
      <c r="B137" s="70">
        <v>394</v>
      </c>
      <c r="C137" s="70">
        <v>3</v>
      </c>
      <c r="D137" s="70">
        <v>24</v>
      </c>
      <c r="E137" s="70">
        <v>2006</v>
      </c>
      <c r="F137" s="70" t="s">
        <v>790</v>
      </c>
      <c r="G137" s="70" t="s">
        <v>1895</v>
      </c>
      <c r="H137" s="70" t="s">
        <v>1896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1899</v>
      </c>
      <c r="B138" s="70">
        <v>395</v>
      </c>
      <c r="C138" s="70">
        <v>4</v>
      </c>
      <c r="D138" s="70">
        <v>24</v>
      </c>
      <c r="E138" s="70">
        <v>2007</v>
      </c>
      <c r="F138" s="70" t="s">
        <v>791</v>
      </c>
      <c r="G138" s="70" t="s">
        <v>1895</v>
      </c>
      <c r="H138" s="70" t="s">
        <v>1896</v>
      </c>
      <c r="I138" s="148"/>
      <c r="J138" s="71">
        <v>480.60175897774172</v>
      </c>
      <c r="K138" s="71">
        <v>3.5182344229431779</v>
      </c>
      <c r="L138" s="71">
        <v>7.6915123303527189</v>
      </c>
      <c r="M138" s="71">
        <v>30.249398282216511</v>
      </c>
      <c r="N138" s="71">
        <v>55.023929676603927</v>
      </c>
      <c r="O138" s="71">
        <v>31.932656538369219</v>
      </c>
      <c r="P138" s="71">
        <v>25.169945451801389</v>
      </c>
      <c r="Q138" s="71">
        <v>1.79955088966591</v>
      </c>
      <c r="R138" s="71">
        <v>0</v>
      </c>
      <c r="S138" s="71">
        <v>3.5535963019199999</v>
      </c>
      <c r="T138" s="72"/>
      <c r="U138" s="71">
        <v>38009052</v>
      </c>
      <c r="V138" s="71">
        <v>1175</v>
      </c>
      <c r="W138" s="71">
        <v>89</v>
      </c>
      <c r="X138" s="71">
        <v>6328</v>
      </c>
      <c r="Y138" s="71">
        <v>9451</v>
      </c>
      <c r="Z138" s="71">
        <v>15800</v>
      </c>
      <c r="AA138" s="71">
        <v>4929</v>
      </c>
      <c r="AB138" s="71">
        <v>28930</v>
      </c>
      <c r="AC138" s="71">
        <v>0</v>
      </c>
      <c r="AD138" s="71">
        <v>3.5535963019199999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1900</v>
      </c>
      <c r="B139" s="70">
        <v>396</v>
      </c>
      <c r="C139" s="70">
        <v>5</v>
      </c>
      <c r="D139" s="70">
        <v>24</v>
      </c>
      <c r="E139" s="70">
        <v>2008</v>
      </c>
      <c r="F139" s="70" t="s">
        <v>792</v>
      </c>
      <c r="G139" s="70" t="s">
        <v>1895</v>
      </c>
      <c r="H139" s="70" t="s">
        <v>1896</v>
      </c>
      <c r="I139" s="148"/>
      <c r="J139" s="71">
        <v>372.61915001368641</v>
      </c>
      <c r="K139" s="71">
        <v>2.6614408954589091</v>
      </c>
      <c r="L139" s="71">
        <v>6.9305324061560176</v>
      </c>
      <c r="M139" s="71">
        <v>31.620893558779851</v>
      </c>
      <c r="N139" s="71">
        <v>45.623444112087313</v>
      </c>
      <c r="O139" s="71">
        <v>30.939695926349511</v>
      </c>
      <c r="P139" s="71">
        <v>24.46797057618717</v>
      </c>
      <c r="Q139" s="71">
        <v>1.75604976388708</v>
      </c>
      <c r="R139" s="71">
        <v>0</v>
      </c>
      <c r="S139" s="71">
        <v>3.541310967839999</v>
      </c>
      <c r="T139" s="72"/>
      <c r="U139" s="71">
        <v>30397273</v>
      </c>
      <c r="V139" s="71">
        <v>1175</v>
      </c>
      <c r="W139" s="71">
        <v>89</v>
      </c>
      <c r="X139" s="71">
        <v>6328</v>
      </c>
      <c r="Y139" s="71">
        <v>9553</v>
      </c>
      <c r="Z139" s="71">
        <v>15846</v>
      </c>
      <c r="AA139" s="71">
        <v>4797</v>
      </c>
      <c r="AB139" s="71">
        <v>28695</v>
      </c>
      <c r="AC139" s="71">
        <v>0</v>
      </c>
      <c r="AD139" s="71">
        <v>3.541310967839999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1901</v>
      </c>
      <c r="B140" s="70">
        <v>397</v>
      </c>
      <c r="C140" s="70">
        <v>6</v>
      </c>
      <c r="D140" s="70">
        <v>24</v>
      </c>
      <c r="E140" s="70">
        <v>2009</v>
      </c>
      <c r="F140" s="70" t="s">
        <v>176</v>
      </c>
      <c r="G140" s="1064" t="s">
        <v>1895</v>
      </c>
      <c r="H140" s="70" t="s">
        <v>1896</v>
      </c>
      <c r="I140" s="148"/>
      <c r="J140" s="71">
        <v>318.80760552683762</v>
      </c>
      <c r="K140" s="71">
        <v>2.4944341187263079</v>
      </c>
      <c r="L140" s="71">
        <v>3.2375382502080932</v>
      </c>
      <c r="M140" s="71">
        <v>34.415461711652704</v>
      </c>
      <c r="N140" s="71">
        <v>45.273305397122833</v>
      </c>
      <c r="O140" s="71">
        <v>31.45842068598893</v>
      </c>
      <c r="P140" s="71">
        <v>23.495832577854159</v>
      </c>
      <c r="Q140" s="71">
        <v>1.6508062965836801</v>
      </c>
      <c r="R140" s="71">
        <v>0</v>
      </c>
      <c r="S140" s="71">
        <v>3.5661934131999988</v>
      </c>
      <c r="T140" s="72"/>
      <c r="U140" s="71">
        <v>19136162</v>
      </c>
      <c r="V140" s="71">
        <v>957</v>
      </c>
      <c r="W140" s="71">
        <v>69</v>
      </c>
      <c r="X140" s="71">
        <v>6601</v>
      </c>
      <c r="Y140" s="71">
        <v>9567</v>
      </c>
      <c r="Z140" s="71">
        <v>15903</v>
      </c>
      <c r="AA140" s="71">
        <v>4729</v>
      </c>
      <c r="AB140" s="71">
        <v>28317</v>
      </c>
      <c r="AC140" s="71">
        <v>0</v>
      </c>
      <c r="AD140" s="71">
        <v>3.5661934131999988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70.022000000000006</v>
      </c>
      <c r="BK140" s="71">
        <v>0</v>
      </c>
      <c r="BL140" s="71">
        <v>5.3140000000000001</v>
      </c>
      <c r="BM140" s="71">
        <v>0</v>
      </c>
      <c r="BN140" s="72"/>
      <c r="BO140" s="71">
        <v>0</v>
      </c>
      <c r="BP140" s="71">
        <v>0</v>
      </c>
      <c r="BQ140" s="71">
        <v>6</v>
      </c>
      <c r="BR140" s="71">
        <v>0</v>
      </c>
      <c r="BS140" s="71">
        <v>1</v>
      </c>
      <c r="BT140" s="71">
        <v>0</v>
      </c>
      <c r="BU140"/>
      <c r="BV140" s="70">
        <v>70.022000000000006</v>
      </c>
      <c r="BW140" s="70">
        <v>0</v>
      </c>
      <c r="BX140" s="70">
        <v>5.3140000000000001</v>
      </c>
      <c r="BY140" s="70">
        <v>0</v>
      </c>
      <c r="BZ140" s="70">
        <v>0</v>
      </c>
      <c r="CA140" s="70">
        <v>0</v>
      </c>
      <c r="CB140" s="70">
        <v>0</v>
      </c>
      <c r="CC140" s="70">
        <v>0</v>
      </c>
      <c r="CD140" s="70">
        <v>0</v>
      </c>
    </row>
    <row r="141" spans="1:82">
      <c r="A141" s="70" t="s">
        <v>1902</v>
      </c>
      <c r="B141" s="70">
        <v>398</v>
      </c>
      <c r="C141" s="70">
        <v>7</v>
      </c>
      <c r="D141" s="70">
        <v>24</v>
      </c>
      <c r="E141" s="70">
        <v>2010</v>
      </c>
      <c r="F141" s="70" t="s">
        <v>177</v>
      </c>
      <c r="G141" s="1064" t="s">
        <v>1895</v>
      </c>
      <c r="H141" s="70" t="s">
        <v>1896</v>
      </c>
      <c r="I141" s="148"/>
      <c r="J141" s="71">
        <v>338.77231686123849</v>
      </c>
      <c r="K141" s="71">
        <v>2.4725840479744039</v>
      </c>
      <c r="L141" s="71">
        <v>3.1188755395220888</v>
      </c>
      <c r="M141" s="71">
        <v>32.323954688029737</v>
      </c>
      <c r="N141" s="71">
        <v>52.88097651438791</v>
      </c>
      <c r="O141" s="71">
        <v>31.336543774488419</v>
      </c>
      <c r="P141" s="71">
        <v>23.796992319386021</v>
      </c>
      <c r="Q141" s="71">
        <v>1.7034302146628799</v>
      </c>
      <c r="R141" s="71">
        <v>0</v>
      </c>
      <c r="S141" s="71">
        <v>0</v>
      </c>
      <c r="T141" s="72"/>
      <c r="U141" s="71">
        <v>23785481</v>
      </c>
      <c r="V141" s="71">
        <v>957</v>
      </c>
      <c r="W141" s="71">
        <v>69</v>
      </c>
      <c r="X141" s="71">
        <v>6601</v>
      </c>
      <c r="Y141" s="71">
        <v>9552</v>
      </c>
      <c r="Z141" s="71">
        <v>15915</v>
      </c>
      <c r="AA141" s="71">
        <v>4670</v>
      </c>
      <c r="AB141" s="71">
        <v>27999</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91.817999999999998</v>
      </c>
      <c r="BK141" s="71">
        <v>0</v>
      </c>
      <c r="BL141" s="71">
        <v>8.3160000000000007</v>
      </c>
      <c r="BM141" s="71">
        <v>0</v>
      </c>
      <c r="BN141" s="72"/>
      <c r="BO141" s="71">
        <v>0</v>
      </c>
      <c r="BP141" s="71">
        <v>0</v>
      </c>
      <c r="BQ141" s="71">
        <v>6</v>
      </c>
      <c r="BR141" s="71">
        <v>0</v>
      </c>
      <c r="BS141" s="71">
        <v>2</v>
      </c>
      <c r="BT141" s="71">
        <v>0</v>
      </c>
      <c r="BU141"/>
      <c r="BV141" s="70">
        <v>91.817999999999998</v>
      </c>
      <c r="BW141" s="70">
        <v>0</v>
      </c>
      <c r="BX141" s="70">
        <v>8.3160000000000007</v>
      </c>
      <c r="BY141" s="70">
        <v>0</v>
      </c>
      <c r="BZ141" s="70">
        <v>0</v>
      </c>
      <c r="CA141" s="70">
        <v>0</v>
      </c>
      <c r="CB141" s="70">
        <v>0</v>
      </c>
      <c r="CC141" s="70">
        <v>0</v>
      </c>
      <c r="CD141" s="70">
        <v>0</v>
      </c>
    </row>
    <row r="142" spans="1:82">
      <c r="A142" s="70" t="s">
        <v>1903</v>
      </c>
      <c r="B142" s="70">
        <v>399</v>
      </c>
      <c r="C142" s="70">
        <v>8</v>
      </c>
      <c r="D142" s="70">
        <v>24</v>
      </c>
      <c r="E142" s="70">
        <v>2011</v>
      </c>
      <c r="F142" s="70" t="s">
        <v>178</v>
      </c>
      <c r="G142" s="70" t="s">
        <v>1895</v>
      </c>
      <c r="H142" s="70" t="s">
        <v>1896</v>
      </c>
      <c r="I142" s="148"/>
      <c r="J142" s="71">
        <v>446.64270266516979</v>
      </c>
      <c r="K142" s="71">
        <v>3.358759698039969</v>
      </c>
      <c r="L142" s="71">
        <v>2.6620193176438951</v>
      </c>
      <c r="M142" s="71">
        <v>37.327422167569843</v>
      </c>
      <c r="N142" s="71">
        <v>49.351209964252483</v>
      </c>
      <c r="O142" s="71">
        <v>30.805131929436328</v>
      </c>
      <c r="P142" s="71">
        <v>22.48579196234985</v>
      </c>
      <c r="Q142" s="71">
        <v>1.9377284782822499</v>
      </c>
      <c r="R142" s="71">
        <v>0</v>
      </c>
      <c r="S142" s="71">
        <v>0</v>
      </c>
      <c r="T142" s="72"/>
      <c r="U142" s="71">
        <v>24206313</v>
      </c>
      <c r="V142" s="71">
        <v>957</v>
      </c>
      <c r="W142" s="71">
        <v>69</v>
      </c>
      <c r="X142" s="71">
        <v>6601</v>
      </c>
      <c r="Y142" s="71">
        <v>9559</v>
      </c>
      <c r="Z142" s="71">
        <v>15985</v>
      </c>
      <c r="AA142" s="71">
        <v>4544</v>
      </c>
      <c r="AB142" s="71">
        <v>27612</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79.369</v>
      </c>
      <c r="BK142" s="71">
        <v>0</v>
      </c>
      <c r="BL142" s="71">
        <v>7.6120000000000001</v>
      </c>
      <c r="BM142" s="71">
        <v>0</v>
      </c>
      <c r="BN142" s="72"/>
      <c r="BO142" s="71">
        <v>0</v>
      </c>
      <c r="BP142" s="71">
        <v>0</v>
      </c>
      <c r="BQ142" s="71">
        <v>6</v>
      </c>
      <c r="BR142" s="71">
        <v>0</v>
      </c>
      <c r="BS142" s="71">
        <v>2</v>
      </c>
      <c r="BT142" s="71">
        <v>0</v>
      </c>
      <c r="BU142"/>
      <c r="BV142" s="70">
        <v>79.369</v>
      </c>
      <c r="BW142" s="70">
        <v>0</v>
      </c>
      <c r="BX142" s="70">
        <v>7.6120000000000001</v>
      </c>
      <c r="BY142" s="70">
        <v>0</v>
      </c>
      <c r="BZ142" s="70">
        <v>0</v>
      </c>
      <c r="CA142" s="70">
        <v>0</v>
      </c>
      <c r="CB142" s="70">
        <v>0</v>
      </c>
      <c r="CC142" s="70">
        <v>0</v>
      </c>
      <c r="CD142" s="70">
        <v>0</v>
      </c>
    </row>
    <row r="143" spans="1:82">
      <c r="A143" s="70" t="s">
        <v>1904</v>
      </c>
      <c r="B143" s="70">
        <v>400</v>
      </c>
      <c r="C143" s="70">
        <v>9</v>
      </c>
      <c r="D143" s="70">
        <v>24</v>
      </c>
      <c r="E143" s="70">
        <v>2012</v>
      </c>
      <c r="F143" s="70" t="s">
        <v>179</v>
      </c>
      <c r="G143" s="70" t="s">
        <v>1895</v>
      </c>
      <c r="H143" s="70" t="s">
        <v>1896</v>
      </c>
      <c r="I143" s="148"/>
      <c r="J143" s="71">
        <v>225.25498079940539</v>
      </c>
      <c r="K143" s="71">
        <v>3.122524325705172</v>
      </c>
      <c r="L143" s="71">
        <v>2.6286111764557889</v>
      </c>
      <c r="M143" s="71">
        <v>37.139319350481728</v>
      </c>
      <c r="N143" s="71">
        <v>52.648296672168307</v>
      </c>
      <c r="O143" s="71">
        <v>30.686999193959938</v>
      </c>
      <c r="P143" s="71">
        <v>22.434566939927191</v>
      </c>
      <c r="Q143" s="71">
        <v>2.0769394560759702</v>
      </c>
      <c r="R143" s="71">
        <v>0</v>
      </c>
      <c r="S143" s="71">
        <v>0</v>
      </c>
      <c r="T143" s="72"/>
      <c r="U143" s="71">
        <v>14178663</v>
      </c>
      <c r="V143" s="71">
        <v>957</v>
      </c>
      <c r="W143" s="71">
        <v>69</v>
      </c>
      <c r="X143" s="71">
        <v>6601</v>
      </c>
      <c r="Y143" s="71">
        <v>9544</v>
      </c>
      <c r="Z143" s="71">
        <v>16050</v>
      </c>
      <c r="AA143" s="71">
        <v>4508</v>
      </c>
      <c r="AB143" s="71">
        <v>27240</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50.914000000000001</v>
      </c>
      <c r="BK143" s="71">
        <v>0</v>
      </c>
      <c r="BL143" s="71">
        <v>3.3140000000000001</v>
      </c>
      <c r="BM143" s="71">
        <v>0</v>
      </c>
      <c r="BN143" s="72"/>
      <c r="BO143" s="71">
        <v>0</v>
      </c>
      <c r="BP143" s="71">
        <v>0</v>
      </c>
      <c r="BQ143" s="71">
        <v>4</v>
      </c>
      <c r="BR143" s="71">
        <v>0</v>
      </c>
      <c r="BS143" s="71">
        <v>1</v>
      </c>
      <c r="BT143" s="71">
        <v>0</v>
      </c>
      <c r="BU143"/>
      <c r="BV143" s="70">
        <v>50.914000000000001</v>
      </c>
      <c r="BW143" s="70">
        <v>0</v>
      </c>
      <c r="BX143" s="70">
        <v>3.3140000000000001</v>
      </c>
      <c r="BY143" s="70">
        <v>0</v>
      </c>
      <c r="BZ143" s="70">
        <v>0</v>
      </c>
      <c r="CA143" s="70">
        <v>0</v>
      </c>
      <c r="CB143" s="70">
        <v>0</v>
      </c>
      <c r="CC143" s="70">
        <v>0</v>
      </c>
      <c r="CD143" s="70">
        <v>0</v>
      </c>
    </row>
    <row r="144" spans="1:82">
      <c r="A144" s="70" t="s">
        <v>1905</v>
      </c>
      <c r="B144" s="70">
        <v>401</v>
      </c>
      <c r="C144" s="70">
        <v>10</v>
      </c>
      <c r="D144" s="70">
        <v>24</v>
      </c>
      <c r="E144" s="70">
        <v>2013</v>
      </c>
      <c r="F144" s="70" t="s">
        <v>180</v>
      </c>
      <c r="G144" s="70" t="s">
        <v>1895</v>
      </c>
      <c r="H144" s="70" t="s">
        <v>1896</v>
      </c>
      <c r="I144" s="148"/>
      <c r="J144" s="71">
        <v>206.7155254612093</v>
      </c>
      <c r="K144" s="71">
        <v>2.8335757032643318</v>
      </c>
      <c r="L144" s="71">
        <v>2.0817564922350358</v>
      </c>
      <c r="M144" s="71">
        <v>36.645910549588102</v>
      </c>
      <c r="N144" s="71">
        <v>59.83632414837755</v>
      </c>
      <c r="O144" s="71">
        <v>29.487084914582212</v>
      </c>
      <c r="P144" s="71">
        <v>22.489128367332761</v>
      </c>
      <c r="Q144" s="71">
        <v>2.0885821325460401</v>
      </c>
      <c r="R144" s="71">
        <v>0</v>
      </c>
      <c r="S144" s="71">
        <v>2.8479455924999999</v>
      </c>
      <c r="T144" s="72"/>
      <c r="U144" s="71">
        <v>12382702</v>
      </c>
      <c r="V144" s="71">
        <v>957</v>
      </c>
      <c r="W144" s="71">
        <v>69</v>
      </c>
      <c r="X144" s="71">
        <v>6601</v>
      </c>
      <c r="Y144" s="71">
        <v>9510</v>
      </c>
      <c r="Z144" s="71">
        <v>16111</v>
      </c>
      <c r="AA144" s="71">
        <v>4502</v>
      </c>
      <c r="AB144" s="71">
        <v>27000</v>
      </c>
      <c r="AC144" s="71">
        <v>0</v>
      </c>
      <c r="AD144" s="71">
        <v>2.8479455924999999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48.283999999999999</v>
      </c>
      <c r="BK144" s="71">
        <v>0</v>
      </c>
      <c r="BL144" s="71">
        <v>3.286</v>
      </c>
      <c r="BM144" s="71">
        <v>0</v>
      </c>
      <c r="BN144" s="72"/>
      <c r="BO144" s="71">
        <v>0</v>
      </c>
      <c r="BP144" s="71">
        <v>0</v>
      </c>
      <c r="BQ144" s="71">
        <v>4</v>
      </c>
      <c r="BR144" s="71">
        <v>0</v>
      </c>
      <c r="BS144" s="71">
        <v>1</v>
      </c>
      <c r="BT144" s="71">
        <v>0</v>
      </c>
      <c r="BU144"/>
      <c r="BV144" s="70">
        <v>48.283999999999999</v>
      </c>
      <c r="BW144" s="70">
        <v>0</v>
      </c>
      <c r="BX144" s="70">
        <v>3.286</v>
      </c>
      <c r="BY144" s="70">
        <v>0</v>
      </c>
      <c r="BZ144" s="70">
        <v>0</v>
      </c>
      <c r="CA144" s="70">
        <v>0</v>
      </c>
      <c r="CB144" s="70">
        <v>0</v>
      </c>
      <c r="CC144" s="70">
        <v>0</v>
      </c>
      <c r="CD144" s="70">
        <v>0</v>
      </c>
    </row>
    <row r="145" spans="1:82">
      <c r="A145" s="70" t="s">
        <v>1906</v>
      </c>
      <c r="B145" s="70">
        <v>402</v>
      </c>
      <c r="C145" s="70">
        <v>11</v>
      </c>
      <c r="D145" s="70">
        <v>24</v>
      </c>
      <c r="E145" s="70">
        <v>2014</v>
      </c>
      <c r="F145" s="70" t="s">
        <v>181</v>
      </c>
      <c r="G145" s="70" t="s">
        <v>1895</v>
      </c>
      <c r="H145" s="70" t="s">
        <v>1896</v>
      </c>
      <c r="I145" s="148"/>
      <c r="J145" s="71">
        <v>193.41165578648869</v>
      </c>
      <c r="K145" s="71">
        <v>2.6814775516487388</v>
      </c>
      <c r="L145" s="71">
        <v>7.5141917423076681</v>
      </c>
      <c r="M145" s="71">
        <v>33.008987037107012</v>
      </c>
      <c r="N145" s="71">
        <v>48.176885605417702</v>
      </c>
      <c r="O145" s="71">
        <v>27.819761305653312</v>
      </c>
      <c r="P145" s="71">
        <v>22.149082477509793</v>
      </c>
      <c r="Q145" s="71">
        <v>1.9634216631924699</v>
      </c>
      <c r="R145" s="71">
        <v>0</v>
      </c>
      <c r="S145" s="71">
        <v>3.1066559139000001</v>
      </c>
      <c r="T145" s="72"/>
      <c r="U145" s="71">
        <v>15250699</v>
      </c>
      <c r="V145" s="71">
        <v>848</v>
      </c>
      <c r="W145" s="71">
        <v>154</v>
      </c>
      <c r="X145" s="71">
        <v>6088</v>
      </c>
      <c r="Y145" s="71">
        <v>9453</v>
      </c>
      <c r="Z145" s="71">
        <v>16009</v>
      </c>
      <c r="AA145" s="71">
        <v>4411</v>
      </c>
      <c r="AB145" s="71">
        <v>26455</v>
      </c>
      <c r="AC145" s="71">
        <v>0</v>
      </c>
      <c r="AD145" s="71">
        <v>3.1066559139000001</v>
      </c>
      <c r="AE145" s="72"/>
      <c r="AF145" s="71"/>
      <c r="AG145" s="71"/>
      <c r="AH145" s="71"/>
      <c r="AI145" s="71"/>
      <c r="AJ145" s="71"/>
      <c r="AK145" s="71"/>
      <c r="AL145" s="71"/>
      <c r="AM145" s="71"/>
      <c r="AN145" s="71"/>
      <c r="AO145" s="71"/>
      <c r="AP145" s="71"/>
      <c r="AQ145" s="72"/>
      <c r="AR145" s="71">
        <v>228</v>
      </c>
      <c r="AS145" s="71">
        <v>12</v>
      </c>
      <c r="AT145" s="71">
        <v>4</v>
      </c>
      <c r="AU145" s="71">
        <v>1</v>
      </c>
      <c r="AV145" s="71">
        <v>0</v>
      </c>
      <c r="AW145" s="71">
        <v>0</v>
      </c>
      <c r="AX145" s="71"/>
      <c r="AY145" s="72"/>
      <c r="AZ145" s="71">
        <v>922.8</v>
      </c>
      <c r="BA145" s="71">
        <v>2539.6</v>
      </c>
      <c r="BB145" s="71">
        <v>30230</v>
      </c>
      <c r="BC145" s="71">
        <v>4100</v>
      </c>
      <c r="BD145" s="71">
        <v>0</v>
      </c>
      <c r="BE145" s="71">
        <v>0</v>
      </c>
      <c r="BF145" s="71"/>
      <c r="BG145" s="72"/>
      <c r="BH145" s="71">
        <v>0</v>
      </c>
      <c r="BI145" s="71">
        <v>0</v>
      </c>
      <c r="BJ145" s="71">
        <v>13.538</v>
      </c>
      <c r="BK145" s="71">
        <v>0</v>
      </c>
      <c r="BL145" s="71">
        <v>0</v>
      </c>
      <c r="BM145" s="71">
        <v>0</v>
      </c>
      <c r="BN145" s="72"/>
      <c r="BO145" s="71">
        <v>0</v>
      </c>
      <c r="BP145" s="71">
        <v>0</v>
      </c>
      <c r="BQ145" s="71">
        <v>1</v>
      </c>
      <c r="BR145" s="71">
        <v>0</v>
      </c>
      <c r="BS145" s="71">
        <v>0</v>
      </c>
      <c r="BT145" s="71">
        <v>0</v>
      </c>
      <c r="BU145"/>
      <c r="BV145" s="70">
        <v>13.538</v>
      </c>
      <c r="BW145" s="70">
        <v>0</v>
      </c>
      <c r="BX145" s="70">
        <v>0</v>
      </c>
      <c r="BY145" s="70">
        <v>0</v>
      </c>
      <c r="BZ145" s="70">
        <v>0</v>
      </c>
      <c r="CA145" s="70">
        <v>0</v>
      </c>
      <c r="CB145" s="70">
        <v>0</v>
      </c>
      <c r="CC145" s="70">
        <v>0</v>
      </c>
      <c r="CD145" s="70">
        <v>0</v>
      </c>
    </row>
    <row r="146" spans="1:82">
      <c r="A146" s="70" t="s">
        <v>1907</v>
      </c>
      <c r="B146" s="70">
        <v>403</v>
      </c>
      <c r="C146" s="70">
        <v>12</v>
      </c>
      <c r="D146" s="70">
        <v>24</v>
      </c>
      <c r="E146" s="70">
        <v>2015</v>
      </c>
      <c r="F146" s="70" t="s">
        <v>182</v>
      </c>
      <c r="G146" s="70" t="s">
        <v>1895</v>
      </c>
      <c r="H146" s="70" t="s">
        <v>1896</v>
      </c>
      <c r="I146" s="148"/>
      <c r="J146" s="71">
        <v>192.4205831875843</v>
      </c>
      <c r="K146" s="71">
        <v>2.5289452788665421</v>
      </c>
      <c r="L146" s="71">
        <v>8.0446204821464242</v>
      </c>
      <c r="M146" s="71">
        <v>31.34849307878417</v>
      </c>
      <c r="N146" s="71">
        <v>46.556831390833793</v>
      </c>
      <c r="O146" s="71">
        <v>27.46507631108242</v>
      </c>
      <c r="P146" s="71">
        <v>21.975620291299176</v>
      </c>
      <c r="Q146" s="71">
        <v>1.8896595554185101</v>
      </c>
      <c r="R146" s="71">
        <v>0</v>
      </c>
      <c r="S146" s="71">
        <v>3.1274515786000001</v>
      </c>
      <c r="T146" s="72"/>
      <c r="U146" s="71">
        <v>14932737</v>
      </c>
      <c r="V146" s="71">
        <v>848</v>
      </c>
      <c r="W146" s="71">
        <v>154</v>
      </c>
      <c r="X146" s="71">
        <v>6088</v>
      </c>
      <c r="Y146" s="71">
        <v>9438</v>
      </c>
      <c r="Z146" s="71">
        <v>15957</v>
      </c>
      <c r="AA146" s="71">
        <v>4373</v>
      </c>
      <c r="AB146" s="71">
        <v>26009</v>
      </c>
      <c r="AC146" s="71">
        <v>0</v>
      </c>
      <c r="AD146" s="71">
        <v>3.1274515786000001</v>
      </c>
      <c r="AE146" s="72"/>
      <c r="AF146" s="71">
        <v>209483880.59705439</v>
      </c>
      <c r="AG146" s="71">
        <v>1778483.132724507</v>
      </c>
      <c r="AH146" s="71">
        <v>2032912.058054853</v>
      </c>
      <c r="AI146" s="71">
        <v>38904126.187077522</v>
      </c>
      <c r="AJ146" s="71">
        <v>50469214.749863207</v>
      </c>
      <c r="AK146" s="71">
        <v>0</v>
      </c>
      <c r="AL146" s="71">
        <v>0</v>
      </c>
      <c r="AM146" s="71">
        <v>3564424.3463484668</v>
      </c>
      <c r="AN146" s="71">
        <v>0</v>
      </c>
      <c r="AO146" s="71">
        <v>0</v>
      </c>
      <c r="AP146" s="71">
        <v>306233041.07112294</v>
      </c>
      <c r="AQ146" s="72"/>
      <c r="AR146" s="71">
        <v>250</v>
      </c>
      <c r="AS146" s="71">
        <v>15</v>
      </c>
      <c r="AT146" s="71">
        <v>7</v>
      </c>
      <c r="AU146" s="71">
        <v>1</v>
      </c>
      <c r="AV146" s="71">
        <v>0</v>
      </c>
      <c r="AW146" s="71">
        <v>0</v>
      </c>
      <c r="AX146" s="71"/>
      <c r="AY146" s="72"/>
      <c r="AZ146" s="71">
        <v>1033.9000000000001</v>
      </c>
      <c r="BA146" s="71">
        <v>2639.1</v>
      </c>
      <c r="BB146" s="71">
        <v>34213.199999999997</v>
      </c>
      <c r="BC146" s="71">
        <v>4100</v>
      </c>
      <c r="BD146" s="71">
        <v>0</v>
      </c>
      <c r="BE146" s="71">
        <v>0</v>
      </c>
      <c r="BF146" s="71"/>
      <c r="BG146" s="72"/>
      <c r="BH146" s="71">
        <v>0</v>
      </c>
      <c r="BI146" s="71">
        <v>0</v>
      </c>
      <c r="BJ146" s="71">
        <v>13.134</v>
      </c>
      <c r="BK146" s="71">
        <v>0</v>
      </c>
      <c r="BL146" s="71">
        <v>0</v>
      </c>
      <c r="BM146" s="71">
        <v>0</v>
      </c>
      <c r="BN146" s="72"/>
      <c r="BO146" s="71">
        <v>0</v>
      </c>
      <c r="BP146" s="71">
        <v>0</v>
      </c>
      <c r="BQ146" s="71">
        <v>1</v>
      </c>
      <c r="BR146" s="71">
        <v>0</v>
      </c>
      <c r="BS146" s="71">
        <v>0</v>
      </c>
      <c r="BT146" s="71">
        <v>0</v>
      </c>
      <c r="BU146"/>
      <c r="BV146" s="70">
        <v>13.134</v>
      </c>
      <c r="BW146" s="70">
        <v>0</v>
      </c>
      <c r="BX146" s="70">
        <v>0</v>
      </c>
      <c r="BY146" s="70">
        <v>0</v>
      </c>
      <c r="BZ146" s="70">
        <v>0</v>
      </c>
      <c r="CA146" s="70">
        <v>0</v>
      </c>
      <c r="CB146" s="70">
        <v>0</v>
      </c>
      <c r="CC146" s="70">
        <v>0</v>
      </c>
      <c r="CD146" s="70">
        <v>0</v>
      </c>
    </row>
    <row r="147" spans="1:82">
      <c r="A147" s="70" t="s">
        <v>1908</v>
      </c>
      <c r="B147" s="70">
        <v>404</v>
      </c>
      <c r="C147" s="70">
        <v>13</v>
      </c>
      <c r="D147" s="70">
        <v>24</v>
      </c>
      <c r="E147" s="70">
        <v>2016</v>
      </c>
      <c r="F147" s="70" t="s">
        <v>155</v>
      </c>
      <c r="G147" s="70" t="s">
        <v>1895</v>
      </c>
      <c r="H147" s="70" t="s">
        <v>1896</v>
      </c>
      <c r="I147" s="148"/>
      <c r="J147" s="71">
        <v>248.96765733196628</v>
      </c>
      <c r="K147" s="71">
        <v>2.6881531325984591</v>
      </c>
      <c r="L147" s="71">
        <v>7.6228047404874433</v>
      </c>
      <c r="M147" s="71">
        <v>27.248787718422214</v>
      </c>
      <c r="N147" s="71">
        <v>47.152303101333537</v>
      </c>
      <c r="O147" s="71">
        <v>27.032937756076464</v>
      </c>
      <c r="P147" s="71">
        <v>21.198603798306916</v>
      </c>
      <c r="Q147" s="71">
        <v>1.8049308397122756</v>
      </c>
      <c r="R147" s="71">
        <v>0</v>
      </c>
      <c r="S147" s="71">
        <v>3.5102201021799999</v>
      </c>
      <c r="T147" s="72"/>
      <c r="U147" s="71">
        <v>15240408</v>
      </c>
      <c r="V147" s="71">
        <v>848</v>
      </c>
      <c r="W147" s="71">
        <v>154</v>
      </c>
      <c r="X147" s="71">
        <v>6088</v>
      </c>
      <c r="Y147" s="71">
        <v>9394</v>
      </c>
      <c r="Z147" s="71">
        <v>15899</v>
      </c>
      <c r="AA147" s="71">
        <v>4363</v>
      </c>
      <c r="AB147" s="71">
        <v>25554</v>
      </c>
      <c r="AC147" s="71">
        <v>0</v>
      </c>
      <c r="AD147" s="71">
        <v>3.5102201021799999</v>
      </c>
      <c r="AE147" s="72"/>
      <c r="AF147" s="71">
        <v>311994430.03921002</v>
      </c>
      <c r="AG147" s="71">
        <v>1870331.4352722701</v>
      </c>
      <c r="AH147" s="71">
        <v>1372145.3920945979</v>
      </c>
      <c r="AI147" s="71">
        <v>37640240.928004824</v>
      </c>
      <c r="AJ147" s="71">
        <v>51250141.556026429</v>
      </c>
      <c r="AK147" s="71">
        <v>0</v>
      </c>
      <c r="AL147" s="71">
        <v>0</v>
      </c>
      <c r="AM147" s="71">
        <v>3504789.2686101859</v>
      </c>
      <c r="AN147" s="71">
        <v>0</v>
      </c>
      <c r="AO147" s="71">
        <v>0</v>
      </c>
      <c r="AP147" s="71">
        <v>407632078.61921829</v>
      </c>
      <c r="AQ147" s="72"/>
      <c r="AR147" s="71">
        <v>288</v>
      </c>
      <c r="AS147" s="71">
        <v>21</v>
      </c>
      <c r="AT147" s="71">
        <v>9</v>
      </c>
      <c r="AU147" s="71">
        <v>2</v>
      </c>
      <c r="AV147" s="71">
        <v>0</v>
      </c>
      <c r="AW147" s="71">
        <v>0</v>
      </c>
      <c r="AX147" s="71"/>
      <c r="AY147" s="72"/>
      <c r="AZ147" s="71">
        <v>1246.4000000000001</v>
      </c>
      <c r="BA147" s="71">
        <v>31338.5</v>
      </c>
      <c r="BB147" s="71">
        <v>34222.800000000003</v>
      </c>
      <c r="BC147" s="71">
        <v>4142.7</v>
      </c>
      <c r="BD147" s="71">
        <v>0</v>
      </c>
      <c r="BE147" s="71">
        <v>0</v>
      </c>
      <c r="BF147" s="71"/>
      <c r="BG147" s="72"/>
      <c r="BH147" s="71">
        <v>0</v>
      </c>
      <c r="BI147" s="71">
        <v>0</v>
      </c>
      <c r="BJ147" s="71">
        <v>35.418999999999997</v>
      </c>
      <c r="BK147" s="71">
        <v>0</v>
      </c>
      <c r="BL147" s="71">
        <v>0</v>
      </c>
      <c r="BM147" s="71">
        <v>0</v>
      </c>
      <c r="BN147" s="72"/>
      <c r="BO147" s="71">
        <v>0</v>
      </c>
      <c r="BP147" s="71">
        <v>0</v>
      </c>
      <c r="BQ147" s="71">
        <v>4</v>
      </c>
      <c r="BR147" s="71">
        <v>0</v>
      </c>
      <c r="BS147" s="71">
        <v>0</v>
      </c>
      <c r="BT147" s="71">
        <v>0</v>
      </c>
      <c r="BU147"/>
      <c r="BV147" s="70">
        <v>35.418999999999997</v>
      </c>
      <c r="BW147" s="70">
        <v>0</v>
      </c>
      <c r="BX147" s="70">
        <v>0</v>
      </c>
      <c r="BY147" s="70">
        <v>0</v>
      </c>
      <c r="BZ147" s="70">
        <v>0</v>
      </c>
      <c r="CA147" s="70">
        <v>0</v>
      </c>
      <c r="CB147" s="70">
        <v>0</v>
      </c>
      <c r="CC147" s="70">
        <v>0</v>
      </c>
      <c r="CD147" s="70">
        <v>0</v>
      </c>
    </row>
    <row r="148" spans="1:82">
      <c r="A148" s="70" t="s">
        <v>1909</v>
      </c>
      <c r="B148" s="70">
        <v>405</v>
      </c>
      <c r="C148" s="70">
        <v>14</v>
      </c>
      <c r="D148" s="70">
        <v>24</v>
      </c>
      <c r="E148" s="70">
        <v>2017</v>
      </c>
      <c r="F148" s="70" t="s">
        <v>156</v>
      </c>
      <c r="G148" s="70" t="s">
        <v>1895</v>
      </c>
      <c r="H148" s="70" t="s">
        <v>1896</v>
      </c>
      <c r="I148" s="148"/>
      <c r="J148" s="71">
        <v>200.26356041015953</v>
      </c>
      <c r="K148" s="71">
        <v>2.6082598181766996</v>
      </c>
      <c r="L148" s="71">
        <v>7.3625618845719343</v>
      </c>
      <c r="M148" s="71">
        <v>24.511249521921421</v>
      </c>
      <c r="N148" s="71">
        <v>50.70563082487012</v>
      </c>
      <c r="O148" s="71">
        <v>26.494816898931653</v>
      </c>
      <c r="P148" s="71">
        <v>20.933963734021422</v>
      </c>
      <c r="Q148" s="71">
        <v>1.7175407787526</v>
      </c>
      <c r="R148" s="71">
        <v>0</v>
      </c>
      <c r="S148" s="71">
        <v>4.0255701092599994</v>
      </c>
      <c r="T148" s="72"/>
      <c r="U148" s="71">
        <v>15186476</v>
      </c>
      <c r="V148" s="71">
        <v>848</v>
      </c>
      <c r="W148" s="71">
        <v>154</v>
      </c>
      <c r="X148" s="71">
        <v>6088</v>
      </c>
      <c r="Y148" s="71">
        <v>9396</v>
      </c>
      <c r="Z148" s="71">
        <v>15841</v>
      </c>
      <c r="AA148" s="71">
        <v>4336</v>
      </c>
      <c r="AB148" s="71">
        <v>25146</v>
      </c>
      <c r="AC148" s="71">
        <v>0</v>
      </c>
      <c r="AD148" s="71">
        <v>4.0255701092599994</v>
      </c>
      <c r="AE148" s="72"/>
      <c r="AF148" s="71">
        <v>256292249.2336019</v>
      </c>
      <c r="AG148" s="71">
        <v>1790744.9320559059</v>
      </c>
      <c r="AH148" s="71">
        <v>1592170.2708709061</v>
      </c>
      <c r="AI148" s="71">
        <v>35870737.693133406</v>
      </c>
      <c r="AJ148" s="71">
        <v>52681394.539113462</v>
      </c>
      <c r="AK148" s="71">
        <v>0</v>
      </c>
      <c r="AL148" s="71">
        <v>0</v>
      </c>
      <c r="AM148" s="71">
        <v>3454227.6191833401</v>
      </c>
      <c r="AN148" s="71">
        <v>0</v>
      </c>
      <c r="AO148" s="71">
        <v>0</v>
      </c>
      <c r="AP148" s="71">
        <v>351681524.28795892</v>
      </c>
      <c r="AQ148" s="72"/>
      <c r="AR148" s="71">
        <v>309</v>
      </c>
      <c r="AS148" s="71">
        <v>21</v>
      </c>
      <c r="AT148" s="71">
        <v>12</v>
      </c>
      <c r="AU148" s="71">
        <v>2</v>
      </c>
      <c r="AV148" s="71">
        <v>0</v>
      </c>
      <c r="AW148" s="71">
        <v>0</v>
      </c>
      <c r="AX148" s="71"/>
      <c r="AY148" s="72"/>
      <c r="AZ148" s="71">
        <v>1360.6</v>
      </c>
      <c r="BA148" s="71">
        <v>31338.5</v>
      </c>
      <c r="BB148" s="71">
        <v>34267.9</v>
      </c>
      <c r="BC148" s="71">
        <v>4142.7</v>
      </c>
      <c r="BD148" s="71">
        <v>0</v>
      </c>
      <c r="BE148" s="71">
        <v>0</v>
      </c>
      <c r="BF148" s="71"/>
      <c r="BG148" s="72"/>
      <c r="BH148" s="71">
        <v>0</v>
      </c>
      <c r="BI148" s="71">
        <v>0</v>
      </c>
      <c r="BJ148" s="71">
        <v>49.603000000000002</v>
      </c>
      <c r="BK148" s="71">
        <v>0</v>
      </c>
      <c r="BL148" s="71">
        <v>3.4089999999999998</v>
      </c>
      <c r="BM148" s="71">
        <v>0</v>
      </c>
      <c r="BN148" s="72"/>
      <c r="BO148" s="71">
        <v>0</v>
      </c>
      <c r="BP148" s="71">
        <v>0</v>
      </c>
      <c r="BQ148" s="71">
        <v>5</v>
      </c>
      <c r="BR148" s="71">
        <v>0</v>
      </c>
      <c r="BS148" s="71">
        <v>1</v>
      </c>
      <c r="BT148" s="71">
        <v>0</v>
      </c>
      <c r="BU148"/>
      <c r="BV148" s="70">
        <v>49.603000000000002</v>
      </c>
      <c r="BW148" s="70">
        <v>0</v>
      </c>
      <c r="BX148" s="70">
        <v>3.4089999999999998</v>
      </c>
      <c r="BY148" s="70">
        <v>0</v>
      </c>
      <c r="BZ148" s="70">
        <v>0</v>
      </c>
      <c r="CA148" s="70">
        <v>0</v>
      </c>
      <c r="CB148" s="70">
        <v>0</v>
      </c>
      <c r="CC148" s="70">
        <v>0</v>
      </c>
      <c r="CD148" s="70">
        <v>0</v>
      </c>
    </row>
    <row r="149" spans="1:82">
      <c r="A149" s="70" t="s">
        <v>1910</v>
      </c>
      <c r="B149" s="70">
        <v>406</v>
      </c>
      <c r="C149" s="70">
        <v>15</v>
      </c>
      <c r="D149" s="70">
        <v>24</v>
      </c>
      <c r="E149" s="70">
        <v>2018</v>
      </c>
      <c r="F149" s="70" t="s">
        <v>183</v>
      </c>
      <c r="G149" s="70" t="s">
        <v>1895</v>
      </c>
      <c r="H149" s="70" t="s">
        <v>1896</v>
      </c>
      <c r="I149" s="148"/>
      <c r="J149" s="71">
        <v>220.99255478175721</v>
      </c>
      <c r="K149" s="71">
        <v>2.4663884554124778</v>
      </c>
      <c r="L149" s="71">
        <v>6.7476534157999408</v>
      </c>
      <c r="M149" s="71">
        <v>25.682481305663998</v>
      </c>
      <c r="N149" s="71">
        <v>43.267906911690858</v>
      </c>
      <c r="O149" s="71">
        <v>25.865747234106607</v>
      </c>
      <c r="P149" s="71">
        <v>20.539166568624601</v>
      </c>
      <c r="Q149" s="71">
        <v>1.5659502503245799</v>
      </c>
      <c r="R149" s="71">
        <v>0</v>
      </c>
      <c r="S149" s="71">
        <v>4.0390483391999998</v>
      </c>
      <c r="T149" s="72"/>
      <c r="U149" s="71">
        <v>15102371</v>
      </c>
      <c r="V149" s="71">
        <v>848</v>
      </c>
      <c r="W149" s="71">
        <v>154</v>
      </c>
      <c r="X149" s="71">
        <v>6088</v>
      </c>
      <c r="Y149" s="71">
        <v>9409</v>
      </c>
      <c r="Z149" s="71">
        <v>15761</v>
      </c>
      <c r="AA149" s="71">
        <v>4297</v>
      </c>
      <c r="AB149" s="71">
        <v>24707</v>
      </c>
      <c r="AC149" s="71">
        <v>0</v>
      </c>
      <c r="AD149" s="71">
        <v>4.0390483391999998</v>
      </c>
      <c r="AE149" s="72"/>
      <c r="AF149" s="71">
        <v>278295159.55518258</v>
      </c>
      <c r="AG149" s="71">
        <v>1675544.748386417</v>
      </c>
      <c r="AH149" s="71">
        <v>1534327.495154937</v>
      </c>
      <c r="AI149" s="71">
        <v>36225826.140894592</v>
      </c>
      <c r="AJ149" s="71">
        <v>47479191.082371727</v>
      </c>
      <c r="AK149" s="71">
        <v>0</v>
      </c>
      <c r="AL149" s="71">
        <v>0</v>
      </c>
      <c r="AM149" s="71">
        <v>3400945.9923527078</v>
      </c>
      <c r="AN149" s="71">
        <v>0</v>
      </c>
      <c r="AO149" s="71">
        <v>0</v>
      </c>
      <c r="AP149" s="71">
        <v>368610995.01434296</v>
      </c>
      <c r="AQ149" s="72"/>
      <c r="AR149" s="71">
        <v>335</v>
      </c>
      <c r="AS149" s="71">
        <v>22</v>
      </c>
      <c r="AT149" s="71">
        <v>22</v>
      </c>
      <c r="AU149" s="71">
        <v>2</v>
      </c>
      <c r="AV149" s="71">
        <v>0</v>
      </c>
      <c r="AW149" s="71">
        <v>0</v>
      </c>
      <c r="AX149" s="71"/>
      <c r="AY149" s="72"/>
      <c r="AZ149" s="71">
        <v>1501.6</v>
      </c>
      <c r="BA149" s="71">
        <v>33319</v>
      </c>
      <c r="BB149" s="71">
        <v>41937</v>
      </c>
      <c r="BC149" s="71">
        <v>4143</v>
      </c>
      <c r="BD149" s="71">
        <v>0</v>
      </c>
      <c r="BE149" s="71">
        <v>0</v>
      </c>
      <c r="BF149" s="71"/>
      <c r="BG149" s="72"/>
      <c r="BH149" s="71">
        <v>0</v>
      </c>
      <c r="BI149" s="71">
        <v>0</v>
      </c>
      <c r="BJ149" s="71">
        <v>44.658000000000001</v>
      </c>
      <c r="BK149" s="71">
        <v>0</v>
      </c>
      <c r="BL149" s="71">
        <v>3.1829999999999998</v>
      </c>
      <c r="BM149" s="71">
        <v>0</v>
      </c>
      <c r="BN149" s="72"/>
      <c r="BO149" s="71">
        <v>0</v>
      </c>
      <c r="BP149" s="71">
        <v>0</v>
      </c>
      <c r="BQ149" s="71">
        <v>5</v>
      </c>
      <c r="BR149" s="71">
        <v>0</v>
      </c>
      <c r="BS149" s="71">
        <v>1</v>
      </c>
      <c r="BT149" s="71">
        <v>0</v>
      </c>
      <c r="BU149"/>
      <c r="BV149" s="70">
        <v>44.658000000000001</v>
      </c>
      <c r="BW149" s="70">
        <v>0</v>
      </c>
      <c r="BX149" s="70">
        <v>3.1829999999999998</v>
      </c>
      <c r="BY149" s="70">
        <v>0</v>
      </c>
      <c r="BZ149" s="70">
        <v>0</v>
      </c>
      <c r="CA149" s="70">
        <v>0</v>
      </c>
      <c r="CB149" s="70">
        <v>0</v>
      </c>
      <c r="CC149" s="70">
        <v>0</v>
      </c>
      <c r="CD149" s="70">
        <v>0</v>
      </c>
    </row>
    <row r="150" spans="1:82">
      <c r="A150" s="70" t="s">
        <v>1911</v>
      </c>
      <c r="B150" s="70">
        <v>407</v>
      </c>
      <c r="C150" s="70">
        <v>16</v>
      </c>
      <c r="D150" s="70">
        <v>24</v>
      </c>
      <c r="E150" s="70">
        <v>2019</v>
      </c>
      <c r="F150" s="70" t="s">
        <v>158</v>
      </c>
      <c r="G150" s="70" t="s">
        <v>1895</v>
      </c>
      <c r="H150" s="70" t="s">
        <v>1896</v>
      </c>
      <c r="I150" s="148"/>
      <c r="J150" s="71">
        <v>169.76650212755547</v>
      </c>
      <c r="K150" s="71">
        <v>2.3113727661441654</v>
      </c>
      <c r="L150" s="71">
        <v>6.8101367679846652</v>
      </c>
      <c r="M150" s="71">
        <v>24.271398924424499</v>
      </c>
      <c r="N150" s="71">
        <v>40.561665876791302</v>
      </c>
      <c r="O150" s="71">
        <v>25.168232213167776</v>
      </c>
      <c r="P150" s="71">
        <v>20.101703351292031</v>
      </c>
      <c r="Q150" s="71">
        <v>1.4990029429426801</v>
      </c>
      <c r="R150" s="71">
        <v>0</v>
      </c>
      <c r="S150" s="71">
        <v>3.9983654700000004</v>
      </c>
      <c r="T150" s="72"/>
      <c r="U150" s="71">
        <v>12236140</v>
      </c>
      <c r="V150" s="71">
        <v>848</v>
      </c>
      <c r="W150" s="71">
        <v>154</v>
      </c>
      <c r="X150" s="71">
        <v>6088</v>
      </c>
      <c r="Y150" s="71">
        <v>9371</v>
      </c>
      <c r="Z150" s="71">
        <v>15757</v>
      </c>
      <c r="AA150" s="71">
        <v>4174</v>
      </c>
      <c r="AB150" s="71">
        <v>24291</v>
      </c>
      <c r="AC150" s="71">
        <v>0</v>
      </c>
      <c r="AD150" s="71">
        <v>3.99836547</v>
      </c>
      <c r="AE150" s="72"/>
      <c r="AF150" s="71">
        <v>228277799.27069259</v>
      </c>
      <c r="AG150" s="71">
        <v>1612090.4722464881</v>
      </c>
      <c r="AH150" s="71">
        <v>1597657.9405148129</v>
      </c>
      <c r="AI150" s="71">
        <v>35054502.720555723</v>
      </c>
      <c r="AJ150" s="71">
        <v>45171646.459667027</v>
      </c>
      <c r="AK150" s="71">
        <v>0</v>
      </c>
      <c r="AL150" s="71">
        <v>0</v>
      </c>
      <c r="AM150" s="71">
        <v>3308251.3374499041</v>
      </c>
      <c r="AN150" s="71">
        <v>0</v>
      </c>
      <c r="AO150" s="71">
        <v>0</v>
      </c>
      <c r="AP150" s="71">
        <v>315021948.20112658</v>
      </c>
      <c r="AQ150" s="72"/>
      <c r="AR150" s="71">
        <v>349</v>
      </c>
      <c r="AS150" s="71">
        <v>24</v>
      </c>
      <c r="AT150" s="71">
        <v>25</v>
      </c>
      <c r="AU150" s="71">
        <v>2</v>
      </c>
      <c r="AV150" s="71">
        <v>0</v>
      </c>
      <c r="AW150" s="71">
        <v>0</v>
      </c>
      <c r="AX150" s="71"/>
      <c r="AY150" s="72"/>
      <c r="AZ150" s="71">
        <v>1578.099999999999</v>
      </c>
      <c r="BA150" s="71">
        <v>33417.5</v>
      </c>
      <c r="BB150" s="71">
        <v>83375.3</v>
      </c>
      <c r="BC150" s="71">
        <v>4142.7</v>
      </c>
      <c r="BD150" s="71">
        <v>0</v>
      </c>
      <c r="BE150" s="71">
        <v>0</v>
      </c>
      <c r="BF150" s="71"/>
      <c r="BG150" s="72"/>
      <c r="BH150" s="71">
        <v>0</v>
      </c>
      <c r="BI150" s="71">
        <v>0</v>
      </c>
      <c r="BJ150" s="71">
        <v>34.869999999999997</v>
      </c>
      <c r="BK150" s="71">
        <v>0</v>
      </c>
      <c r="BL150" s="71">
        <v>0</v>
      </c>
      <c r="BM150" s="71">
        <v>0</v>
      </c>
      <c r="BN150" s="72"/>
      <c r="BO150" s="71">
        <v>0</v>
      </c>
      <c r="BP150" s="71">
        <v>0</v>
      </c>
      <c r="BQ150" s="71">
        <v>4</v>
      </c>
      <c r="BR150" s="71">
        <v>0</v>
      </c>
      <c r="BS150" s="71">
        <v>0</v>
      </c>
      <c r="BT150" s="71">
        <v>0</v>
      </c>
      <c r="BU150"/>
      <c r="BV150" s="70">
        <v>34.869999999999997</v>
      </c>
      <c r="BW150" s="70">
        <v>0</v>
      </c>
      <c r="BX150" s="70">
        <v>0</v>
      </c>
      <c r="BY150" s="70">
        <v>0</v>
      </c>
      <c r="BZ150" s="70">
        <v>0</v>
      </c>
      <c r="CA150" s="70">
        <v>0</v>
      </c>
      <c r="CB150" s="70">
        <v>0</v>
      </c>
      <c r="CC150" s="70">
        <v>0</v>
      </c>
      <c r="CD150" s="70">
        <v>0</v>
      </c>
    </row>
    <row r="151" spans="1:82">
      <c r="A151" s="70" t="s">
        <v>1912</v>
      </c>
      <c r="B151" s="70">
        <v>408</v>
      </c>
      <c r="C151" s="70">
        <v>17</v>
      </c>
      <c r="D151" s="70">
        <v>24</v>
      </c>
      <c r="E151" s="70">
        <v>2020</v>
      </c>
      <c r="F151" s="70" t="s">
        <v>159</v>
      </c>
      <c r="G151" s="70" t="s">
        <v>1895</v>
      </c>
      <c r="H151" s="70" t="s">
        <v>1896</v>
      </c>
      <c r="I151" s="148"/>
      <c r="J151" s="71">
        <v>174.8003154137032</v>
      </c>
      <c r="K151" s="71">
        <v>2.5613158029478975</v>
      </c>
      <c r="L151" s="71">
        <v>13.220220879112865</v>
      </c>
      <c r="M151" s="71">
        <v>21.318665503220515</v>
      </c>
      <c r="N151" s="71">
        <v>38.043467998368591</v>
      </c>
      <c r="O151" s="71">
        <v>21.950170310133572</v>
      </c>
      <c r="P151" s="71">
        <v>18.658491469863218</v>
      </c>
      <c r="Q151" s="71">
        <v>1.4056826065536401</v>
      </c>
      <c r="R151" s="71">
        <v>0</v>
      </c>
      <c r="S151" s="71">
        <v>2.5008827567999998</v>
      </c>
      <c r="T151" s="72"/>
      <c r="U151" s="71">
        <v>13267293</v>
      </c>
      <c r="V151" s="71">
        <v>809</v>
      </c>
      <c r="W151" s="71">
        <v>358</v>
      </c>
      <c r="X151" s="71">
        <v>5702</v>
      </c>
      <c r="Y151" s="71">
        <v>9343</v>
      </c>
      <c r="Z151" s="71">
        <v>15685</v>
      </c>
      <c r="AA151" s="71">
        <v>4118</v>
      </c>
      <c r="AB151" s="71">
        <v>23841</v>
      </c>
      <c r="AC151" s="71">
        <v>0</v>
      </c>
      <c r="AD151" s="71">
        <v>2.5008827567999998</v>
      </c>
      <c r="AE151" s="72"/>
      <c r="AF151" s="71">
        <v>233534392.1093924</v>
      </c>
      <c r="AG151" s="71">
        <v>1821847.4240964516</v>
      </c>
      <c r="AH151" s="71">
        <v>3205351.8378257058</v>
      </c>
      <c r="AI151" s="71">
        <v>32788146.25919567</v>
      </c>
      <c r="AJ151" s="71">
        <v>45147982.603903413</v>
      </c>
      <c r="AK151" s="71"/>
      <c r="AL151" s="71"/>
      <c r="AM151" s="71">
        <v>3111515.3790345942</v>
      </c>
      <c r="AN151" s="71"/>
      <c r="AO151" s="71"/>
      <c r="AP151" s="71">
        <v>319609235.6134482</v>
      </c>
      <c r="AQ151" s="72"/>
      <c r="AR151" s="71">
        <v>362</v>
      </c>
      <c r="AS151" s="71">
        <v>33</v>
      </c>
      <c r="AT151" s="71">
        <v>35</v>
      </c>
      <c r="AU151" s="71">
        <v>2</v>
      </c>
      <c r="AV151" s="71">
        <v>0</v>
      </c>
      <c r="AW151" s="71">
        <v>0</v>
      </c>
      <c r="AX151" s="71"/>
      <c r="AY151" s="72"/>
      <c r="AZ151" s="71">
        <v>1645.4999999999991</v>
      </c>
      <c r="BA151" s="71">
        <v>33857.5</v>
      </c>
      <c r="BB151" s="71">
        <v>85541.1</v>
      </c>
      <c r="BC151" s="71">
        <v>4142.7</v>
      </c>
      <c r="BD151" s="71">
        <v>0</v>
      </c>
      <c r="BE151" s="71">
        <v>0</v>
      </c>
      <c r="BF151" s="71"/>
      <c r="BG151" s="72"/>
      <c r="BH151" s="71">
        <v>0</v>
      </c>
      <c r="BI151" s="71">
        <v>0</v>
      </c>
      <c r="BJ151" s="71">
        <v>32.423000000000002</v>
      </c>
      <c r="BK151" s="71">
        <v>0</v>
      </c>
      <c r="BL151" s="71">
        <v>0</v>
      </c>
      <c r="BM151" s="71">
        <v>0</v>
      </c>
      <c r="BN151" s="72"/>
      <c r="BO151" s="71">
        <v>0</v>
      </c>
      <c r="BP151" s="71">
        <v>0</v>
      </c>
      <c r="BQ151" s="71">
        <v>3</v>
      </c>
      <c r="BR151" s="71">
        <v>0</v>
      </c>
      <c r="BS151" s="71">
        <v>0</v>
      </c>
      <c r="BT151" s="71">
        <v>0</v>
      </c>
      <c r="BU151"/>
      <c r="BV151" s="70">
        <v>32.423000000000002</v>
      </c>
      <c r="BW151" s="70">
        <v>0</v>
      </c>
      <c r="BX151" s="70">
        <v>0</v>
      </c>
      <c r="BY151" s="70">
        <v>0</v>
      </c>
      <c r="BZ151" s="70">
        <v>0</v>
      </c>
      <c r="CA151" s="70">
        <v>0</v>
      </c>
      <c r="CB151" s="70">
        <v>0</v>
      </c>
      <c r="CC151" s="70">
        <v>0</v>
      </c>
      <c r="CD151" s="70">
        <v>0</v>
      </c>
    </row>
    <row r="152" spans="1:82">
      <c r="A152" s="70" t="s">
        <v>1913</v>
      </c>
      <c r="B152" s="70">
        <v>408</v>
      </c>
      <c r="C152" s="70">
        <v>18</v>
      </c>
      <c r="D152" s="70">
        <v>24</v>
      </c>
      <c r="E152" s="70">
        <v>2021</v>
      </c>
      <c r="F152" s="70" t="s">
        <v>160</v>
      </c>
      <c r="G152" s="70" t="s">
        <v>1895</v>
      </c>
      <c r="H152" s="70" t="s">
        <v>1896</v>
      </c>
      <c r="I152" s="148"/>
      <c r="J152" s="71">
        <v>177.93243540986154</v>
      </c>
      <c r="K152" s="71">
        <v>2.5059142716864051</v>
      </c>
      <c r="L152" s="71">
        <v>13.825192175944332</v>
      </c>
      <c r="M152" s="71">
        <v>24.773219733589059</v>
      </c>
      <c r="N152" s="71">
        <v>41.323836718173332</v>
      </c>
      <c r="O152" s="71">
        <v>21.235135665077252</v>
      </c>
      <c r="P152" s="71">
        <v>18.893115860019229</v>
      </c>
      <c r="Q152" s="71">
        <v>1.37151315276577</v>
      </c>
      <c r="R152" s="71">
        <v>0</v>
      </c>
      <c r="S152" s="71">
        <v>2.8468077649199999</v>
      </c>
      <c r="T152" s="72"/>
      <c r="U152" s="71">
        <v>14018380</v>
      </c>
      <c r="V152" s="71">
        <v>809</v>
      </c>
      <c r="W152" s="71">
        <v>358</v>
      </c>
      <c r="X152" s="71">
        <v>5702</v>
      </c>
      <c r="Y152" s="71">
        <v>9377</v>
      </c>
      <c r="Z152" s="71">
        <v>15624</v>
      </c>
      <c r="AA152" s="71">
        <v>4066</v>
      </c>
      <c r="AB152" s="71">
        <v>23490</v>
      </c>
      <c r="AC152" s="71">
        <v>0</v>
      </c>
      <c r="AD152" s="71">
        <v>2.8468077649199999</v>
      </c>
      <c r="AE152" s="72"/>
      <c r="AF152" s="71">
        <v>241869625.82703117</v>
      </c>
      <c r="AG152" s="71">
        <v>1710585.3586969867</v>
      </c>
      <c r="AH152" s="71">
        <v>2938845.5888010226</v>
      </c>
      <c r="AI152" s="71">
        <v>37331645.699681573</v>
      </c>
      <c r="AJ152" s="71">
        <v>49252059.294790111</v>
      </c>
      <c r="AK152" s="71">
        <v>0</v>
      </c>
      <c r="AL152" s="71">
        <v>0</v>
      </c>
      <c r="AM152" s="71">
        <v>3083388.7246052907</v>
      </c>
      <c r="AN152" s="71">
        <v>0</v>
      </c>
      <c r="AO152" s="71">
        <v>0</v>
      </c>
      <c r="AP152" s="71">
        <v>336186150.49360609</v>
      </c>
      <c r="AQ152" s="72"/>
      <c r="AR152" s="71">
        <v>377</v>
      </c>
      <c r="AS152" s="71">
        <v>37</v>
      </c>
      <c r="AT152" s="71">
        <v>35</v>
      </c>
      <c r="AU152" s="71">
        <v>3</v>
      </c>
      <c r="AV152" s="71">
        <v>0</v>
      </c>
      <c r="AW152" s="71">
        <v>0</v>
      </c>
      <c r="AX152" s="71"/>
      <c r="AY152" s="72"/>
      <c r="AZ152" s="71">
        <v>1720.599999999999</v>
      </c>
      <c r="BA152" s="71">
        <v>34055.5</v>
      </c>
      <c r="BB152" s="71">
        <v>85541.1</v>
      </c>
      <c r="BC152" s="71">
        <v>4592.7</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1914</v>
      </c>
      <c r="B153" s="70">
        <v>408</v>
      </c>
      <c r="C153" s="70">
        <v>19</v>
      </c>
      <c r="D153" s="70">
        <v>24</v>
      </c>
      <c r="E153" s="70">
        <v>2022</v>
      </c>
      <c r="F153" s="70" t="s">
        <v>161</v>
      </c>
      <c r="G153" s="70" t="s">
        <v>1895</v>
      </c>
      <c r="H153" s="70" t="s">
        <v>1896</v>
      </c>
      <c r="I153" s="148"/>
      <c r="J153" s="71">
        <v>206.62796286688717</v>
      </c>
      <c r="K153" s="71">
        <v>2.2967904519705802</v>
      </c>
      <c r="L153" s="71">
        <v>11.183963302266415</v>
      </c>
      <c r="M153" s="71">
        <v>24.258279246266525</v>
      </c>
      <c r="N153" s="71">
        <v>39.386033767519244</v>
      </c>
      <c r="O153" s="71">
        <v>22.288724982040058</v>
      </c>
      <c r="P153" s="71">
        <v>18.636886964015709</v>
      </c>
      <c r="Q153" s="71">
        <v>1.3567732602607712</v>
      </c>
      <c r="R153" s="71">
        <v>0</v>
      </c>
      <c r="S153" s="71">
        <v>2.8418347765999998</v>
      </c>
      <c r="T153" s="72"/>
      <c r="U153" s="71">
        <v>21509647</v>
      </c>
      <c r="V153" s="71">
        <v>809</v>
      </c>
      <c r="W153" s="71">
        <v>358</v>
      </c>
      <c r="X153" s="71">
        <v>5702</v>
      </c>
      <c r="Y153" s="71">
        <v>9404</v>
      </c>
      <c r="Z153" s="71">
        <v>15581</v>
      </c>
      <c r="AA153" s="71">
        <v>4072</v>
      </c>
      <c r="AB153" s="71">
        <v>23047</v>
      </c>
      <c r="AC153" s="71">
        <v>0</v>
      </c>
      <c r="AD153" s="71">
        <v>2.8418347765999998</v>
      </c>
      <c r="AE153" s="72"/>
      <c r="AF153" s="71">
        <v>292995338.28897601</v>
      </c>
      <c r="AG153" s="71">
        <v>1598747.068528964</v>
      </c>
      <c r="AH153" s="71">
        <v>3137137.3587765703</v>
      </c>
      <c r="AI153" s="71">
        <v>36390020.186534293</v>
      </c>
      <c r="AJ153" s="71">
        <v>49606924.657146841</v>
      </c>
      <c r="AK153" s="71">
        <v>0</v>
      </c>
      <c r="AL153" s="71">
        <v>0</v>
      </c>
      <c r="AM153" s="71">
        <v>2975996.7542007924</v>
      </c>
      <c r="AN153" s="71">
        <v>0</v>
      </c>
      <c r="AO153" s="71">
        <v>0</v>
      </c>
      <c r="AP153" s="71">
        <v>386704164.31416345</v>
      </c>
      <c r="AQ153" s="72"/>
      <c r="AR153" s="71">
        <v>394</v>
      </c>
      <c r="AS153" s="71">
        <v>38</v>
      </c>
      <c r="AT153" s="71">
        <v>35</v>
      </c>
      <c r="AU153" s="71">
        <v>3</v>
      </c>
      <c r="AV153" s="71">
        <v>0</v>
      </c>
      <c r="AW153" s="71">
        <v>0</v>
      </c>
      <c r="AX153" s="71"/>
      <c r="AY153" s="72"/>
      <c r="AZ153" s="71">
        <v>1821</v>
      </c>
      <c r="BA153" s="71">
        <v>34083</v>
      </c>
      <c r="BB153" s="71">
        <v>85541.1</v>
      </c>
      <c r="BC153" s="71">
        <v>4592.7</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1915</v>
      </c>
      <c r="B154" s="70">
        <v>408</v>
      </c>
      <c r="C154" s="70">
        <v>20</v>
      </c>
      <c r="D154" s="70">
        <v>24</v>
      </c>
      <c r="E154" s="70">
        <v>2023</v>
      </c>
      <c r="F154" s="70" t="s">
        <v>1539</v>
      </c>
      <c r="G154" s="70" t="s">
        <v>1895</v>
      </c>
      <c r="H154" s="70" t="s">
        <v>1896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405</v>
      </c>
      <c r="AS154" s="71">
        <v>39</v>
      </c>
      <c r="AT154" s="71">
        <v>38</v>
      </c>
      <c r="AU154" s="71">
        <v>3</v>
      </c>
      <c r="AV154" s="71">
        <v>0</v>
      </c>
      <c r="AW154" s="71">
        <v>0</v>
      </c>
      <c r="AX154" s="71"/>
      <c r="AY154" s="72"/>
      <c r="AZ154" s="71">
        <v>1893.8000000000002</v>
      </c>
      <c r="BA154" s="71">
        <v>34132.5</v>
      </c>
      <c r="BB154" s="71">
        <v>108848.7</v>
      </c>
      <c r="BC154" s="71">
        <v>4592.7</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1916</v>
      </c>
      <c r="B155" s="70">
        <v>408</v>
      </c>
      <c r="C155" s="70">
        <v>21</v>
      </c>
      <c r="D155" s="70">
        <v>24</v>
      </c>
      <c r="E155" s="70">
        <v>2024</v>
      </c>
      <c r="F155" s="70" t="s">
        <v>1554</v>
      </c>
      <c r="G155" s="70" t="s">
        <v>1895</v>
      </c>
      <c r="H155" s="70" t="s">
        <v>1896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1917</v>
      </c>
      <c r="B156" s="70">
        <v>205</v>
      </c>
      <c r="C156" s="70">
        <v>1</v>
      </c>
      <c r="D156" s="70">
        <v>13</v>
      </c>
      <c r="E156" s="70">
        <v>1990</v>
      </c>
      <c r="F156" s="70" t="s">
        <v>787</v>
      </c>
      <c r="G156" s="70" t="s">
        <v>1646</v>
      </c>
      <c r="H156" s="70" t="s">
        <v>1647</v>
      </c>
      <c r="I156" s="148"/>
      <c r="J156" s="71">
        <v>52.378377864435294</v>
      </c>
      <c r="K156" s="71">
        <v>9.4004430103999503</v>
      </c>
      <c r="L156" s="71">
        <v>22.91280464748468</v>
      </c>
      <c r="M156" s="71">
        <v>22.616811723883121</v>
      </c>
      <c r="N156" s="71">
        <v>35.194372624933067</v>
      </c>
      <c r="O156" s="71">
        <v>21.752359916160572</v>
      </c>
      <c r="P156" s="71">
        <v>29.986274093024399</v>
      </c>
      <c r="Q156" s="71">
        <v>1.34880388649449</v>
      </c>
      <c r="R156" s="71">
        <v>0</v>
      </c>
      <c r="S156" s="71">
        <v>1.098347797443745</v>
      </c>
      <c r="T156" s="72"/>
      <c r="U156" s="71">
        <v>1470599</v>
      </c>
      <c r="V156" s="71">
        <v>1720</v>
      </c>
      <c r="W156" s="71">
        <v>268</v>
      </c>
      <c r="X156" s="71">
        <v>7584</v>
      </c>
      <c r="Y156" s="71">
        <v>7529</v>
      </c>
      <c r="Z156" s="71">
        <v>8947</v>
      </c>
      <c r="AA156" s="71">
        <v>7281</v>
      </c>
      <c r="AB156" s="71">
        <v>21900</v>
      </c>
      <c r="AC156" s="71">
        <v>0</v>
      </c>
      <c r="AD156" s="71">
        <v>1.098347797443745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1918</v>
      </c>
      <c r="B157" s="70">
        <v>206</v>
      </c>
      <c r="C157" s="70">
        <v>2</v>
      </c>
      <c r="D157" s="70">
        <v>13</v>
      </c>
      <c r="E157" s="70">
        <v>2005</v>
      </c>
      <c r="F157" s="70" t="s">
        <v>789</v>
      </c>
      <c r="G157" s="70" t="s">
        <v>1646</v>
      </c>
      <c r="H157" s="70" t="s">
        <v>1647</v>
      </c>
      <c r="I157" s="148"/>
      <c r="J157" s="71">
        <v>30.532022636805412</v>
      </c>
      <c r="K157" s="71">
        <v>5.1600326497498994</v>
      </c>
      <c r="L157" s="71">
        <v>19.820075341845129</v>
      </c>
      <c r="M157" s="71">
        <v>48.356769755810319</v>
      </c>
      <c r="N157" s="71">
        <v>49.269573911014007</v>
      </c>
      <c r="O157" s="71">
        <v>31.792183193651461</v>
      </c>
      <c r="P157" s="71">
        <v>31.253143702432681</v>
      </c>
      <c r="Q157" s="71">
        <v>1.41453274974085</v>
      </c>
      <c r="R157" s="71">
        <v>0</v>
      </c>
      <c r="S157" s="71">
        <v>0</v>
      </c>
      <c r="T157" s="72"/>
      <c r="U157" s="71">
        <v>942993</v>
      </c>
      <c r="V157" s="71">
        <v>1574</v>
      </c>
      <c r="W157" s="71">
        <v>176</v>
      </c>
      <c r="X157" s="71">
        <v>7853</v>
      </c>
      <c r="Y157" s="71">
        <v>10045</v>
      </c>
      <c r="Z157" s="71">
        <v>15132</v>
      </c>
      <c r="AA157" s="71">
        <v>6215</v>
      </c>
      <c r="AB157" s="71">
        <v>24010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1919</v>
      </c>
      <c r="B158" s="70">
        <v>207</v>
      </c>
      <c r="C158" s="70">
        <v>3</v>
      </c>
      <c r="D158" s="70">
        <v>13</v>
      </c>
      <c r="E158" s="70">
        <v>2006</v>
      </c>
      <c r="F158" s="70" t="s">
        <v>790</v>
      </c>
      <c r="G158" s="1064" t="s">
        <v>1646</v>
      </c>
      <c r="H158" s="70" t="s">
        <v>1647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1920</v>
      </c>
      <c r="B159" s="70">
        <v>208</v>
      </c>
      <c r="C159" s="70">
        <v>4</v>
      </c>
      <c r="D159" s="70">
        <v>13</v>
      </c>
      <c r="E159" s="70">
        <v>2007</v>
      </c>
      <c r="F159" s="70" t="s">
        <v>791</v>
      </c>
      <c r="G159" s="1064" t="s">
        <v>1646</v>
      </c>
      <c r="H159" s="70" t="s">
        <v>1647</v>
      </c>
      <c r="I159" s="148"/>
      <c r="J159" s="71">
        <v>31.279911546255011</v>
      </c>
      <c r="K159" s="71">
        <v>4.538406179748887</v>
      </c>
      <c r="L159" s="71">
        <v>25.44133313827539</v>
      </c>
      <c r="M159" s="71">
        <v>47.249271644771277</v>
      </c>
      <c r="N159" s="71">
        <v>50.187150431970402</v>
      </c>
      <c r="O159" s="71">
        <v>30.711939794750538</v>
      </c>
      <c r="P159" s="71">
        <v>31.404983673884871</v>
      </c>
      <c r="Q159" s="71">
        <v>1.4969302509439999</v>
      </c>
      <c r="R159" s="71">
        <v>0</v>
      </c>
      <c r="S159" s="71">
        <v>2.0080353097721271</v>
      </c>
      <c r="T159" s="72"/>
      <c r="U159" s="71">
        <v>1027239</v>
      </c>
      <c r="V159" s="71">
        <v>1510</v>
      </c>
      <c r="W159" s="71">
        <v>310</v>
      </c>
      <c r="X159" s="71">
        <v>9611</v>
      </c>
      <c r="Y159" s="71">
        <v>10259</v>
      </c>
      <c r="Z159" s="71">
        <v>15196</v>
      </c>
      <c r="AA159" s="71">
        <v>6150</v>
      </c>
      <c r="AB159" s="71">
        <v>24065</v>
      </c>
      <c r="AC159" s="71">
        <v>0</v>
      </c>
      <c r="AD159" s="71">
        <v>2.0080353097721271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1921</v>
      </c>
      <c r="B160" s="70">
        <v>209</v>
      </c>
      <c r="C160" s="70">
        <v>5</v>
      </c>
      <c r="D160" s="70">
        <v>13</v>
      </c>
      <c r="E160" s="70">
        <v>2008</v>
      </c>
      <c r="F160" s="70" t="s">
        <v>792</v>
      </c>
      <c r="G160" s="70" t="s">
        <v>1646</v>
      </c>
      <c r="H160" s="70" t="s">
        <v>1647</v>
      </c>
      <c r="I160" s="148"/>
      <c r="J160" s="71">
        <v>41.413247873299383</v>
      </c>
      <c r="K160" s="71">
        <v>3.9831661056550529</v>
      </c>
      <c r="L160" s="71">
        <v>21.967630959897541</v>
      </c>
      <c r="M160" s="71">
        <v>55.286223230053537</v>
      </c>
      <c r="N160" s="71">
        <v>51.179970041016801</v>
      </c>
      <c r="O160" s="71">
        <v>29.779896647020241</v>
      </c>
      <c r="P160" s="71">
        <v>29.986908279634019</v>
      </c>
      <c r="Q160" s="71">
        <v>1.47117742895436</v>
      </c>
      <c r="R160" s="71">
        <v>0</v>
      </c>
      <c r="S160" s="71">
        <v>2.040888915323591</v>
      </c>
      <c r="T160" s="72"/>
      <c r="U160" s="71">
        <v>1428959</v>
      </c>
      <c r="V160" s="71">
        <v>1510</v>
      </c>
      <c r="W160" s="71">
        <v>310</v>
      </c>
      <c r="X160" s="71">
        <v>9611</v>
      </c>
      <c r="Y160" s="71">
        <v>10323</v>
      </c>
      <c r="Z160" s="71">
        <v>15252</v>
      </c>
      <c r="AA160" s="71">
        <v>5879</v>
      </c>
      <c r="AB160" s="71">
        <v>24040</v>
      </c>
      <c r="AC160" s="71">
        <v>0</v>
      </c>
      <c r="AD160" s="71">
        <v>2.040888915323591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1922</v>
      </c>
      <c r="B161" s="70">
        <v>210</v>
      </c>
      <c r="C161" s="70">
        <v>6</v>
      </c>
      <c r="D161" s="70">
        <v>13</v>
      </c>
      <c r="E161" s="70">
        <v>2009</v>
      </c>
      <c r="F161" s="70" t="s">
        <v>176</v>
      </c>
      <c r="G161" s="70" t="s">
        <v>1646</v>
      </c>
      <c r="H161" s="70" t="s">
        <v>1647</v>
      </c>
      <c r="I161" s="148"/>
      <c r="J161" s="71">
        <v>40.531888793281418</v>
      </c>
      <c r="K161" s="71">
        <v>3.1229710784785691</v>
      </c>
      <c r="L161" s="71">
        <v>23.746366448950379</v>
      </c>
      <c r="M161" s="71">
        <v>42.961677054619372</v>
      </c>
      <c r="N161" s="71">
        <v>44.164377153373891</v>
      </c>
      <c r="O161" s="71">
        <v>30.566277836879891</v>
      </c>
      <c r="P161" s="71">
        <v>29.184715703598091</v>
      </c>
      <c r="Q161" s="71">
        <v>1.40251784734295</v>
      </c>
      <c r="R161" s="71">
        <v>0</v>
      </c>
      <c r="S161" s="71">
        <v>2.8766723785958992</v>
      </c>
      <c r="T161" s="72"/>
      <c r="U161" s="71">
        <v>1412337</v>
      </c>
      <c r="V161" s="71">
        <v>1450</v>
      </c>
      <c r="W161" s="71">
        <v>384</v>
      </c>
      <c r="X161" s="71">
        <v>9432</v>
      </c>
      <c r="Y161" s="71">
        <v>10371</v>
      </c>
      <c r="Z161" s="71">
        <v>15452</v>
      </c>
      <c r="AA161" s="71">
        <v>5874</v>
      </c>
      <c r="AB161" s="71">
        <v>24058</v>
      </c>
      <c r="AC161" s="71">
        <v>0</v>
      </c>
      <c r="AD161" s="71">
        <v>2.8766723785958992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23</v>
      </c>
      <c r="BK161" s="71">
        <v>0</v>
      </c>
      <c r="BL161" s="71">
        <v>0</v>
      </c>
      <c r="BM161" s="71">
        <v>0</v>
      </c>
      <c r="BN161" s="72"/>
      <c r="BO161" s="71">
        <v>0</v>
      </c>
      <c r="BP161" s="71">
        <v>0</v>
      </c>
      <c r="BQ161" s="71">
        <v>1</v>
      </c>
      <c r="BR161" s="71">
        <v>0</v>
      </c>
      <c r="BS161" s="71">
        <v>0</v>
      </c>
      <c r="BT161" s="71">
        <v>0</v>
      </c>
      <c r="BU161"/>
      <c r="BV161" s="70">
        <v>23</v>
      </c>
      <c r="BW161" s="70">
        <v>0</v>
      </c>
      <c r="BX161" s="70">
        <v>0</v>
      </c>
      <c r="BY161" s="70">
        <v>0</v>
      </c>
      <c r="BZ161" s="70">
        <v>0</v>
      </c>
      <c r="CA161" s="70">
        <v>0</v>
      </c>
      <c r="CB161" s="70">
        <v>0</v>
      </c>
      <c r="CC161" s="70">
        <v>0</v>
      </c>
      <c r="CD161" s="70">
        <v>0</v>
      </c>
    </row>
    <row r="162" spans="1:82">
      <c r="A162" s="70" t="s">
        <v>1923</v>
      </c>
      <c r="B162" s="70">
        <v>211</v>
      </c>
      <c r="C162" s="70">
        <v>7</v>
      </c>
      <c r="D162" s="70">
        <v>13</v>
      </c>
      <c r="E162" s="70">
        <v>2010</v>
      </c>
      <c r="F162" s="70" t="s">
        <v>177</v>
      </c>
      <c r="G162" s="70" t="s">
        <v>1646</v>
      </c>
      <c r="H162" s="70" t="s">
        <v>1647</v>
      </c>
      <c r="I162" s="148"/>
      <c r="J162" s="71">
        <v>35.40975511237265</v>
      </c>
      <c r="K162" s="71">
        <v>3.256965977035676</v>
      </c>
      <c r="L162" s="71">
        <v>21.618745518398459</v>
      </c>
      <c r="M162" s="71">
        <v>38.456692736247192</v>
      </c>
      <c r="N162" s="71">
        <v>44.643236822995483</v>
      </c>
      <c r="O162" s="71">
        <v>30.71040359727904</v>
      </c>
      <c r="P162" s="71">
        <v>30.095296924688189</v>
      </c>
      <c r="Q162" s="71">
        <v>1.4680442544310599</v>
      </c>
      <c r="R162" s="71">
        <v>0</v>
      </c>
      <c r="S162" s="71">
        <v>3.0325666332667738</v>
      </c>
      <c r="T162" s="72"/>
      <c r="U162" s="71">
        <v>1381199</v>
      </c>
      <c r="V162" s="71">
        <v>1450</v>
      </c>
      <c r="W162" s="71">
        <v>384</v>
      </c>
      <c r="X162" s="71">
        <v>9432</v>
      </c>
      <c r="Y162" s="71">
        <v>10662</v>
      </c>
      <c r="Z162" s="71">
        <v>15597</v>
      </c>
      <c r="AA162" s="71">
        <v>5906</v>
      </c>
      <c r="AB162" s="71">
        <v>24130</v>
      </c>
      <c r="AC162" s="71">
        <v>0</v>
      </c>
      <c r="AD162" s="71">
        <v>3.0325666332667738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1924</v>
      </c>
      <c r="B163" s="70">
        <v>212</v>
      </c>
      <c r="C163" s="70">
        <v>8</v>
      </c>
      <c r="D163" s="70">
        <v>13</v>
      </c>
      <c r="E163" s="70">
        <v>2011</v>
      </c>
      <c r="F163" s="70" t="s">
        <v>178</v>
      </c>
      <c r="G163" s="70" t="s">
        <v>1646</v>
      </c>
      <c r="H163" s="70" t="s">
        <v>1647</v>
      </c>
      <c r="I163" s="148"/>
      <c r="J163" s="71">
        <v>39.138259134264501</v>
      </c>
      <c r="K163" s="71">
        <v>4.5636151509030736</v>
      </c>
      <c r="L163" s="71">
        <v>20.17186481512293</v>
      </c>
      <c r="M163" s="71">
        <v>48.58161481218</v>
      </c>
      <c r="N163" s="71">
        <v>54.285472758188533</v>
      </c>
      <c r="O163" s="71">
        <v>30.593147912405485</v>
      </c>
      <c r="P163" s="71">
        <v>29.156312993434266</v>
      </c>
      <c r="Q163" s="71">
        <v>1.6976528182719799</v>
      </c>
      <c r="R163" s="71">
        <v>0</v>
      </c>
      <c r="S163" s="71">
        <v>2.914926017712848</v>
      </c>
      <c r="T163" s="72"/>
      <c r="U163" s="71">
        <v>1437778</v>
      </c>
      <c r="V163" s="71">
        <v>1450</v>
      </c>
      <c r="W163" s="71">
        <v>384</v>
      </c>
      <c r="X163" s="71">
        <v>9432</v>
      </c>
      <c r="Y163" s="71">
        <v>10771</v>
      </c>
      <c r="Z163" s="71">
        <v>15875</v>
      </c>
      <c r="AA163" s="71">
        <v>5892</v>
      </c>
      <c r="AB163" s="71">
        <v>24191</v>
      </c>
      <c r="AC163" s="71">
        <v>0</v>
      </c>
      <c r="AD163" s="71">
        <v>2.914926017712848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19.722999999999999</v>
      </c>
      <c r="BK163" s="71">
        <v>0</v>
      </c>
      <c r="BL163" s="71">
        <v>0</v>
      </c>
      <c r="BM163" s="71">
        <v>0</v>
      </c>
      <c r="BN163" s="72"/>
      <c r="BO163" s="71">
        <v>0</v>
      </c>
      <c r="BP163" s="71">
        <v>0</v>
      </c>
      <c r="BQ163" s="71">
        <v>1</v>
      </c>
      <c r="BR163" s="71">
        <v>0</v>
      </c>
      <c r="BS163" s="71">
        <v>0</v>
      </c>
      <c r="BT163" s="71">
        <v>0</v>
      </c>
      <c r="BU163"/>
      <c r="BV163" s="70">
        <v>19.722999999999999</v>
      </c>
      <c r="BW163" s="70">
        <v>0</v>
      </c>
      <c r="BX163" s="70">
        <v>0</v>
      </c>
      <c r="BY163" s="70">
        <v>0</v>
      </c>
      <c r="BZ163" s="70">
        <v>0</v>
      </c>
      <c r="CA163" s="70">
        <v>0</v>
      </c>
      <c r="CB163" s="70">
        <v>0</v>
      </c>
      <c r="CC163" s="70">
        <v>0</v>
      </c>
      <c r="CD163" s="70">
        <v>0</v>
      </c>
    </row>
    <row r="164" spans="1:82">
      <c r="A164" s="70" t="s">
        <v>1925</v>
      </c>
      <c r="B164" s="70">
        <v>213</v>
      </c>
      <c r="C164" s="70">
        <v>9</v>
      </c>
      <c r="D164" s="70">
        <v>13</v>
      </c>
      <c r="E164" s="70">
        <v>2012</v>
      </c>
      <c r="F164" s="70" t="s">
        <v>179</v>
      </c>
      <c r="G164" s="70" t="s">
        <v>1646</v>
      </c>
      <c r="H164" s="70" t="s">
        <v>1647</v>
      </c>
      <c r="I164" s="148"/>
      <c r="J164" s="71">
        <v>37.056445040533532</v>
      </c>
      <c r="K164" s="71">
        <v>5.1410889699862921</v>
      </c>
      <c r="L164" s="71">
        <v>20.35281177204547</v>
      </c>
      <c r="M164" s="71">
        <v>60.338211236568839</v>
      </c>
      <c r="N164" s="71">
        <v>60.175692442733641</v>
      </c>
      <c r="O164" s="71">
        <v>30.727150407858584</v>
      </c>
      <c r="P164" s="71">
        <v>29.262478617296338</v>
      </c>
      <c r="Q164" s="71">
        <v>1.85018402500512</v>
      </c>
      <c r="R164" s="71">
        <v>0</v>
      </c>
      <c r="S164" s="71">
        <v>3.2728082455066718</v>
      </c>
      <c r="T164" s="72"/>
      <c r="U164" s="71">
        <v>1304312</v>
      </c>
      <c r="V164" s="71">
        <v>1450</v>
      </c>
      <c r="W164" s="71">
        <v>384</v>
      </c>
      <c r="X164" s="71">
        <v>9432</v>
      </c>
      <c r="Y164" s="71">
        <v>10869</v>
      </c>
      <c r="Z164" s="71">
        <v>16071</v>
      </c>
      <c r="AA164" s="71">
        <v>5880</v>
      </c>
      <c r="AB164" s="71">
        <v>24266</v>
      </c>
      <c r="AC164" s="71">
        <v>0</v>
      </c>
      <c r="AD164" s="71">
        <v>3.2728082455066718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21.689</v>
      </c>
      <c r="BK164" s="71">
        <v>0</v>
      </c>
      <c r="BL164" s="71">
        <v>0</v>
      </c>
      <c r="BM164" s="71">
        <v>0</v>
      </c>
      <c r="BN164" s="72"/>
      <c r="BO164" s="71">
        <v>0</v>
      </c>
      <c r="BP164" s="71">
        <v>0</v>
      </c>
      <c r="BQ164" s="71">
        <v>1</v>
      </c>
      <c r="BR164" s="71">
        <v>0</v>
      </c>
      <c r="BS164" s="71">
        <v>0</v>
      </c>
      <c r="BT164" s="71">
        <v>0</v>
      </c>
      <c r="BU164"/>
      <c r="BV164" s="70">
        <v>21.689</v>
      </c>
      <c r="BW164" s="70">
        <v>0</v>
      </c>
      <c r="BX164" s="70">
        <v>0</v>
      </c>
      <c r="BY164" s="70">
        <v>0</v>
      </c>
      <c r="BZ164" s="70">
        <v>0</v>
      </c>
      <c r="CA164" s="70">
        <v>0</v>
      </c>
      <c r="CB164" s="70">
        <v>0</v>
      </c>
      <c r="CC164" s="70">
        <v>0</v>
      </c>
      <c r="CD164" s="70">
        <v>0</v>
      </c>
    </row>
    <row r="165" spans="1:82">
      <c r="A165" s="70" t="s">
        <v>1926</v>
      </c>
      <c r="B165" s="70">
        <v>214</v>
      </c>
      <c r="C165" s="70">
        <v>10</v>
      </c>
      <c r="D165" s="70">
        <v>13</v>
      </c>
      <c r="E165" s="70">
        <v>2013</v>
      </c>
      <c r="F165" s="70" t="s">
        <v>180</v>
      </c>
      <c r="G165" s="70" t="s">
        <v>1646</v>
      </c>
      <c r="H165" s="70" t="s">
        <v>1647</v>
      </c>
      <c r="I165" s="148"/>
      <c r="J165" s="71">
        <v>39.480702613962521</v>
      </c>
      <c r="K165" s="71">
        <v>4.2491275697763982</v>
      </c>
      <c r="L165" s="71">
        <v>17.973137646932809</v>
      </c>
      <c r="M165" s="71">
        <v>56.115979028100348</v>
      </c>
      <c r="N165" s="71">
        <v>58.768956801650383</v>
      </c>
      <c r="O165" s="71">
        <v>30.072763467910146</v>
      </c>
      <c r="P165" s="71">
        <v>29.382730576777277</v>
      </c>
      <c r="Q165" s="71">
        <v>1.8811936622735901</v>
      </c>
      <c r="R165" s="71">
        <v>0</v>
      </c>
      <c r="S165" s="71">
        <v>3.2910341441228819</v>
      </c>
      <c r="T165" s="72"/>
      <c r="U165" s="71">
        <v>1414940</v>
      </c>
      <c r="V165" s="71">
        <v>1450</v>
      </c>
      <c r="W165" s="71">
        <v>384</v>
      </c>
      <c r="X165" s="71">
        <v>9432</v>
      </c>
      <c r="Y165" s="71">
        <v>10953</v>
      </c>
      <c r="Z165" s="71">
        <v>16431</v>
      </c>
      <c r="AA165" s="71">
        <v>5882</v>
      </c>
      <c r="AB165" s="71">
        <v>24319</v>
      </c>
      <c r="AC165" s="71">
        <v>0</v>
      </c>
      <c r="AD165" s="71">
        <v>3.2910341441228819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22.544</v>
      </c>
      <c r="BK165" s="71">
        <v>0</v>
      </c>
      <c r="BL165" s="71">
        <v>0</v>
      </c>
      <c r="BM165" s="71">
        <v>0</v>
      </c>
      <c r="BN165" s="72"/>
      <c r="BO165" s="71">
        <v>0</v>
      </c>
      <c r="BP165" s="71">
        <v>0</v>
      </c>
      <c r="BQ165" s="71">
        <v>1</v>
      </c>
      <c r="BR165" s="71">
        <v>0</v>
      </c>
      <c r="BS165" s="71">
        <v>0</v>
      </c>
      <c r="BT165" s="71">
        <v>0</v>
      </c>
      <c r="BU165"/>
      <c r="BV165" s="70">
        <v>22.544</v>
      </c>
      <c r="BW165" s="70">
        <v>0</v>
      </c>
      <c r="BX165" s="70">
        <v>0</v>
      </c>
      <c r="BY165" s="70">
        <v>0</v>
      </c>
      <c r="BZ165" s="70">
        <v>0</v>
      </c>
      <c r="CA165" s="70">
        <v>0</v>
      </c>
      <c r="CB165" s="70">
        <v>0</v>
      </c>
      <c r="CC165" s="70">
        <v>0</v>
      </c>
      <c r="CD165" s="70">
        <v>0</v>
      </c>
    </row>
    <row r="166" spans="1:82">
      <c r="A166" s="70" t="s">
        <v>1927</v>
      </c>
      <c r="B166" s="70">
        <v>215</v>
      </c>
      <c r="C166" s="70">
        <v>11</v>
      </c>
      <c r="D166" s="70">
        <v>13</v>
      </c>
      <c r="E166" s="70">
        <v>2014</v>
      </c>
      <c r="F166" s="70" t="s">
        <v>181</v>
      </c>
      <c r="G166" s="70" t="s">
        <v>1646</v>
      </c>
      <c r="H166" s="70" t="s">
        <v>1647</v>
      </c>
      <c r="I166" s="148"/>
      <c r="J166" s="71">
        <v>35.905624593230307</v>
      </c>
      <c r="K166" s="71">
        <v>4.5126347705280088</v>
      </c>
      <c r="L166" s="71">
        <v>21.00070236513238</v>
      </c>
      <c r="M166" s="71">
        <v>59.839421777676293</v>
      </c>
      <c r="N166" s="71">
        <v>62.433270609254279</v>
      </c>
      <c r="O166" s="71">
        <v>28.904122043658671</v>
      </c>
      <c r="P166" s="71">
        <v>29.766438659414654</v>
      </c>
      <c r="Q166" s="71">
        <v>1.79643248374877</v>
      </c>
      <c r="R166" s="71">
        <v>0</v>
      </c>
      <c r="S166" s="71">
        <v>2.7283541857186702</v>
      </c>
      <c r="T166" s="72"/>
      <c r="U166" s="71">
        <v>1429156</v>
      </c>
      <c r="V166" s="71">
        <v>1338</v>
      </c>
      <c r="W166" s="71">
        <v>458</v>
      </c>
      <c r="X166" s="71">
        <v>9562</v>
      </c>
      <c r="Y166" s="71">
        <v>10989</v>
      </c>
      <c r="Z166" s="71">
        <v>16633</v>
      </c>
      <c r="AA166" s="71">
        <v>5928</v>
      </c>
      <c r="AB166" s="71">
        <v>24205</v>
      </c>
      <c r="AC166" s="71">
        <v>0</v>
      </c>
      <c r="AD166" s="71">
        <v>2.7283541857186702</v>
      </c>
      <c r="AE166" s="72"/>
      <c r="AF166" s="71"/>
      <c r="AG166" s="71"/>
      <c r="AH166" s="71"/>
      <c r="AI166" s="71"/>
      <c r="AJ166" s="71"/>
      <c r="AK166" s="71"/>
      <c r="AL166" s="71"/>
      <c r="AM166" s="71"/>
      <c r="AN166" s="71"/>
      <c r="AO166" s="71"/>
      <c r="AP166" s="71"/>
      <c r="AQ166" s="72"/>
      <c r="AR166" s="71">
        <v>175</v>
      </c>
      <c r="AS166" s="71">
        <v>38</v>
      </c>
      <c r="AT166" s="71">
        <v>0</v>
      </c>
      <c r="AU166" s="71">
        <v>0</v>
      </c>
      <c r="AV166" s="71">
        <v>0</v>
      </c>
      <c r="AW166" s="71">
        <v>0</v>
      </c>
      <c r="AX166" s="71"/>
      <c r="AY166" s="72"/>
      <c r="AZ166" s="71">
        <v>1012.597</v>
      </c>
      <c r="BA166" s="71">
        <v>3547</v>
      </c>
      <c r="BB166" s="71">
        <v>0</v>
      </c>
      <c r="BC166" s="71">
        <v>0</v>
      </c>
      <c r="BD166" s="71">
        <v>0</v>
      </c>
      <c r="BE166" s="71">
        <v>0</v>
      </c>
      <c r="BF166" s="71"/>
      <c r="BG166" s="72"/>
      <c r="BH166" s="71">
        <v>0</v>
      </c>
      <c r="BI166" s="71">
        <v>0</v>
      </c>
      <c r="BJ166" s="71">
        <v>20.303999999999998</v>
      </c>
      <c r="BK166" s="71">
        <v>0</v>
      </c>
      <c r="BL166" s="71">
        <v>0</v>
      </c>
      <c r="BM166" s="71">
        <v>0</v>
      </c>
      <c r="BN166" s="72"/>
      <c r="BO166" s="71">
        <v>0</v>
      </c>
      <c r="BP166" s="71">
        <v>0</v>
      </c>
      <c r="BQ166" s="71">
        <v>1</v>
      </c>
      <c r="BR166" s="71">
        <v>0</v>
      </c>
      <c r="BS166" s="71">
        <v>0</v>
      </c>
      <c r="BT166" s="71">
        <v>0</v>
      </c>
      <c r="BU166"/>
      <c r="BV166" s="70">
        <v>20.303999999999998</v>
      </c>
      <c r="BW166" s="70">
        <v>0</v>
      </c>
      <c r="BX166" s="70">
        <v>0</v>
      </c>
      <c r="BY166" s="70">
        <v>0</v>
      </c>
      <c r="BZ166" s="70">
        <v>0</v>
      </c>
      <c r="CA166" s="70">
        <v>0</v>
      </c>
      <c r="CB166" s="70">
        <v>0</v>
      </c>
      <c r="CC166" s="70">
        <v>0</v>
      </c>
      <c r="CD166" s="70">
        <v>0</v>
      </c>
    </row>
    <row r="167" spans="1:82">
      <c r="A167" s="70" t="s">
        <v>1928</v>
      </c>
      <c r="B167" s="70">
        <v>216</v>
      </c>
      <c r="C167" s="70">
        <v>12</v>
      </c>
      <c r="D167" s="70">
        <v>13</v>
      </c>
      <c r="E167" s="70">
        <v>2015</v>
      </c>
      <c r="F167" s="70" t="s">
        <v>182</v>
      </c>
      <c r="G167" s="70" t="s">
        <v>1646</v>
      </c>
      <c r="H167" s="70" t="s">
        <v>1647</v>
      </c>
      <c r="I167" s="148"/>
      <c r="J167" s="71">
        <v>41.316553128233821</v>
      </c>
      <c r="K167" s="71">
        <v>4.3271476439707959</v>
      </c>
      <c r="L167" s="71">
        <v>22.10543011096982</v>
      </c>
      <c r="M167" s="71">
        <v>57.898999368493477</v>
      </c>
      <c r="N167" s="71">
        <v>57.740683539919587</v>
      </c>
      <c r="O167" s="71">
        <v>28.848915463436263</v>
      </c>
      <c r="P167" s="71">
        <v>30.016094214482049</v>
      </c>
      <c r="Q167" s="71">
        <v>1.748202092448</v>
      </c>
      <c r="R167" s="71">
        <v>0</v>
      </c>
      <c r="S167" s="71">
        <v>3.26787405140854</v>
      </c>
      <c r="T167" s="72"/>
      <c r="U167" s="71">
        <v>1648821</v>
      </c>
      <c r="V167" s="71">
        <v>1338</v>
      </c>
      <c r="W167" s="71">
        <v>458</v>
      </c>
      <c r="X167" s="71">
        <v>9562</v>
      </c>
      <c r="Y167" s="71">
        <v>11042</v>
      </c>
      <c r="Z167" s="71">
        <v>16761</v>
      </c>
      <c r="AA167" s="71">
        <v>5973</v>
      </c>
      <c r="AB167" s="71">
        <v>24062</v>
      </c>
      <c r="AC167" s="71">
        <v>0</v>
      </c>
      <c r="AD167" s="71">
        <v>3.26787405140854</v>
      </c>
      <c r="AE167" s="72"/>
      <c r="AF167" s="71">
        <v>12724447.24015332</v>
      </c>
      <c r="AG167" s="71">
        <v>2882831.7312943949</v>
      </c>
      <c r="AH167" s="71">
        <v>2858273.3263901682</v>
      </c>
      <c r="AI167" s="71">
        <v>60815096.092284933</v>
      </c>
      <c r="AJ167" s="71">
        <v>48905543.843240507</v>
      </c>
      <c r="AK167" s="71">
        <v>0</v>
      </c>
      <c r="AL167" s="71">
        <v>0</v>
      </c>
      <c r="AM167" s="71">
        <v>3297596.1637062868</v>
      </c>
      <c r="AN167" s="71">
        <v>0</v>
      </c>
      <c r="AO167" s="71">
        <v>0</v>
      </c>
      <c r="AP167" s="71">
        <v>131483788.39706962</v>
      </c>
      <c r="AQ167" s="72"/>
      <c r="AR167" s="71">
        <v>231</v>
      </c>
      <c r="AS167" s="71">
        <v>43</v>
      </c>
      <c r="AT167" s="71">
        <v>0</v>
      </c>
      <c r="AU167" s="71">
        <v>0</v>
      </c>
      <c r="AV167" s="71">
        <v>0</v>
      </c>
      <c r="AW167" s="71">
        <v>0</v>
      </c>
      <c r="AX167" s="71"/>
      <c r="AY167" s="72"/>
      <c r="AZ167" s="71">
        <v>1429.5360000000001</v>
      </c>
      <c r="BA167" s="71">
        <v>6559.3</v>
      </c>
      <c r="BB167" s="71">
        <v>0</v>
      </c>
      <c r="BC167" s="71">
        <v>0</v>
      </c>
      <c r="BD167" s="71">
        <v>0</v>
      </c>
      <c r="BE167" s="71">
        <v>0</v>
      </c>
      <c r="BF167" s="71"/>
      <c r="BG167" s="72"/>
      <c r="BH167" s="71">
        <v>0</v>
      </c>
      <c r="BI167" s="71">
        <v>0</v>
      </c>
      <c r="BJ167" s="71">
        <v>22.283000000000001</v>
      </c>
      <c r="BK167" s="71">
        <v>0</v>
      </c>
      <c r="BL167" s="71">
        <v>0</v>
      </c>
      <c r="BM167" s="71">
        <v>0</v>
      </c>
      <c r="BN167" s="72"/>
      <c r="BO167" s="71">
        <v>0</v>
      </c>
      <c r="BP167" s="71">
        <v>0</v>
      </c>
      <c r="BQ167" s="71">
        <v>1</v>
      </c>
      <c r="BR167" s="71">
        <v>0</v>
      </c>
      <c r="BS167" s="71">
        <v>0</v>
      </c>
      <c r="BT167" s="71">
        <v>0</v>
      </c>
      <c r="BU167"/>
      <c r="BV167" s="70">
        <v>22.283000000000001</v>
      </c>
      <c r="BW167" s="70">
        <v>0</v>
      </c>
      <c r="BX167" s="70">
        <v>0</v>
      </c>
      <c r="BY167" s="70">
        <v>0</v>
      </c>
      <c r="BZ167" s="70">
        <v>0</v>
      </c>
      <c r="CA167" s="70">
        <v>0</v>
      </c>
      <c r="CB167" s="70">
        <v>0</v>
      </c>
      <c r="CC167" s="70">
        <v>0</v>
      </c>
      <c r="CD167" s="70">
        <v>0</v>
      </c>
    </row>
    <row r="168" spans="1:82">
      <c r="A168" s="70" t="s">
        <v>1929</v>
      </c>
      <c r="B168" s="70">
        <v>217</v>
      </c>
      <c r="C168" s="70">
        <v>13</v>
      </c>
      <c r="D168" s="70">
        <v>13</v>
      </c>
      <c r="E168" s="70">
        <v>2016</v>
      </c>
      <c r="F168" s="70" t="s">
        <v>155</v>
      </c>
      <c r="G168" s="70" t="s">
        <v>1646</v>
      </c>
      <c r="H168" s="70" t="s">
        <v>1647</v>
      </c>
      <c r="I168" s="148"/>
      <c r="J168" s="71">
        <v>42.357094174976822</v>
      </c>
      <c r="K168" s="71">
        <v>4.0817034266419787</v>
      </c>
      <c r="L168" s="71">
        <v>23.771033903944691</v>
      </c>
      <c r="M168" s="71">
        <v>49.641677196996277</v>
      </c>
      <c r="N168" s="71">
        <v>58.94180532235562</v>
      </c>
      <c r="O168" s="71">
        <v>28.823344917353811</v>
      </c>
      <c r="P168" s="71">
        <v>33.787552329458229</v>
      </c>
      <c r="Q168" s="71">
        <v>1.6871872492841482</v>
      </c>
      <c r="R168" s="71">
        <v>0</v>
      </c>
      <c r="S168" s="71">
        <v>3.6098117803040877</v>
      </c>
      <c r="T168" s="72"/>
      <c r="U168" s="71">
        <v>1608981</v>
      </c>
      <c r="V168" s="71">
        <v>1338</v>
      </c>
      <c r="W168" s="71">
        <v>458</v>
      </c>
      <c r="X168" s="71">
        <v>9562</v>
      </c>
      <c r="Y168" s="71">
        <v>11084</v>
      </c>
      <c r="Z168" s="71">
        <v>16952</v>
      </c>
      <c r="AA168" s="71">
        <v>6954</v>
      </c>
      <c r="AB168" s="71">
        <v>23887</v>
      </c>
      <c r="AC168" s="71">
        <v>0</v>
      </c>
      <c r="AD168" s="71">
        <v>3.6098117803040881</v>
      </c>
      <c r="AE168" s="72"/>
      <c r="AF168" s="71">
        <v>13273282.1543229</v>
      </c>
      <c r="AG168" s="71">
        <v>2747928.2099869698</v>
      </c>
      <c r="AH168" s="71">
        <v>2422527.4872571342</v>
      </c>
      <c r="AI168" s="71">
        <v>60705591.064281352</v>
      </c>
      <c r="AJ168" s="71">
        <v>48762176.975020044</v>
      </c>
      <c r="AK168" s="71">
        <v>0</v>
      </c>
      <c r="AL168" s="71">
        <v>0</v>
      </c>
      <c r="AM168" s="71">
        <v>3276156.4240154768</v>
      </c>
      <c r="AN168" s="71">
        <v>0</v>
      </c>
      <c r="AO168" s="71">
        <v>0</v>
      </c>
      <c r="AP168" s="71">
        <v>131187662.31488387</v>
      </c>
      <c r="AQ168" s="72"/>
      <c r="AR168" s="71">
        <v>248</v>
      </c>
      <c r="AS168" s="71">
        <v>73</v>
      </c>
      <c r="AT168" s="71">
        <v>0</v>
      </c>
      <c r="AU168" s="71">
        <v>0</v>
      </c>
      <c r="AV168" s="71">
        <v>0</v>
      </c>
      <c r="AW168" s="71">
        <v>0</v>
      </c>
      <c r="AX168" s="71"/>
      <c r="AY168" s="72"/>
      <c r="AZ168" s="71">
        <v>1549.2360000000001</v>
      </c>
      <c r="BA168" s="71">
        <v>10482.6</v>
      </c>
      <c r="BB168" s="71">
        <v>0</v>
      </c>
      <c r="BC168" s="71">
        <v>0</v>
      </c>
      <c r="BD168" s="71">
        <v>0</v>
      </c>
      <c r="BE168" s="71">
        <v>0</v>
      </c>
      <c r="BF168" s="71"/>
      <c r="BG168" s="72"/>
      <c r="BH168" s="71">
        <v>0</v>
      </c>
      <c r="BI168" s="71">
        <v>0</v>
      </c>
      <c r="BJ168" s="71">
        <v>22.349</v>
      </c>
      <c r="BK168" s="71">
        <v>0</v>
      </c>
      <c r="BL168" s="71">
        <v>0</v>
      </c>
      <c r="BM168" s="71">
        <v>0</v>
      </c>
      <c r="BN168" s="72"/>
      <c r="BO168" s="71">
        <v>0</v>
      </c>
      <c r="BP168" s="71">
        <v>0</v>
      </c>
      <c r="BQ168" s="71">
        <v>1</v>
      </c>
      <c r="BR168" s="71">
        <v>0</v>
      </c>
      <c r="BS168" s="71">
        <v>0</v>
      </c>
      <c r="BT168" s="71">
        <v>0</v>
      </c>
      <c r="BU168"/>
      <c r="BV168" s="70">
        <v>22.349</v>
      </c>
      <c r="BW168" s="70">
        <v>0</v>
      </c>
      <c r="BX168" s="70">
        <v>0</v>
      </c>
      <c r="BY168" s="70">
        <v>0</v>
      </c>
      <c r="BZ168" s="70">
        <v>0</v>
      </c>
      <c r="CA168" s="70">
        <v>0</v>
      </c>
      <c r="CB168" s="70">
        <v>0</v>
      </c>
      <c r="CC168" s="70">
        <v>0</v>
      </c>
      <c r="CD168" s="70">
        <v>0</v>
      </c>
    </row>
    <row r="169" spans="1:82">
      <c r="A169" s="70" t="s">
        <v>1930</v>
      </c>
      <c r="B169" s="70">
        <v>218</v>
      </c>
      <c r="C169" s="70">
        <v>14</v>
      </c>
      <c r="D169" s="70">
        <v>13</v>
      </c>
      <c r="E169" s="70">
        <v>2017</v>
      </c>
      <c r="F169" s="70" t="s">
        <v>156</v>
      </c>
      <c r="G169" s="70" t="s">
        <v>1646</v>
      </c>
      <c r="H169" s="70" t="s">
        <v>1647</v>
      </c>
      <c r="I169" s="148"/>
      <c r="J169" s="71">
        <v>45.569412142749776</v>
      </c>
      <c r="K169" s="71">
        <v>4.1708897566722252</v>
      </c>
      <c r="L169" s="71">
        <v>21.458351324137148</v>
      </c>
      <c r="M169" s="71">
        <v>49.775211843539303</v>
      </c>
      <c r="N169" s="71">
        <v>57.870496450687021</v>
      </c>
      <c r="O169" s="71">
        <v>28.70425147525188</v>
      </c>
      <c r="P169" s="71">
        <v>34.012863124119221</v>
      </c>
      <c r="Q169" s="71">
        <v>1.6161112052042199</v>
      </c>
      <c r="R169" s="71">
        <v>0</v>
      </c>
      <c r="S169" s="71">
        <v>4.5721987339008185</v>
      </c>
      <c r="T169" s="72"/>
      <c r="U169" s="71">
        <v>1703276</v>
      </c>
      <c r="V169" s="71">
        <v>1338</v>
      </c>
      <c r="W169" s="71">
        <v>458</v>
      </c>
      <c r="X169" s="71">
        <v>9562</v>
      </c>
      <c r="Y169" s="71">
        <v>11121</v>
      </c>
      <c r="Z169" s="71">
        <v>17162</v>
      </c>
      <c r="AA169" s="71">
        <v>7045</v>
      </c>
      <c r="AB169" s="71">
        <v>23661</v>
      </c>
      <c r="AC169" s="71">
        <v>0</v>
      </c>
      <c r="AD169" s="71">
        <v>4.5721987339008194</v>
      </c>
      <c r="AE169" s="72"/>
      <c r="AF169" s="71">
        <v>13807220.910390019</v>
      </c>
      <c r="AG169" s="71">
        <v>2755912.4477591682</v>
      </c>
      <c r="AH169" s="71">
        <v>2959373.6367822392</v>
      </c>
      <c r="AI169" s="71">
        <v>59203696.529380359</v>
      </c>
      <c r="AJ169" s="71">
        <v>44365156.103067897</v>
      </c>
      <c r="AK169" s="71">
        <v>0</v>
      </c>
      <c r="AL169" s="71">
        <v>0</v>
      </c>
      <c r="AM169" s="71">
        <v>3250237.7991528278</v>
      </c>
      <c r="AN169" s="71">
        <v>0</v>
      </c>
      <c r="AO169" s="71">
        <v>0</v>
      </c>
      <c r="AP169" s="71">
        <v>126341597.42653251</v>
      </c>
      <c r="AQ169" s="72"/>
      <c r="AR169" s="71">
        <v>265</v>
      </c>
      <c r="AS169" s="71">
        <v>109</v>
      </c>
      <c r="AT169" s="71">
        <v>0</v>
      </c>
      <c r="AU169" s="71">
        <v>0</v>
      </c>
      <c r="AV169" s="71">
        <v>0</v>
      </c>
      <c r="AW169" s="71">
        <v>0</v>
      </c>
      <c r="AX169" s="71"/>
      <c r="AY169" s="72"/>
      <c r="AZ169" s="71">
        <v>1670.7360000000001</v>
      </c>
      <c r="BA169" s="71">
        <v>11998</v>
      </c>
      <c r="BB169" s="71">
        <v>0</v>
      </c>
      <c r="BC169" s="71">
        <v>0</v>
      </c>
      <c r="BD169" s="71">
        <v>0</v>
      </c>
      <c r="BE169" s="71">
        <v>0</v>
      </c>
      <c r="BF169" s="71"/>
      <c r="BG169" s="72"/>
      <c r="BH169" s="71">
        <v>0</v>
      </c>
      <c r="BI169" s="71">
        <v>0</v>
      </c>
      <c r="BJ169" s="71">
        <v>20.888999999999999</v>
      </c>
      <c r="BK169" s="71">
        <v>0</v>
      </c>
      <c r="BL169" s="71">
        <v>0</v>
      </c>
      <c r="BM169" s="71">
        <v>0</v>
      </c>
      <c r="BN169" s="72"/>
      <c r="BO169" s="71">
        <v>0</v>
      </c>
      <c r="BP169" s="71">
        <v>0</v>
      </c>
      <c r="BQ169" s="71">
        <v>1</v>
      </c>
      <c r="BR169" s="71">
        <v>0</v>
      </c>
      <c r="BS169" s="71">
        <v>0</v>
      </c>
      <c r="BT169" s="71">
        <v>0</v>
      </c>
      <c r="BU169"/>
      <c r="BV169" s="70">
        <v>20.888999999999999</v>
      </c>
      <c r="BW169" s="70">
        <v>0</v>
      </c>
      <c r="BX169" s="70">
        <v>0</v>
      </c>
      <c r="BY169" s="70">
        <v>0</v>
      </c>
      <c r="BZ169" s="70">
        <v>0</v>
      </c>
      <c r="CA169" s="70">
        <v>0</v>
      </c>
      <c r="CB169" s="70">
        <v>0</v>
      </c>
      <c r="CC169" s="70">
        <v>0</v>
      </c>
      <c r="CD169" s="70">
        <v>0</v>
      </c>
    </row>
    <row r="170" spans="1:82">
      <c r="A170" s="70" t="s">
        <v>1931</v>
      </c>
      <c r="B170" s="70">
        <v>219</v>
      </c>
      <c r="C170" s="70">
        <v>15</v>
      </c>
      <c r="D170" s="70">
        <v>13</v>
      </c>
      <c r="E170" s="70">
        <v>2018</v>
      </c>
      <c r="F170" s="70" t="s">
        <v>183</v>
      </c>
      <c r="G170" s="70" t="s">
        <v>1646</v>
      </c>
      <c r="H170" s="70" t="s">
        <v>1647</v>
      </c>
      <c r="I170" s="148"/>
      <c r="J170" s="71">
        <v>47.848416794069621</v>
      </c>
      <c r="K170" s="71">
        <v>3.8819686608088122</v>
      </c>
      <c r="L170" s="71">
        <v>19.68527342863862</v>
      </c>
      <c r="M170" s="71">
        <v>50.020706990187442</v>
      </c>
      <c r="N170" s="71">
        <v>53.663666242175303</v>
      </c>
      <c r="O170" s="71">
        <v>28.284763249782841</v>
      </c>
      <c r="P170" s="71">
        <v>33.97064389183501</v>
      </c>
      <c r="Q170" s="71">
        <v>1.4890059186010201</v>
      </c>
      <c r="R170" s="71">
        <v>0</v>
      </c>
      <c r="S170" s="71">
        <v>4.2057853557499127</v>
      </c>
      <c r="T170" s="72"/>
      <c r="U170" s="71">
        <v>1868729</v>
      </c>
      <c r="V170" s="71">
        <v>1338</v>
      </c>
      <c r="W170" s="71">
        <v>458</v>
      </c>
      <c r="X170" s="71">
        <v>9562</v>
      </c>
      <c r="Y170" s="71">
        <v>11201</v>
      </c>
      <c r="Z170" s="71">
        <v>17235</v>
      </c>
      <c r="AA170" s="71">
        <v>7107</v>
      </c>
      <c r="AB170" s="71">
        <v>23493</v>
      </c>
      <c r="AC170" s="71">
        <v>0</v>
      </c>
      <c r="AD170" s="71">
        <v>4.2057853557499127</v>
      </c>
      <c r="AE170" s="72"/>
      <c r="AF170" s="71">
        <v>15206359.264088601</v>
      </c>
      <c r="AG170" s="71">
        <v>2493441.4906957098</v>
      </c>
      <c r="AH170" s="71">
        <v>2789210.0168020022</v>
      </c>
      <c r="AI170" s="71">
        <v>60518271.067728482</v>
      </c>
      <c r="AJ170" s="71">
        <v>41508957.399059638</v>
      </c>
      <c r="AK170" s="71">
        <v>0</v>
      </c>
      <c r="AL170" s="71">
        <v>0</v>
      </c>
      <c r="AM170" s="71">
        <v>3233837.5439487668</v>
      </c>
      <c r="AN170" s="71">
        <v>0</v>
      </c>
      <c r="AO170" s="71">
        <v>0</v>
      </c>
      <c r="AP170" s="71">
        <v>125750076.7823232</v>
      </c>
      <c r="AQ170" s="72"/>
      <c r="AR170" s="71">
        <v>284</v>
      </c>
      <c r="AS170" s="71">
        <v>126</v>
      </c>
      <c r="AT170" s="71">
        <v>0</v>
      </c>
      <c r="AU170" s="71">
        <v>0</v>
      </c>
      <c r="AV170" s="71">
        <v>0</v>
      </c>
      <c r="AW170" s="71">
        <v>0</v>
      </c>
      <c r="AX170" s="71"/>
      <c r="AY170" s="72"/>
      <c r="AZ170" s="71">
        <v>1791.7359999999999</v>
      </c>
      <c r="BA170" s="71">
        <v>12826</v>
      </c>
      <c r="BB170" s="71">
        <v>0</v>
      </c>
      <c r="BC170" s="71">
        <v>0</v>
      </c>
      <c r="BD170" s="71">
        <v>0</v>
      </c>
      <c r="BE170" s="71">
        <v>0</v>
      </c>
      <c r="BF170" s="71"/>
      <c r="BG170" s="72"/>
      <c r="BH170" s="71">
        <v>0</v>
      </c>
      <c r="BI170" s="71">
        <v>0</v>
      </c>
      <c r="BJ170" s="71">
        <v>20.471</v>
      </c>
      <c r="BK170" s="71">
        <v>0</v>
      </c>
      <c r="BL170" s="71">
        <v>0</v>
      </c>
      <c r="BM170" s="71">
        <v>0</v>
      </c>
      <c r="BN170" s="72"/>
      <c r="BO170" s="71">
        <v>0</v>
      </c>
      <c r="BP170" s="71">
        <v>0</v>
      </c>
      <c r="BQ170" s="71">
        <v>1</v>
      </c>
      <c r="BR170" s="71">
        <v>0</v>
      </c>
      <c r="BS170" s="71">
        <v>0</v>
      </c>
      <c r="BT170" s="71">
        <v>0</v>
      </c>
      <c r="BU170"/>
      <c r="BV170" s="70">
        <v>20.471</v>
      </c>
      <c r="BW170" s="70">
        <v>0</v>
      </c>
      <c r="BX170" s="70">
        <v>0</v>
      </c>
      <c r="BY170" s="70">
        <v>0</v>
      </c>
      <c r="BZ170" s="70">
        <v>0</v>
      </c>
      <c r="CA170" s="70">
        <v>0</v>
      </c>
      <c r="CB170" s="70">
        <v>0</v>
      </c>
      <c r="CC170" s="70">
        <v>0</v>
      </c>
      <c r="CD170" s="70">
        <v>0</v>
      </c>
    </row>
    <row r="171" spans="1:82">
      <c r="A171" s="70" t="s">
        <v>1932</v>
      </c>
      <c r="B171" s="70">
        <v>220</v>
      </c>
      <c r="C171" s="70">
        <v>16</v>
      </c>
      <c r="D171" s="70">
        <v>13</v>
      </c>
      <c r="E171" s="70">
        <v>2019</v>
      </c>
      <c r="F171" s="70" t="s">
        <v>158</v>
      </c>
      <c r="G171" s="70" t="s">
        <v>1646</v>
      </c>
      <c r="H171" s="70" t="s">
        <v>1647</v>
      </c>
      <c r="I171" s="148"/>
      <c r="J171" s="71">
        <v>42.068441759271685</v>
      </c>
      <c r="K171" s="71">
        <v>3.6021810676305663</v>
      </c>
      <c r="L171" s="71">
        <v>19.773470170431821</v>
      </c>
      <c r="M171" s="71">
        <v>44.873116197918833</v>
      </c>
      <c r="N171" s="71">
        <v>54.762930777669744</v>
      </c>
      <c r="O171" s="71">
        <v>27.659978246838005</v>
      </c>
      <c r="P171" s="71">
        <v>30.436695059934269</v>
      </c>
      <c r="Q171" s="71">
        <v>1.44352545557264</v>
      </c>
      <c r="R171" s="71">
        <v>0</v>
      </c>
      <c r="S171" s="71">
        <v>3.6732308444639163</v>
      </c>
      <c r="T171" s="72"/>
      <c r="U171" s="71">
        <v>1728344</v>
      </c>
      <c r="V171" s="71">
        <v>1338</v>
      </c>
      <c r="W171" s="71">
        <v>458</v>
      </c>
      <c r="X171" s="71">
        <v>9562</v>
      </c>
      <c r="Y171" s="71">
        <v>11291</v>
      </c>
      <c r="Z171" s="71">
        <v>17317</v>
      </c>
      <c r="AA171" s="71">
        <v>6320</v>
      </c>
      <c r="AB171" s="71">
        <v>23392</v>
      </c>
      <c r="AC171" s="71">
        <v>0</v>
      </c>
      <c r="AD171" s="71">
        <v>3.6732308444639159</v>
      </c>
      <c r="AE171" s="72"/>
      <c r="AF171" s="71">
        <v>13800533.205349609</v>
      </c>
      <c r="AG171" s="71">
        <v>2492703.1126924418</v>
      </c>
      <c r="AH171" s="71">
        <v>3011513.6751143001</v>
      </c>
      <c r="AI171" s="71">
        <v>59302881.708155587</v>
      </c>
      <c r="AJ171" s="71">
        <v>44137338.630089797</v>
      </c>
      <c r="AK171" s="71">
        <v>0</v>
      </c>
      <c r="AL171" s="71">
        <v>0</v>
      </c>
      <c r="AM171" s="71">
        <v>3185814.3051182805</v>
      </c>
      <c r="AN171" s="71">
        <v>0</v>
      </c>
      <c r="AO171" s="71">
        <v>0</v>
      </c>
      <c r="AP171" s="71">
        <v>125930784.63652001</v>
      </c>
      <c r="AQ171" s="72"/>
      <c r="AR171" s="71">
        <v>327</v>
      </c>
      <c r="AS171" s="71">
        <v>165</v>
      </c>
      <c r="AT171" s="71">
        <v>0</v>
      </c>
      <c r="AU171" s="71">
        <v>0</v>
      </c>
      <c r="AV171" s="71">
        <v>0</v>
      </c>
      <c r="AW171" s="71">
        <v>0</v>
      </c>
      <c r="AX171" s="71"/>
      <c r="AY171" s="72"/>
      <c r="AZ171" s="71">
        <v>2108.2959999999998</v>
      </c>
      <c r="BA171" s="71">
        <v>37913.300000000003</v>
      </c>
      <c r="BB171" s="71">
        <v>0</v>
      </c>
      <c r="BC171" s="71">
        <v>0</v>
      </c>
      <c r="BD171" s="71">
        <v>0</v>
      </c>
      <c r="BE171" s="71">
        <v>0</v>
      </c>
      <c r="BF171" s="71"/>
      <c r="BG171" s="72"/>
      <c r="BH171" s="71">
        <v>0</v>
      </c>
      <c r="BI171" s="71">
        <v>0</v>
      </c>
      <c r="BJ171" s="71">
        <v>22.11</v>
      </c>
      <c r="BK171" s="71">
        <v>0</v>
      </c>
      <c r="BL171" s="71">
        <v>0</v>
      </c>
      <c r="BM171" s="71">
        <v>0</v>
      </c>
      <c r="BN171" s="72"/>
      <c r="BO171" s="71">
        <v>0</v>
      </c>
      <c r="BP171" s="71">
        <v>0</v>
      </c>
      <c r="BQ171" s="71">
        <v>1</v>
      </c>
      <c r="BR171" s="71">
        <v>0</v>
      </c>
      <c r="BS171" s="71">
        <v>0</v>
      </c>
      <c r="BT171" s="71">
        <v>0</v>
      </c>
      <c r="BU171"/>
      <c r="BV171" s="70">
        <v>22.11</v>
      </c>
      <c r="BW171" s="70">
        <v>0</v>
      </c>
      <c r="BX171" s="70">
        <v>0</v>
      </c>
      <c r="BY171" s="70">
        <v>0</v>
      </c>
      <c r="BZ171" s="70">
        <v>0</v>
      </c>
      <c r="CA171" s="70">
        <v>0</v>
      </c>
      <c r="CB171" s="70">
        <v>0</v>
      </c>
      <c r="CC171" s="70">
        <v>0</v>
      </c>
      <c r="CD171" s="70">
        <v>0</v>
      </c>
    </row>
    <row r="172" spans="1:82">
      <c r="A172" s="70" t="s">
        <v>1933</v>
      </c>
      <c r="B172" s="70">
        <v>221</v>
      </c>
      <c r="C172" s="70">
        <v>17</v>
      </c>
      <c r="D172" s="70">
        <v>13</v>
      </c>
      <c r="E172" s="70">
        <v>2020</v>
      </c>
      <c r="F172" s="70" t="s">
        <v>159</v>
      </c>
      <c r="G172" s="70" t="s">
        <v>1646</v>
      </c>
      <c r="H172" s="70" t="s">
        <v>1647</v>
      </c>
      <c r="I172" s="148"/>
      <c r="J172" s="71">
        <v>37.816931234882581</v>
      </c>
      <c r="K172" s="71">
        <v>4.1320698547109886</v>
      </c>
      <c r="L172" s="71">
        <v>26.966235286601631</v>
      </c>
      <c r="M172" s="71">
        <v>40.860612616042957</v>
      </c>
      <c r="N172" s="71">
        <v>50.433370886331645</v>
      </c>
      <c r="O172" s="71">
        <v>24.485950265630034</v>
      </c>
      <c r="P172" s="71">
        <v>29.279060679518246</v>
      </c>
      <c r="Q172" s="71">
        <v>1.3680656650251299</v>
      </c>
      <c r="R172" s="71">
        <v>0</v>
      </c>
      <c r="S172" s="71">
        <v>2.980468769483037</v>
      </c>
      <c r="T172" s="72"/>
      <c r="U172" s="71">
        <v>1761227</v>
      </c>
      <c r="V172" s="71">
        <v>1420</v>
      </c>
      <c r="W172" s="71">
        <v>555</v>
      </c>
      <c r="X172" s="71">
        <v>9156</v>
      </c>
      <c r="Y172" s="71">
        <v>11345</v>
      </c>
      <c r="Z172" s="71">
        <v>17497</v>
      </c>
      <c r="AA172" s="71">
        <v>6462</v>
      </c>
      <c r="AB172" s="71">
        <v>23203</v>
      </c>
      <c r="AC172" s="71">
        <v>0</v>
      </c>
      <c r="AD172" s="71">
        <v>2.980468769483037</v>
      </c>
      <c r="AE172" s="72"/>
      <c r="AF172" s="71">
        <v>13751497.38660932</v>
      </c>
      <c r="AG172" s="71">
        <v>2647419.6183734313</v>
      </c>
      <c r="AH172" s="71">
        <v>3954552.2407498611</v>
      </c>
      <c r="AI172" s="71">
        <v>52570837.261237003</v>
      </c>
      <c r="AJ172" s="71">
        <v>46588104.32420373</v>
      </c>
      <c r="AK172" s="71"/>
      <c r="AL172" s="71"/>
      <c r="AM172" s="71">
        <v>3028249.2907067528</v>
      </c>
      <c r="AN172" s="71"/>
      <c r="AO172" s="71"/>
      <c r="AP172" s="71">
        <v>122540660.1218801</v>
      </c>
      <c r="AQ172" s="72"/>
      <c r="AR172" s="71">
        <v>354</v>
      </c>
      <c r="AS172" s="71">
        <v>183</v>
      </c>
      <c r="AT172" s="71">
        <v>0</v>
      </c>
      <c r="AU172" s="71">
        <v>0</v>
      </c>
      <c r="AV172" s="71">
        <v>0</v>
      </c>
      <c r="AW172" s="71">
        <v>0</v>
      </c>
      <c r="AX172" s="71"/>
      <c r="AY172" s="72"/>
      <c r="AZ172" s="71">
        <v>2320.5960000000009</v>
      </c>
      <c r="BA172" s="71">
        <v>40687.399999999972</v>
      </c>
      <c r="BB172" s="71">
        <v>0</v>
      </c>
      <c r="BC172" s="71">
        <v>0</v>
      </c>
      <c r="BD172" s="71">
        <v>0</v>
      </c>
      <c r="BE172" s="71">
        <v>0</v>
      </c>
      <c r="BF172" s="71"/>
      <c r="BG172" s="72"/>
      <c r="BH172" s="71">
        <v>0</v>
      </c>
      <c r="BI172" s="71">
        <v>0</v>
      </c>
      <c r="BJ172" s="71">
        <v>23.213000000000001</v>
      </c>
      <c r="BK172" s="71">
        <v>0</v>
      </c>
      <c r="BL172" s="71">
        <v>0</v>
      </c>
      <c r="BM172" s="71">
        <v>0</v>
      </c>
      <c r="BN172" s="72"/>
      <c r="BO172" s="71">
        <v>0</v>
      </c>
      <c r="BP172" s="71">
        <v>0</v>
      </c>
      <c r="BQ172" s="71">
        <v>1</v>
      </c>
      <c r="BR172" s="71">
        <v>0</v>
      </c>
      <c r="BS172" s="71">
        <v>0</v>
      </c>
      <c r="BT172" s="71">
        <v>0</v>
      </c>
      <c r="BU172"/>
      <c r="BV172" s="70">
        <v>23.213000000000001</v>
      </c>
      <c r="BW172" s="70">
        <v>0</v>
      </c>
      <c r="BX172" s="70">
        <v>0</v>
      </c>
      <c r="BY172" s="70">
        <v>0</v>
      </c>
      <c r="BZ172" s="70">
        <v>0</v>
      </c>
      <c r="CA172" s="70">
        <v>0</v>
      </c>
      <c r="CB172" s="70">
        <v>0</v>
      </c>
      <c r="CC172" s="70">
        <v>0</v>
      </c>
      <c r="CD172" s="70">
        <v>0</v>
      </c>
    </row>
    <row r="173" spans="1:82">
      <c r="A173" s="70" t="s">
        <v>1934</v>
      </c>
      <c r="B173" s="70">
        <v>221</v>
      </c>
      <c r="C173" s="70">
        <v>18</v>
      </c>
      <c r="D173" s="70">
        <v>13</v>
      </c>
      <c r="E173" s="70">
        <v>2021</v>
      </c>
      <c r="F173" s="70" t="s">
        <v>160</v>
      </c>
      <c r="G173" s="70" t="s">
        <v>1646</v>
      </c>
      <c r="H173" s="70" t="s">
        <v>1647</v>
      </c>
      <c r="I173" s="148"/>
      <c r="J173" s="71">
        <v>39.964218888296877</v>
      </c>
      <c r="K173" s="71">
        <v>3.9803302621580188</v>
      </c>
      <c r="L173" s="71">
        <v>24.609088177215348</v>
      </c>
      <c r="M173" s="71">
        <v>41.498712118906312</v>
      </c>
      <c r="N173" s="71">
        <v>50.006122615423898</v>
      </c>
      <c r="O173" s="71">
        <v>23.687016408792008</v>
      </c>
      <c r="P173" s="71">
        <v>30.463174515072819</v>
      </c>
      <c r="Q173" s="71">
        <v>1.3416189537782801</v>
      </c>
      <c r="R173" s="71">
        <v>0</v>
      </c>
      <c r="S173" s="71">
        <v>2.752948894778894</v>
      </c>
      <c r="T173" s="72"/>
      <c r="U173" s="71">
        <v>1911357</v>
      </c>
      <c r="V173" s="71">
        <v>1420</v>
      </c>
      <c r="W173" s="71">
        <v>555</v>
      </c>
      <c r="X173" s="71">
        <v>9156</v>
      </c>
      <c r="Y173" s="71">
        <v>11386</v>
      </c>
      <c r="Z173" s="71">
        <v>17428</v>
      </c>
      <c r="AA173" s="71">
        <v>6556</v>
      </c>
      <c r="AB173" s="71">
        <v>22978</v>
      </c>
      <c r="AC173" s="71">
        <v>0</v>
      </c>
      <c r="AD173" s="71">
        <v>2.752948894778894</v>
      </c>
      <c r="AE173" s="72"/>
      <c r="AF173" s="71">
        <v>14640171.903978193</v>
      </c>
      <c r="AG173" s="71">
        <v>2693136.3996222764</v>
      </c>
      <c r="AH173" s="71">
        <v>3545486.2244607555</v>
      </c>
      <c r="AI173" s="71">
        <v>57685792.098455146</v>
      </c>
      <c r="AJ173" s="71">
        <v>45546321.126317658</v>
      </c>
      <c r="AK173" s="71">
        <v>0</v>
      </c>
      <c r="AL173" s="71">
        <v>0</v>
      </c>
      <c r="AM173" s="71">
        <v>3016181.6140476954</v>
      </c>
      <c r="AN173" s="71">
        <v>0</v>
      </c>
      <c r="AO173" s="71">
        <v>0</v>
      </c>
      <c r="AP173" s="71">
        <v>127127089.36688171</v>
      </c>
      <c r="AQ173" s="72"/>
      <c r="AR173" s="71">
        <v>371</v>
      </c>
      <c r="AS173" s="71">
        <v>191</v>
      </c>
      <c r="AT173" s="71">
        <v>0</v>
      </c>
      <c r="AU173" s="71">
        <v>0</v>
      </c>
      <c r="AV173" s="71">
        <v>0</v>
      </c>
      <c r="AW173" s="71">
        <v>0</v>
      </c>
      <c r="AX173" s="71"/>
      <c r="AY173" s="72"/>
      <c r="AZ173" s="71">
        <v>2454.108000000002</v>
      </c>
      <c r="BA173" s="71">
        <v>41078.799999999967</v>
      </c>
      <c r="BB173" s="71">
        <v>0</v>
      </c>
      <c r="BC173" s="71">
        <v>0</v>
      </c>
      <c r="BD173" s="71">
        <v>0</v>
      </c>
      <c r="BE173" s="71">
        <v>0</v>
      </c>
      <c r="BF173" s="71"/>
      <c r="BG173" s="72"/>
      <c r="BH173" s="71">
        <v>0</v>
      </c>
      <c r="BI173" s="71">
        <v>0</v>
      </c>
      <c r="BJ173" s="71">
        <v>24.55</v>
      </c>
      <c r="BK173" s="71">
        <v>0</v>
      </c>
      <c r="BL173" s="71">
        <v>0</v>
      </c>
      <c r="BM173" s="71">
        <v>0</v>
      </c>
      <c r="BN173" s="72"/>
      <c r="BO173" s="71">
        <v>0</v>
      </c>
      <c r="BP173" s="71">
        <v>0</v>
      </c>
      <c r="BQ173" s="71">
        <v>1</v>
      </c>
      <c r="BR173" s="71">
        <v>0</v>
      </c>
      <c r="BS173" s="71">
        <v>0</v>
      </c>
      <c r="BT173" s="71">
        <v>0</v>
      </c>
      <c r="BU173"/>
      <c r="BV173" s="70">
        <v>24.55</v>
      </c>
      <c r="BW173" s="70">
        <v>0</v>
      </c>
      <c r="BX173" s="70">
        <v>0</v>
      </c>
      <c r="BY173" s="70">
        <v>0</v>
      </c>
      <c r="BZ173" s="70">
        <v>0</v>
      </c>
      <c r="CA173" s="70">
        <v>0</v>
      </c>
      <c r="CB173" s="70">
        <v>0</v>
      </c>
      <c r="CC173" s="70">
        <v>0</v>
      </c>
      <c r="CD173" s="70">
        <v>0</v>
      </c>
    </row>
    <row r="174" spans="1:82">
      <c r="A174" s="70" t="s">
        <v>1648</v>
      </c>
      <c r="B174" s="70">
        <v>221</v>
      </c>
      <c r="C174" s="70">
        <v>19</v>
      </c>
      <c r="D174" s="70">
        <v>13</v>
      </c>
      <c r="E174" s="70">
        <v>2022</v>
      </c>
      <c r="F174" s="70" t="s">
        <v>161</v>
      </c>
      <c r="G174" s="70" t="s">
        <v>1646</v>
      </c>
      <c r="H174" s="70" t="s">
        <v>1647</v>
      </c>
      <c r="I174" s="148"/>
      <c r="J174" s="71">
        <v>33.64731867084398</v>
      </c>
      <c r="K174" s="71">
        <v>3.8074011406865167</v>
      </c>
      <c r="L174" s="71">
        <v>22.065296729011866</v>
      </c>
      <c r="M174" s="71">
        <v>42.310112852171251</v>
      </c>
      <c r="N174" s="71">
        <v>49.55064567971003</v>
      </c>
      <c r="O174" s="71">
        <v>24.90083022671018</v>
      </c>
      <c r="P174" s="71">
        <v>30.280364477880138</v>
      </c>
      <c r="Q174" s="71">
        <v>1.3380526503435184</v>
      </c>
      <c r="R174" s="71">
        <v>0</v>
      </c>
      <c r="S174" s="71">
        <v>2.2286528638876191</v>
      </c>
      <c r="T174" s="72"/>
      <c r="U174" s="71">
        <v>1979229</v>
      </c>
      <c r="V174" s="71">
        <v>1420</v>
      </c>
      <c r="W174" s="71">
        <v>555</v>
      </c>
      <c r="X174" s="71">
        <v>9156</v>
      </c>
      <c r="Y174" s="71">
        <v>11456</v>
      </c>
      <c r="Z174" s="71">
        <v>17407</v>
      </c>
      <c r="AA174" s="71">
        <v>6616</v>
      </c>
      <c r="AB174" s="71">
        <v>22729</v>
      </c>
      <c r="AC174" s="71">
        <v>0</v>
      </c>
      <c r="AD174" s="71">
        <v>2.2286528638876191</v>
      </c>
      <c r="AE174" s="72"/>
      <c r="AF174" s="71">
        <v>13515216.274263909</v>
      </c>
      <c r="AG174" s="71">
        <v>2716794.4495363496</v>
      </c>
      <c r="AH174" s="71">
        <v>3935522.3034454603</v>
      </c>
      <c r="AI174" s="71">
        <v>57289166.249552801</v>
      </c>
      <c r="AJ174" s="71">
        <v>46647281.817657992</v>
      </c>
      <c r="AK174" s="71">
        <v>0</v>
      </c>
      <c r="AL174" s="71">
        <v>0</v>
      </c>
      <c r="AM174" s="71">
        <v>2934934.2745793299</v>
      </c>
      <c r="AN174" s="71">
        <v>0</v>
      </c>
      <c r="AO174" s="71">
        <v>0</v>
      </c>
      <c r="AP174" s="71">
        <v>127038915.36903584</v>
      </c>
      <c r="AQ174" s="72"/>
      <c r="AR174" s="71">
        <v>416</v>
      </c>
      <c r="AS174" s="71">
        <v>198</v>
      </c>
      <c r="AT174" s="71">
        <v>0</v>
      </c>
      <c r="AU174" s="71">
        <v>0</v>
      </c>
      <c r="AV174" s="71">
        <v>0</v>
      </c>
      <c r="AW174" s="71">
        <v>0</v>
      </c>
      <c r="AX174" s="71"/>
      <c r="AY174" s="72"/>
      <c r="AZ174" s="71">
        <v>2762.8300000000036</v>
      </c>
      <c r="BA174" s="71">
        <v>41427.699999999975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221</v>
      </c>
      <c r="C175" s="70">
        <v>20</v>
      </c>
      <c r="D175" s="70">
        <v>13</v>
      </c>
      <c r="E175" s="70">
        <v>2023</v>
      </c>
      <c r="F175" s="70" t="s">
        <v>1539</v>
      </c>
      <c r="G175" s="70" t="s">
        <v>1646</v>
      </c>
      <c r="H175" s="70" t="s">
        <v>1647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450</v>
      </c>
      <c r="AS175" s="71">
        <v>199</v>
      </c>
      <c r="AT175" s="71">
        <v>0</v>
      </c>
      <c r="AU175" s="71">
        <v>0</v>
      </c>
      <c r="AV175" s="71">
        <v>0</v>
      </c>
      <c r="AW175" s="71">
        <v>0</v>
      </c>
      <c r="AX175" s="71"/>
      <c r="AY175" s="72"/>
      <c r="AZ175" s="71">
        <v>2984.2060000000051</v>
      </c>
      <c r="BA175" s="71">
        <v>41477.199999999975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1645</v>
      </c>
      <c r="B176" s="70">
        <v>221</v>
      </c>
      <c r="C176" s="70">
        <v>21</v>
      </c>
      <c r="D176" s="70">
        <v>13</v>
      </c>
      <c r="E176" s="70">
        <v>2024</v>
      </c>
      <c r="F176" s="70" t="s">
        <v>1554</v>
      </c>
      <c r="G176" s="70" t="s">
        <v>1646</v>
      </c>
      <c r="H176" s="70" t="s">
        <v>1647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1936</v>
      </c>
      <c r="B177" s="70">
        <v>103</v>
      </c>
      <c r="C177" s="70">
        <v>1</v>
      </c>
      <c r="D177" s="70">
        <v>7</v>
      </c>
      <c r="E177" s="70">
        <v>1990</v>
      </c>
      <c r="F177" s="70" t="s">
        <v>787</v>
      </c>
      <c r="G177" s="70" t="s">
        <v>1937</v>
      </c>
      <c r="H177" s="70" t="s">
        <v>1938</v>
      </c>
      <c r="I177" s="148"/>
      <c r="J177" s="71">
        <v>143.24208555061219</v>
      </c>
      <c r="K177" s="71">
        <v>3.6145094709081431</v>
      </c>
      <c r="L177" s="71">
        <v>6.1005145674591752</v>
      </c>
      <c r="M177" s="71">
        <v>14.89238835562618</v>
      </c>
      <c r="N177" s="71">
        <v>15.971192090412449</v>
      </c>
      <c r="O177" s="71">
        <v>22.559533660674411</v>
      </c>
      <c r="P177" s="71">
        <v>31.76955340661862</v>
      </c>
      <c r="Q177" s="71">
        <v>1.6278030465776001</v>
      </c>
      <c r="R177" s="71">
        <v>0</v>
      </c>
      <c r="S177" s="71">
        <v>1.737467606750082</v>
      </c>
      <c r="T177" s="72"/>
      <c r="U177" s="71">
        <v>3464758</v>
      </c>
      <c r="V177" s="71">
        <v>1228</v>
      </c>
      <c r="W177" s="71">
        <v>59</v>
      </c>
      <c r="X177" s="71">
        <v>5017</v>
      </c>
      <c r="Y177" s="71">
        <v>7188</v>
      </c>
      <c r="Z177" s="71">
        <v>9279</v>
      </c>
      <c r="AA177" s="71">
        <v>7714</v>
      </c>
      <c r="AB177" s="71">
        <v>26430</v>
      </c>
      <c r="AC177" s="71">
        <v>0</v>
      </c>
      <c r="AD177" s="71">
        <v>1.737467606750082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1939</v>
      </c>
      <c r="B178" s="70">
        <v>104</v>
      </c>
      <c r="C178" s="70">
        <v>2</v>
      </c>
      <c r="D178" s="70">
        <v>7</v>
      </c>
      <c r="E178" s="70">
        <v>2005</v>
      </c>
      <c r="F178" s="70" t="s">
        <v>789</v>
      </c>
      <c r="G178" s="1064" t="s">
        <v>1937</v>
      </c>
      <c r="H178" s="70" t="s">
        <v>1938</v>
      </c>
      <c r="I178" s="148"/>
      <c r="J178" s="71">
        <v>161.67443658939121</v>
      </c>
      <c r="K178" s="71">
        <v>3.016522141402834</v>
      </c>
      <c r="L178" s="71">
        <v>9.4737679476030738</v>
      </c>
      <c r="M178" s="71">
        <v>24.31315971906492</v>
      </c>
      <c r="N178" s="71">
        <v>23.769446627850652</v>
      </c>
      <c r="O178" s="71">
        <v>32.235492118701707</v>
      </c>
      <c r="P178" s="71">
        <v>35.88957145684023</v>
      </c>
      <c r="Q178" s="71">
        <v>1.57083243258393</v>
      </c>
      <c r="R178" s="71">
        <v>0</v>
      </c>
      <c r="S178" s="71">
        <v>1.8083343679274291</v>
      </c>
      <c r="T178" s="72"/>
      <c r="U178" s="71">
        <v>4104080</v>
      </c>
      <c r="V178" s="71">
        <v>1275</v>
      </c>
      <c r="W178" s="71">
        <v>101</v>
      </c>
      <c r="X178" s="71">
        <v>4551</v>
      </c>
      <c r="Y178" s="71">
        <v>9053</v>
      </c>
      <c r="Z178" s="71">
        <v>15343</v>
      </c>
      <c r="AA178" s="71">
        <v>7137</v>
      </c>
      <c r="AB178" s="71">
        <v>26663</v>
      </c>
      <c r="AC178" s="71">
        <v>0</v>
      </c>
      <c r="AD178" s="71">
        <v>1.8083343679274291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1940</v>
      </c>
      <c r="B179" s="70">
        <v>105</v>
      </c>
      <c r="C179" s="70">
        <v>3</v>
      </c>
      <c r="D179" s="70">
        <v>7</v>
      </c>
      <c r="E179" s="70">
        <v>2006</v>
      </c>
      <c r="F179" s="70" t="s">
        <v>790</v>
      </c>
      <c r="G179" s="1064" t="s">
        <v>1937</v>
      </c>
      <c r="H179" s="70" t="s">
        <v>1938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1941</v>
      </c>
      <c r="B180" s="70">
        <v>106</v>
      </c>
      <c r="C180" s="70">
        <v>4</v>
      </c>
      <c r="D180" s="70">
        <v>7</v>
      </c>
      <c r="E180" s="70">
        <v>2007</v>
      </c>
      <c r="F180" s="70" t="s">
        <v>791</v>
      </c>
      <c r="G180" s="70" t="s">
        <v>1937</v>
      </c>
      <c r="H180" s="70" t="s">
        <v>1938</v>
      </c>
      <c r="I180" s="148"/>
      <c r="J180" s="71">
        <v>155.4096265863557</v>
      </c>
      <c r="K180" s="71">
        <v>2.9085613028533581</v>
      </c>
      <c r="L180" s="71">
        <v>8.9637909105909941</v>
      </c>
      <c r="M180" s="71">
        <v>22.736662128768518</v>
      </c>
      <c r="N180" s="71">
        <v>28.646735119572149</v>
      </c>
      <c r="O180" s="71">
        <v>31.384950847109849</v>
      </c>
      <c r="P180" s="71">
        <v>35.592314830402863</v>
      </c>
      <c r="Q180" s="71">
        <v>1.63091686056517</v>
      </c>
      <c r="R180" s="71">
        <v>0</v>
      </c>
      <c r="S180" s="71">
        <v>2.7080073446910449</v>
      </c>
      <c r="T180" s="72"/>
      <c r="U180" s="71">
        <v>4432536</v>
      </c>
      <c r="V180" s="71">
        <v>1199</v>
      </c>
      <c r="W180" s="71">
        <v>110</v>
      </c>
      <c r="X180" s="71">
        <v>5096</v>
      </c>
      <c r="Y180" s="71">
        <v>9144</v>
      </c>
      <c r="Z180" s="71">
        <v>15529</v>
      </c>
      <c r="AA180" s="71">
        <v>6970</v>
      </c>
      <c r="AB180" s="71">
        <v>26219</v>
      </c>
      <c r="AC180" s="71">
        <v>0</v>
      </c>
      <c r="AD180" s="71">
        <v>2.7080073446910449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1942</v>
      </c>
      <c r="B181" s="70">
        <v>107</v>
      </c>
      <c r="C181" s="70">
        <v>5</v>
      </c>
      <c r="D181" s="70">
        <v>7</v>
      </c>
      <c r="E181" s="70">
        <v>2008</v>
      </c>
      <c r="F181" s="70" t="s">
        <v>792</v>
      </c>
      <c r="G181" s="70" t="s">
        <v>1937</v>
      </c>
      <c r="H181" s="70" t="s">
        <v>1938</v>
      </c>
      <c r="I181" s="148"/>
      <c r="J181" s="71">
        <v>143.21743750241541</v>
      </c>
      <c r="K181" s="71">
        <v>2.288849509345964</v>
      </c>
      <c r="L181" s="71">
        <v>7.8655333579765347</v>
      </c>
      <c r="M181" s="71">
        <v>25.6671084716404</v>
      </c>
      <c r="N181" s="71">
        <v>27.275503231063109</v>
      </c>
      <c r="O181" s="71">
        <v>30.426182104020221</v>
      </c>
      <c r="P181" s="71">
        <v>34.383695987925307</v>
      </c>
      <c r="Q181" s="71">
        <v>1.59332676956138</v>
      </c>
      <c r="R181" s="71">
        <v>0</v>
      </c>
      <c r="S181" s="71">
        <v>3.1979366469892829</v>
      </c>
      <c r="T181" s="72"/>
      <c r="U181" s="71">
        <v>4718837</v>
      </c>
      <c r="V181" s="71">
        <v>1199</v>
      </c>
      <c r="W181" s="71">
        <v>110</v>
      </c>
      <c r="X181" s="71">
        <v>5096</v>
      </c>
      <c r="Y181" s="71">
        <v>9185</v>
      </c>
      <c r="Z181" s="71">
        <v>15583</v>
      </c>
      <c r="AA181" s="71">
        <v>6741</v>
      </c>
      <c r="AB181" s="71">
        <v>26036</v>
      </c>
      <c r="AC181" s="71">
        <v>0</v>
      </c>
      <c r="AD181" s="71">
        <v>3.1979366469892829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1943</v>
      </c>
      <c r="B182" s="70">
        <v>108</v>
      </c>
      <c r="C182" s="70">
        <v>6</v>
      </c>
      <c r="D182" s="70">
        <v>7</v>
      </c>
      <c r="E182" s="70">
        <v>2009</v>
      </c>
      <c r="F182" s="70" t="s">
        <v>176</v>
      </c>
      <c r="G182" s="70" t="s">
        <v>1937</v>
      </c>
      <c r="H182" s="70" t="s">
        <v>1938</v>
      </c>
      <c r="I182" s="148"/>
      <c r="J182" s="71">
        <v>155.51917415985321</v>
      </c>
      <c r="K182" s="71">
        <v>1.7109132479345679</v>
      </c>
      <c r="L182" s="71">
        <v>6.4318471130909352</v>
      </c>
      <c r="M182" s="71">
        <v>23.024088084116521</v>
      </c>
      <c r="N182" s="71">
        <v>25.274285309425441</v>
      </c>
      <c r="O182" s="71">
        <v>30.920365575218071</v>
      </c>
      <c r="P182" s="71">
        <v>33.050175154976927</v>
      </c>
      <c r="Q182" s="71">
        <v>1.50850244483523</v>
      </c>
      <c r="R182" s="71">
        <v>0</v>
      </c>
      <c r="S182" s="71">
        <v>2.1719007812055922</v>
      </c>
      <c r="T182" s="72"/>
      <c r="U182" s="71">
        <v>4427875</v>
      </c>
      <c r="V182" s="71">
        <v>1152</v>
      </c>
      <c r="W182" s="71">
        <v>116</v>
      </c>
      <c r="X182" s="71">
        <v>5203</v>
      </c>
      <c r="Y182" s="71">
        <v>9237</v>
      </c>
      <c r="Z182" s="71">
        <v>15631</v>
      </c>
      <c r="AA182" s="71">
        <v>6652</v>
      </c>
      <c r="AB182" s="71">
        <v>25876</v>
      </c>
      <c r="AC182" s="71">
        <v>0</v>
      </c>
      <c r="AD182" s="71">
        <v>2.1719007812055922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3.78</v>
      </c>
      <c r="BI182" s="71">
        <v>0</v>
      </c>
      <c r="BJ182" s="71">
        <v>0</v>
      </c>
      <c r="BK182" s="71">
        <v>0</v>
      </c>
      <c r="BL182" s="71">
        <v>5.22</v>
      </c>
      <c r="BM182" s="71">
        <v>0</v>
      </c>
      <c r="BN182" s="72"/>
      <c r="BO182" s="71">
        <v>1</v>
      </c>
      <c r="BP182" s="71">
        <v>0</v>
      </c>
      <c r="BQ182" s="71">
        <v>0</v>
      </c>
      <c r="BR182" s="71">
        <v>0</v>
      </c>
      <c r="BS182" s="71">
        <v>1</v>
      </c>
      <c r="BT182" s="71">
        <v>0</v>
      </c>
      <c r="BU182"/>
      <c r="BV182" s="70">
        <v>9</v>
      </c>
      <c r="BW182" s="70">
        <v>0</v>
      </c>
      <c r="BX182" s="70">
        <v>0</v>
      </c>
      <c r="BY182" s="70">
        <v>0</v>
      </c>
      <c r="BZ182" s="70">
        <v>0</v>
      </c>
      <c r="CA182" s="70">
        <v>0</v>
      </c>
      <c r="CB182" s="70">
        <v>0</v>
      </c>
      <c r="CC182" s="70">
        <v>0</v>
      </c>
      <c r="CD182" s="70">
        <v>0</v>
      </c>
    </row>
    <row r="183" spans="1:82">
      <c r="A183" s="70" t="s">
        <v>1944</v>
      </c>
      <c r="B183" s="70">
        <v>109</v>
      </c>
      <c r="C183" s="70">
        <v>7</v>
      </c>
      <c r="D183" s="70">
        <v>7</v>
      </c>
      <c r="E183" s="70">
        <v>2010</v>
      </c>
      <c r="F183" s="70" t="s">
        <v>177</v>
      </c>
      <c r="G183" s="70" t="s">
        <v>1937</v>
      </c>
      <c r="H183" s="70" t="s">
        <v>1938</v>
      </c>
      <c r="I183" s="148"/>
      <c r="J183" s="71">
        <v>134.68910556444641</v>
      </c>
      <c r="K183" s="71">
        <v>1.823363404454426</v>
      </c>
      <c r="L183" s="71">
        <v>6.0893941259430866</v>
      </c>
      <c r="M183" s="71">
        <v>22.98271869109545</v>
      </c>
      <c r="N183" s="71">
        <v>25.890933972015929</v>
      </c>
      <c r="O183" s="71">
        <v>30.93683793809376</v>
      </c>
      <c r="P183" s="71">
        <v>33.295406384340097</v>
      </c>
      <c r="Q183" s="71">
        <v>1.5610061947862499</v>
      </c>
      <c r="R183" s="71">
        <v>0</v>
      </c>
      <c r="S183" s="71">
        <v>2.9834019501171638</v>
      </c>
      <c r="T183" s="72"/>
      <c r="U183" s="71">
        <v>3479921</v>
      </c>
      <c r="V183" s="71">
        <v>1152</v>
      </c>
      <c r="W183" s="71">
        <v>116</v>
      </c>
      <c r="X183" s="71">
        <v>5203</v>
      </c>
      <c r="Y183" s="71">
        <v>9263</v>
      </c>
      <c r="Z183" s="71">
        <v>15712</v>
      </c>
      <c r="AA183" s="71">
        <v>6534</v>
      </c>
      <c r="AB183" s="71">
        <v>25658</v>
      </c>
      <c r="AC183" s="71">
        <v>0</v>
      </c>
      <c r="AD183" s="71">
        <v>2.9834019501171638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3.8610000000000002</v>
      </c>
      <c r="BI183" s="71">
        <v>0</v>
      </c>
      <c r="BJ183" s="71">
        <v>0</v>
      </c>
      <c r="BK183" s="71">
        <v>0</v>
      </c>
      <c r="BL183" s="71">
        <v>4.4640000000000004</v>
      </c>
      <c r="BM183" s="71">
        <v>0</v>
      </c>
      <c r="BN183" s="72"/>
      <c r="BO183" s="71">
        <v>1</v>
      </c>
      <c r="BP183" s="71">
        <v>0</v>
      </c>
      <c r="BQ183" s="71">
        <v>0</v>
      </c>
      <c r="BR183" s="71">
        <v>0</v>
      </c>
      <c r="BS183" s="71">
        <v>1</v>
      </c>
      <c r="BT183" s="71">
        <v>0</v>
      </c>
      <c r="BU183"/>
      <c r="BV183" s="70">
        <v>8.3249999999999993</v>
      </c>
      <c r="BW183" s="70">
        <v>0</v>
      </c>
      <c r="BX183" s="70">
        <v>0</v>
      </c>
      <c r="BY183" s="70">
        <v>0</v>
      </c>
      <c r="BZ183" s="70">
        <v>0</v>
      </c>
      <c r="CA183" s="70">
        <v>0</v>
      </c>
      <c r="CB183" s="70">
        <v>0</v>
      </c>
      <c r="CC183" s="70">
        <v>0</v>
      </c>
      <c r="CD183" s="70">
        <v>0</v>
      </c>
    </row>
    <row r="184" spans="1:82">
      <c r="A184" s="70" t="s">
        <v>1945</v>
      </c>
      <c r="B184" s="70">
        <v>110</v>
      </c>
      <c r="C184" s="70">
        <v>8</v>
      </c>
      <c r="D184" s="70">
        <v>7</v>
      </c>
      <c r="E184" s="70">
        <v>2011</v>
      </c>
      <c r="F184" s="70" t="s">
        <v>178</v>
      </c>
      <c r="G184" s="70" t="s">
        <v>1937</v>
      </c>
      <c r="H184" s="70" t="s">
        <v>1938</v>
      </c>
      <c r="I184" s="148"/>
      <c r="J184" s="71">
        <v>128.1937383888818</v>
      </c>
      <c r="K184" s="71">
        <v>2.8783547858435261</v>
      </c>
      <c r="L184" s="71">
        <v>5.9368050923013698</v>
      </c>
      <c r="M184" s="71">
        <v>26.626621791379819</v>
      </c>
      <c r="N184" s="71">
        <v>27.431961812639191</v>
      </c>
      <c r="O184" s="71">
        <v>30.492937286172722</v>
      </c>
      <c r="P184" s="71">
        <v>32.105593805397405</v>
      </c>
      <c r="Q184" s="71">
        <v>1.7861460679863801</v>
      </c>
      <c r="R184" s="71">
        <v>0</v>
      </c>
      <c r="S184" s="71">
        <v>3.2912115460536322</v>
      </c>
      <c r="T184" s="72"/>
      <c r="U184" s="71">
        <v>3467565</v>
      </c>
      <c r="V184" s="71">
        <v>1152</v>
      </c>
      <c r="W184" s="71">
        <v>116</v>
      </c>
      <c r="X184" s="71">
        <v>5203</v>
      </c>
      <c r="Y184" s="71">
        <v>9340</v>
      </c>
      <c r="Z184" s="71">
        <v>15823</v>
      </c>
      <c r="AA184" s="71">
        <v>6488</v>
      </c>
      <c r="AB184" s="71">
        <v>25452</v>
      </c>
      <c r="AC184" s="71">
        <v>0</v>
      </c>
      <c r="AD184" s="71">
        <v>3.2912115460536322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3.3730000000000002</v>
      </c>
      <c r="BI184" s="71">
        <v>0</v>
      </c>
      <c r="BJ184" s="71">
        <v>0</v>
      </c>
      <c r="BK184" s="71">
        <v>0</v>
      </c>
      <c r="BL184" s="71">
        <v>4.1870000000000003</v>
      </c>
      <c r="BM184" s="71">
        <v>0</v>
      </c>
      <c r="BN184" s="72"/>
      <c r="BO184" s="71">
        <v>1</v>
      </c>
      <c r="BP184" s="71">
        <v>0</v>
      </c>
      <c r="BQ184" s="71">
        <v>0</v>
      </c>
      <c r="BR184" s="71">
        <v>0</v>
      </c>
      <c r="BS184" s="71">
        <v>1</v>
      </c>
      <c r="BT184" s="71">
        <v>0</v>
      </c>
      <c r="BU184"/>
      <c r="BV184" s="70">
        <v>7.56</v>
      </c>
      <c r="BW184" s="70">
        <v>0</v>
      </c>
      <c r="BX184" s="70">
        <v>0</v>
      </c>
      <c r="BY184" s="70">
        <v>0</v>
      </c>
      <c r="BZ184" s="70">
        <v>0</v>
      </c>
      <c r="CA184" s="70">
        <v>0</v>
      </c>
      <c r="CB184" s="70">
        <v>0</v>
      </c>
      <c r="CC184" s="70">
        <v>0</v>
      </c>
      <c r="CD184" s="70">
        <v>0</v>
      </c>
    </row>
    <row r="185" spans="1:82">
      <c r="A185" s="70" t="s">
        <v>1946</v>
      </c>
      <c r="B185" s="70">
        <v>111</v>
      </c>
      <c r="C185" s="70">
        <v>9</v>
      </c>
      <c r="D185" s="70">
        <v>7</v>
      </c>
      <c r="E185" s="70">
        <v>2012</v>
      </c>
      <c r="F185" s="70" t="s">
        <v>179</v>
      </c>
      <c r="G185" s="70" t="s">
        <v>1937</v>
      </c>
      <c r="H185" s="70" t="s">
        <v>1938</v>
      </c>
      <c r="I185" s="148"/>
      <c r="J185" s="71">
        <v>135.70601952670131</v>
      </c>
      <c r="K185" s="71">
        <v>2.8558290729398168</v>
      </c>
      <c r="L185" s="71">
        <v>5.9604973523845111</v>
      </c>
      <c r="M185" s="71">
        <v>29.755324647587301</v>
      </c>
      <c r="N185" s="71">
        <v>31.054436580453348</v>
      </c>
      <c r="O185" s="71">
        <v>30.499626862432955</v>
      </c>
      <c r="P185" s="71">
        <v>31.870223310402341</v>
      </c>
      <c r="Q185" s="71">
        <v>1.9432803200076501</v>
      </c>
      <c r="R185" s="71">
        <v>0</v>
      </c>
      <c r="S185" s="71">
        <v>3.0323697790241431</v>
      </c>
      <c r="T185" s="72"/>
      <c r="U185" s="71">
        <v>3688426</v>
      </c>
      <c r="V185" s="71">
        <v>1152</v>
      </c>
      <c r="W185" s="71">
        <v>116</v>
      </c>
      <c r="X185" s="71">
        <v>5203</v>
      </c>
      <c r="Y185" s="71">
        <v>9618</v>
      </c>
      <c r="Z185" s="71">
        <v>15952</v>
      </c>
      <c r="AA185" s="71">
        <v>6404</v>
      </c>
      <c r="AB185" s="71">
        <v>25487</v>
      </c>
      <c r="AC185" s="71">
        <v>0</v>
      </c>
      <c r="AD185" s="71">
        <v>3.0323697790241431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4.5609999999999999</v>
      </c>
      <c r="BI185" s="71">
        <v>0</v>
      </c>
      <c r="BJ185" s="71">
        <v>0</v>
      </c>
      <c r="BK185" s="71">
        <v>0</v>
      </c>
      <c r="BL185" s="71">
        <v>5.0140000000000002</v>
      </c>
      <c r="BM185" s="71">
        <v>0</v>
      </c>
      <c r="BN185" s="72"/>
      <c r="BO185" s="71">
        <v>1</v>
      </c>
      <c r="BP185" s="71">
        <v>0</v>
      </c>
      <c r="BQ185" s="71">
        <v>0</v>
      </c>
      <c r="BR185" s="71">
        <v>0</v>
      </c>
      <c r="BS185" s="71">
        <v>1</v>
      </c>
      <c r="BT185" s="71">
        <v>0</v>
      </c>
      <c r="BU185"/>
      <c r="BV185" s="70">
        <v>9.5749999999999993</v>
      </c>
      <c r="BW185" s="70">
        <v>0</v>
      </c>
      <c r="BX185" s="70">
        <v>0</v>
      </c>
      <c r="BY185" s="70">
        <v>0</v>
      </c>
      <c r="BZ185" s="70">
        <v>0</v>
      </c>
      <c r="CA185" s="70">
        <v>0</v>
      </c>
      <c r="CB185" s="70">
        <v>0</v>
      </c>
      <c r="CC185" s="70">
        <v>0</v>
      </c>
      <c r="CD185" s="70">
        <v>0</v>
      </c>
    </row>
    <row r="186" spans="1:82">
      <c r="A186" s="70" t="s">
        <v>1947</v>
      </c>
      <c r="B186" s="70">
        <v>112</v>
      </c>
      <c r="C186" s="70">
        <v>10</v>
      </c>
      <c r="D186" s="70">
        <v>7</v>
      </c>
      <c r="E186" s="70">
        <v>2013</v>
      </c>
      <c r="F186" s="70" t="s">
        <v>180</v>
      </c>
      <c r="G186" s="70" t="s">
        <v>1937</v>
      </c>
      <c r="H186" s="70" t="s">
        <v>1938</v>
      </c>
      <c r="I186" s="148"/>
      <c r="J186" s="71">
        <v>151.574942513846</v>
      </c>
      <c r="K186" s="71">
        <v>2.5453635500857308</v>
      </c>
      <c r="L186" s="71">
        <v>5.9620109383462214</v>
      </c>
      <c r="M186" s="71">
        <v>29.502005239094299</v>
      </c>
      <c r="N186" s="71">
        <v>32.288288053095243</v>
      </c>
      <c r="O186" s="71">
        <v>29.470612705269865</v>
      </c>
      <c r="P186" s="71">
        <v>31.800486714002748</v>
      </c>
      <c r="Q186" s="71">
        <v>1.9587032658591901</v>
      </c>
      <c r="R186" s="71">
        <v>0</v>
      </c>
      <c r="S186" s="71">
        <v>2.5499342740786028</v>
      </c>
      <c r="T186" s="72"/>
      <c r="U186" s="71">
        <v>4013080</v>
      </c>
      <c r="V186" s="71">
        <v>1152</v>
      </c>
      <c r="W186" s="71">
        <v>116</v>
      </c>
      <c r="X186" s="71">
        <v>5203</v>
      </c>
      <c r="Y186" s="71">
        <v>9515</v>
      </c>
      <c r="Z186" s="71">
        <v>16102</v>
      </c>
      <c r="AA186" s="71">
        <v>6366</v>
      </c>
      <c r="AB186" s="71">
        <v>25321</v>
      </c>
      <c r="AC186" s="71">
        <v>0</v>
      </c>
      <c r="AD186" s="71">
        <v>2.5499342740786028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5.2140000000000004</v>
      </c>
      <c r="BI186" s="71">
        <v>0</v>
      </c>
      <c r="BJ186" s="71">
        <v>0</v>
      </c>
      <c r="BK186" s="71">
        <v>0</v>
      </c>
      <c r="BL186" s="71">
        <v>5.8120000000000003</v>
      </c>
      <c r="BM186" s="71">
        <v>0</v>
      </c>
      <c r="BN186" s="72"/>
      <c r="BO186" s="71">
        <v>1</v>
      </c>
      <c r="BP186" s="71">
        <v>0</v>
      </c>
      <c r="BQ186" s="71">
        <v>0</v>
      </c>
      <c r="BR186" s="71">
        <v>0</v>
      </c>
      <c r="BS186" s="71">
        <v>1</v>
      </c>
      <c r="BT186" s="71">
        <v>0</v>
      </c>
      <c r="BU186"/>
      <c r="BV186" s="70">
        <v>11.026</v>
      </c>
      <c r="BW186" s="70">
        <v>0</v>
      </c>
      <c r="BX186" s="70">
        <v>0</v>
      </c>
      <c r="BY186" s="70">
        <v>0</v>
      </c>
      <c r="BZ186" s="70">
        <v>0</v>
      </c>
      <c r="CA186" s="70">
        <v>0</v>
      </c>
      <c r="CB186" s="70">
        <v>0</v>
      </c>
      <c r="CC186" s="70">
        <v>0</v>
      </c>
      <c r="CD186" s="70">
        <v>0</v>
      </c>
    </row>
    <row r="187" spans="1:82">
      <c r="A187" s="70" t="s">
        <v>1948</v>
      </c>
      <c r="B187" s="70">
        <v>113</v>
      </c>
      <c r="C187" s="70">
        <v>11</v>
      </c>
      <c r="D187" s="70">
        <v>7</v>
      </c>
      <c r="E187" s="70">
        <v>2014</v>
      </c>
      <c r="F187" s="70" t="s">
        <v>181</v>
      </c>
      <c r="G187" s="70" t="s">
        <v>1937</v>
      </c>
      <c r="H187" s="70" t="s">
        <v>1938</v>
      </c>
      <c r="I187" s="148"/>
      <c r="J187" s="71">
        <v>154.54280120227779</v>
      </c>
      <c r="K187" s="71">
        <v>2.1470516951555889</v>
      </c>
      <c r="L187" s="71">
        <v>13.352437414504889</v>
      </c>
      <c r="M187" s="71">
        <v>27.96597422792475</v>
      </c>
      <c r="N187" s="71">
        <v>26.624510845850349</v>
      </c>
      <c r="O187" s="71">
        <v>28.202067976103919</v>
      </c>
      <c r="P187" s="71">
        <v>31.634373069215979</v>
      </c>
      <c r="Q187" s="71">
        <v>1.8604078938289801</v>
      </c>
      <c r="R187" s="71">
        <v>0</v>
      </c>
      <c r="S187" s="71">
        <v>3.6158516395738318</v>
      </c>
      <c r="T187" s="72"/>
      <c r="U187" s="71">
        <v>4504283</v>
      </c>
      <c r="V187" s="71">
        <v>898</v>
      </c>
      <c r="W187" s="71">
        <v>233</v>
      </c>
      <c r="X187" s="71">
        <v>5363</v>
      </c>
      <c r="Y187" s="71">
        <v>9537</v>
      </c>
      <c r="Z187" s="71">
        <v>16229</v>
      </c>
      <c r="AA187" s="71">
        <v>6300</v>
      </c>
      <c r="AB187" s="71">
        <v>25067</v>
      </c>
      <c r="AC187" s="71">
        <v>0</v>
      </c>
      <c r="AD187" s="71">
        <v>3.6158516395738318</v>
      </c>
      <c r="AE187" s="72"/>
      <c r="AF187" s="71"/>
      <c r="AG187" s="71"/>
      <c r="AH187" s="71"/>
      <c r="AI187" s="71"/>
      <c r="AJ187" s="71"/>
      <c r="AK187" s="71"/>
      <c r="AL187" s="71"/>
      <c r="AM187" s="71"/>
      <c r="AN187" s="71"/>
      <c r="AO187" s="71"/>
      <c r="AP187" s="71"/>
      <c r="AQ187" s="72"/>
      <c r="AR187" s="71">
        <v>220</v>
      </c>
      <c r="AS187" s="71">
        <v>156</v>
      </c>
      <c r="AT187" s="71">
        <v>0</v>
      </c>
      <c r="AU187" s="71">
        <v>0</v>
      </c>
      <c r="AV187" s="71">
        <v>0</v>
      </c>
      <c r="AW187" s="71">
        <v>0</v>
      </c>
      <c r="AX187" s="71"/>
      <c r="AY187" s="72"/>
      <c r="AZ187" s="71">
        <v>984.4</v>
      </c>
      <c r="BA187" s="71">
        <v>8895.1</v>
      </c>
      <c r="BB187" s="71">
        <v>0</v>
      </c>
      <c r="BC187" s="71">
        <v>0</v>
      </c>
      <c r="BD187" s="71">
        <v>0</v>
      </c>
      <c r="BE187" s="71">
        <v>0</v>
      </c>
      <c r="BF187" s="71"/>
      <c r="BG187" s="72"/>
      <c r="BH187" s="71">
        <v>4.5369999999999999</v>
      </c>
      <c r="BI187" s="71">
        <v>0</v>
      </c>
      <c r="BJ187" s="71">
        <v>0</v>
      </c>
      <c r="BK187" s="71">
        <v>0</v>
      </c>
      <c r="BL187" s="71">
        <v>6.1680000000000001</v>
      </c>
      <c r="BM187" s="71">
        <v>0</v>
      </c>
      <c r="BN187" s="72"/>
      <c r="BO187" s="71">
        <v>1</v>
      </c>
      <c r="BP187" s="71">
        <v>0</v>
      </c>
      <c r="BQ187" s="71">
        <v>0</v>
      </c>
      <c r="BR187" s="71">
        <v>0</v>
      </c>
      <c r="BS187" s="71">
        <v>1</v>
      </c>
      <c r="BT187" s="71">
        <v>0</v>
      </c>
      <c r="BU187"/>
      <c r="BV187" s="70">
        <v>10.705</v>
      </c>
      <c r="BW187" s="70">
        <v>0</v>
      </c>
      <c r="BX187" s="70">
        <v>0</v>
      </c>
      <c r="BY187" s="70">
        <v>0</v>
      </c>
      <c r="BZ187" s="70">
        <v>0</v>
      </c>
      <c r="CA187" s="70">
        <v>0</v>
      </c>
      <c r="CB187" s="70">
        <v>0</v>
      </c>
      <c r="CC187" s="70">
        <v>0</v>
      </c>
      <c r="CD187" s="70">
        <v>0</v>
      </c>
    </row>
    <row r="188" spans="1:82">
      <c r="A188" s="70" t="s">
        <v>1949</v>
      </c>
      <c r="B188" s="70">
        <v>114</v>
      </c>
      <c r="C188" s="70">
        <v>12</v>
      </c>
      <c r="D188" s="70">
        <v>7</v>
      </c>
      <c r="E188" s="70">
        <v>2015</v>
      </c>
      <c r="F188" s="70" t="s">
        <v>182</v>
      </c>
      <c r="G188" s="70" t="s">
        <v>1937</v>
      </c>
      <c r="H188" s="70" t="s">
        <v>1938</v>
      </c>
      <c r="I188" s="148"/>
      <c r="J188" s="71">
        <v>137.00275404108791</v>
      </c>
      <c r="K188" s="71">
        <v>2.1322007670570322</v>
      </c>
      <c r="L188" s="71">
        <v>14.02562957093032</v>
      </c>
      <c r="M188" s="71">
        <v>28.412424692824668</v>
      </c>
      <c r="N188" s="71">
        <v>24.766415623959521</v>
      </c>
      <c r="O188" s="71">
        <v>27.87127785331564</v>
      </c>
      <c r="P188" s="71">
        <v>31.41815185483706</v>
      </c>
      <c r="Q188" s="71">
        <v>1.796589699196</v>
      </c>
      <c r="R188" s="71">
        <v>0</v>
      </c>
      <c r="S188" s="71">
        <v>3.312356356541883</v>
      </c>
      <c r="T188" s="72"/>
      <c r="U188" s="71">
        <v>3947867</v>
      </c>
      <c r="V188" s="71">
        <v>898</v>
      </c>
      <c r="W188" s="71">
        <v>233</v>
      </c>
      <c r="X188" s="71">
        <v>5363</v>
      </c>
      <c r="Y188" s="71">
        <v>9545</v>
      </c>
      <c r="Z188" s="71">
        <v>16193</v>
      </c>
      <c r="AA188" s="71">
        <v>6252</v>
      </c>
      <c r="AB188" s="71">
        <v>24728</v>
      </c>
      <c r="AC188" s="71">
        <v>0</v>
      </c>
      <c r="AD188" s="71">
        <v>3.312356356541883</v>
      </c>
      <c r="AE188" s="72"/>
      <c r="AF188" s="71">
        <v>42400093.117741153</v>
      </c>
      <c r="AG188" s="71">
        <v>1834853.8702575141</v>
      </c>
      <c r="AH188" s="71">
        <v>2930973.6543742758</v>
      </c>
      <c r="AI188" s="71">
        <v>40312242.064024337</v>
      </c>
      <c r="AJ188" s="71">
        <v>34163122.359192207</v>
      </c>
      <c r="AK188" s="71">
        <v>0</v>
      </c>
      <c r="AL188" s="71">
        <v>0</v>
      </c>
      <c r="AM188" s="71">
        <v>3388868.669941362</v>
      </c>
      <c r="AN188" s="71">
        <v>0</v>
      </c>
      <c r="AO188" s="71">
        <v>0</v>
      </c>
      <c r="AP188" s="71">
        <v>125030153.73553085</v>
      </c>
      <c r="AQ188" s="72"/>
      <c r="AR188" s="71">
        <v>248</v>
      </c>
      <c r="AS188" s="71">
        <v>287</v>
      </c>
      <c r="AT188" s="71">
        <v>0</v>
      </c>
      <c r="AU188" s="71">
        <v>0</v>
      </c>
      <c r="AV188" s="71">
        <v>0</v>
      </c>
      <c r="AW188" s="71">
        <v>0</v>
      </c>
      <c r="AX188" s="71"/>
      <c r="AY188" s="72"/>
      <c r="AZ188" s="71">
        <v>1137.3</v>
      </c>
      <c r="BA188" s="71">
        <v>15116.2</v>
      </c>
      <c r="BB188" s="71">
        <v>0</v>
      </c>
      <c r="BC188" s="71">
        <v>0</v>
      </c>
      <c r="BD188" s="71">
        <v>0</v>
      </c>
      <c r="BE188" s="71">
        <v>0</v>
      </c>
      <c r="BF188" s="71"/>
      <c r="BG188" s="72"/>
      <c r="BH188" s="71">
        <v>4.1849999999999996</v>
      </c>
      <c r="BI188" s="71">
        <v>0</v>
      </c>
      <c r="BJ188" s="71">
        <v>0</v>
      </c>
      <c r="BK188" s="71">
        <v>0</v>
      </c>
      <c r="BL188" s="71">
        <v>5.7110000000000003</v>
      </c>
      <c r="BM188" s="71">
        <v>0</v>
      </c>
      <c r="BN188" s="72"/>
      <c r="BO188" s="71">
        <v>1</v>
      </c>
      <c r="BP188" s="71">
        <v>0</v>
      </c>
      <c r="BQ188" s="71">
        <v>0</v>
      </c>
      <c r="BR188" s="71">
        <v>0</v>
      </c>
      <c r="BS188" s="71">
        <v>1</v>
      </c>
      <c r="BT188" s="71">
        <v>0</v>
      </c>
      <c r="BU188"/>
      <c r="BV188" s="70">
        <v>9.8960000000000008</v>
      </c>
      <c r="BW188" s="70">
        <v>0</v>
      </c>
      <c r="BX188" s="70">
        <v>0</v>
      </c>
      <c r="BY188" s="70">
        <v>0</v>
      </c>
      <c r="BZ188" s="70">
        <v>0</v>
      </c>
      <c r="CA188" s="70">
        <v>0</v>
      </c>
      <c r="CB188" s="70">
        <v>0</v>
      </c>
      <c r="CC188" s="70">
        <v>0</v>
      </c>
      <c r="CD188" s="70">
        <v>0</v>
      </c>
    </row>
    <row r="189" spans="1:82">
      <c r="A189" s="70" t="s">
        <v>1950</v>
      </c>
      <c r="B189" s="70">
        <v>115</v>
      </c>
      <c r="C189" s="70">
        <v>13</v>
      </c>
      <c r="D189" s="70">
        <v>7</v>
      </c>
      <c r="E189" s="70">
        <v>2016</v>
      </c>
      <c r="F189" s="70" t="s">
        <v>155</v>
      </c>
      <c r="G189" s="70" t="s">
        <v>1937</v>
      </c>
      <c r="H189" s="70" t="s">
        <v>1938</v>
      </c>
      <c r="I189" s="148"/>
      <c r="J189" s="71">
        <v>159.19088553538251</v>
      </c>
      <c r="K189" s="71">
        <v>2.0548126686078372</v>
      </c>
      <c r="L189" s="71">
        <v>16.314282577373408</v>
      </c>
      <c r="M189" s="71">
        <v>24.43537958691347</v>
      </c>
      <c r="N189" s="71">
        <v>26.132879353968139</v>
      </c>
      <c r="O189" s="71">
        <v>25.956653109268714</v>
      </c>
      <c r="P189" s="71">
        <v>28.501262865200175</v>
      </c>
      <c r="Q189" s="71">
        <v>1.7280125613822033</v>
      </c>
      <c r="R189" s="71">
        <v>0</v>
      </c>
      <c r="S189" s="71">
        <v>2.8264022641112492</v>
      </c>
      <c r="T189" s="72"/>
      <c r="U189" s="71">
        <v>4333911</v>
      </c>
      <c r="V189" s="71">
        <v>898</v>
      </c>
      <c r="W189" s="71">
        <v>233</v>
      </c>
      <c r="X189" s="71">
        <v>5363</v>
      </c>
      <c r="Y189" s="71">
        <v>9610</v>
      </c>
      <c r="Z189" s="71">
        <v>15266</v>
      </c>
      <c r="AA189" s="71">
        <v>5866</v>
      </c>
      <c r="AB189" s="71">
        <v>24465</v>
      </c>
      <c r="AC189" s="71">
        <v>0</v>
      </c>
      <c r="AD189" s="71">
        <v>2.8264022641112492</v>
      </c>
      <c r="AE189" s="72"/>
      <c r="AF189" s="71">
        <v>51127560.303533077</v>
      </c>
      <c r="AG189" s="71">
        <v>1748326.1879037679</v>
      </c>
      <c r="AH189" s="71">
        <v>2698916.197595933</v>
      </c>
      <c r="AI189" s="71">
        <v>37512701.999874607</v>
      </c>
      <c r="AJ189" s="71">
        <v>36102054.469127193</v>
      </c>
      <c r="AK189" s="71">
        <v>0</v>
      </c>
      <c r="AL189" s="71">
        <v>0</v>
      </c>
      <c r="AM189" s="71">
        <v>3355430.4397177822</v>
      </c>
      <c r="AN189" s="71">
        <v>0</v>
      </c>
      <c r="AO189" s="71">
        <v>0</v>
      </c>
      <c r="AP189" s="71">
        <v>132544989.59775236</v>
      </c>
      <c r="AQ189" s="72"/>
      <c r="AR189" s="71">
        <v>284</v>
      </c>
      <c r="AS189" s="71">
        <v>430</v>
      </c>
      <c r="AT189" s="71">
        <v>0</v>
      </c>
      <c r="AU189" s="71">
        <v>0</v>
      </c>
      <c r="AV189" s="71">
        <v>0</v>
      </c>
      <c r="AW189" s="71">
        <v>0</v>
      </c>
      <c r="AX189" s="71"/>
      <c r="AY189" s="72"/>
      <c r="AZ189" s="71">
        <v>1342.6</v>
      </c>
      <c r="BA189" s="71">
        <v>23285.4</v>
      </c>
      <c r="BB189" s="71">
        <v>0</v>
      </c>
      <c r="BC189" s="71">
        <v>0</v>
      </c>
      <c r="BD189" s="71">
        <v>0</v>
      </c>
      <c r="BE189" s="71">
        <v>0</v>
      </c>
      <c r="BF189" s="71"/>
      <c r="BG189" s="72"/>
      <c r="BH189" s="71">
        <v>4.4169999999999998</v>
      </c>
      <c r="BI189" s="71">
        <v>0</v>
      </c>
      <c r="BJ189" s="71">
        <v>0</v>
      </c>
      <c r="BK189" s="71">
        <v>0</v>
      </c>
      <c r="BL189" s="71">
        <v>5.819</v>
      </c>
      <c r="BM189" s="71">
        <v>0</v>
      </c>
      <c r="BN189" s="72"/>
      <c r="BO189" s="71">
        <v>1</v>
      </c>
      <c r="BP189" s="71">
        <v>0</v>
      </c>
      <c r="BQ189" s="71">
        <v>0</v>
      </c>
      <c r="BR189" s="71">
        <v>0</v>
      </c>
      <c r="BS189" s="71">
        <v>1</v>
      </c>
      <c r="BT189" s="71">
        <v>0</v>
      </c>
      <c r="BU189"/>
      <c r="BV189" s="70">
        <v>10.236000000000001</v>
      </c>
      <c r="BW189" s="70">
        <v>0</v>
      </c>
      <c r="BX189" s="70">
        <v>0</v>
      </c>
      <c r="BY189" s="70">
        <v>0</v>
      </c>
      <c r="BZ189" s="70">
        <v>0</v>
      </c>
      <c r="CA189" s="70">
        <v>0</v>
      </c>
      <c r="CB189" s="70">
        <v>0</v>
      </c>
      <c r="CC189" s="70">
        <v>0</v>
      </c>
      <c r="CD189" s="70">
        <v>0</v>
      </c>
    </row>
    <row r="190" spans="1:82">
      <c r="A190" s="70" t="s">
        <v>1951</v>
      </c>
      <c r="B190" s="70">
        <v>116</v>
      </c>
      <c r="C190" s="70">
        <v>14</v>
      </c>
      <c r="D190" s="70">
        <v>7</v>
      </c>
      <c r="E190" s="70">
        <v>2017</v>
      </c>
      <c r="F190" s="70" t="s">
        <v>156</v>
      </c>
      <c r="G190" s="70" t="s">
        <v>1937</v>
      </c>
      <c r="H190" s="70" t="s">
        <v>1938</v>
      </c>
      <c r="I190" s="148"/>
      <c r="J190" s="71">
        <v>163.67037588980736</v>
      </c>
      <c r="K190" s="71">
        <v>2.0568112755956216</v>
      </c>
      <c r="L190" s="71">
        <v>14.964602671748661</v>
      </c>
      <c r="M190" s="71">
        <v>24.792510211944546</v>
      </c>
      <c r="N190" s="71">
        <v>29.096654214821474</v>
      </c>
      <c r="O190" s="71">
        <v>25.72377273565866</v>
      </c>
      <c r="P190" s="71">
        <v>28.151739514086465</v>
      </c>
      <c r="Q190" s="71">
        <v>1.6540875303846301</v>
      </c>
      <c r="R190" s="71">
        <v>0</v>
      </c>
      <c r="S190" s="71">
        <v>2.5195695872409853</v>
      </c>
      <c r="T190" s="72"/>
      <c r="U190" s="71">
        <v>4746986</v>
      </c>
      <c r="V190" s="71">
        <v>898</v>
      </c>
      <c r="W190" s="71">
        <v>233</v>
      </c>
      <c r="X190" s="71">
        <v>5363</v>
      </c>
      <c r="Y190" s="71">
        <v>9671</v>
      </c>
      <c r="Z190" s="71">
        <v>15380</v>
      </c>
      <c r="AA190" s="71">
        <v>5831</v>
      </c>
      <c r="AB190" s="71">
        <v>24217</v>
      </c>
      <c r="AC190" s="71">
        <v>0</v>
      </c>
      <c r="AD190" s="71">
        <v>2.5195695872409849</v>
      </c>
      <c r="AE190" s="72"/>
      <c r="AF190" s="71">
        <v>52505559.59761446</v>
      </c>
      <c r="AG190" s="71">
        <v>1766694.554628575</v>
      </c>
      <c r="AH190" s="71">
        <v>3318653.1872781632</v>
      </c>
      <c r="AI190" s="71">
        <v>39897632.848012432</v>
      </c>
      <c r="AJ190" s="71">
        <v>40736711.481406108</v>
      </c>
      <c r="AK190" s="71">
        <v>0</v>
      </c>
      <c r="AL190" s="71">
        <v>0</v>
      </c>
      <c r="AM190" s="71">
        <v>3326613.7856423669</v>
      </c>
      <c r="AN190" s="71">
        <v>0</v>
      </c>
      <c r="AO190" s="71">
        <v>0</v>
      </c>
      <c r="AP190" s="71">
        <v>141551865.4545821</v>
      </c>
      <c r="AQ190" s="72"/>
      <c r="AR190" s="71">
        <v>304</v>
      </c>
      <c r="AS190" s="71">
        <v>487</v>
      </c>
      <c r="AT190" s="71">
        <v>0</v>
      </c>
      <c r="AU190" s="71">
        <v>0</v>
      </c>
      <c r="AV190" s="71">
        <v>0</v>
      </c>
      <c r="AW190" s="71">
        <v>1</v>
      </c>
      <c r="AX190" s="71"/>
      <c r="AY190" s="72"/>
      <c r="AZ190" s="71">
        <v>1464.3</v>
      </c>
      <c r="BA190" s="71">
        <v>26271.000000000011</v>
      </c>
      <c r="BB190" s="71">
        <v>0</v>
      </c>
      <c r="BC190" s="71">
        <v>0</v>
      </c>
      <c r="BD190" s="71">
        <v>0</v>
      </c>
      <c r="BE190" s="71">
        <v>370</v>
      </c>
      <c r="BF190" s="71"/>
      <c r="BG190" s="72"/>
      <c r="BH190" s="71">
        <v>4.5940000000000003</v>
      </c>
      <c r="BI190" s="71">
        <v>0</v>
      </c>
      <c r="BJ190" s="71">
        <v>0</v>
      </c>
      <c r="BK190" s="71">
        <v>0</v>
      </c>
      <c r="BL190" s="71">
        <v>5.77</v>
      </c>
      <c r="BM190" s="71">
        <v>0</v>
      </c>
      <c r="BN190" s="72"/>
      <c r="BO190" s="71">
        <v>1</v>
      </c>
      <c r="BP190" s="71">
        <v>0</v>
      </c>
      <c r="BQ190" s="71">
        <v>0</v>
      </c>
      <c r="BR190" s="71">
        <v>0</v>
      </c>
      <c r="BS190" s="71">
        <v>1</v>
      </c>
      <c r="BT190" s="71">
        <v>0</v>
      </c>
      <c r="BU190"/>
      <c r="BV190" s="70">
        <v>10.364000000000001</v>
      </c>
      <c r="BW190" s="70">
        <v>0</v>
      </c>
      <c r="BX190" s="70">
        <v>0</v>
      </c>
      <c r="BY190" s="70">
        <v>0</v>
      </c>
      <c r="BZ190" s="70">
        <v>0</v>
      </c>
      <c r="CA190" s="70">
        <v>0</v>
      </c>
      <c r="CB190" s="70">
        <v>0</v>
      </c>
      <c r="CC190" s="70">
        <v>0</v>
      </c>
      <c r="CD190" s="70">
        <v>0</v>
      </c>
    </row>
    <row r="191" spans="1:82">
      <c r="A191" s="70" t="s">
        <v>1952</v>
      </c>
      <c r="B191" s="70">
        <v>117</v>
      </c>
      <c r="C191" s="70">
        <v>15</v>
      </c>
      <c r="D191" s="70">
        <v>7</v>
      </c>
      <c r="E191" s="70">
        <v>2018</v>
      </c>
      <c r="F191" s="70" t="s">
        <v>183</v>
      </c>
      <c r="G191" s="70" t="s">
        <v>1937</v>
      </c>
      <c r="H191" s="70" t="s">
        <v>1938</v>
      </c>
      <c r="I191" s="148"/>
      <c r="J191" s="71">
        <v>145.84440591486256</v>
      </c>
      <c r="K191" s="71">
        <v>1.9421572205972293</v>
      </c>
      <c r="L191" s="71">
        <v>13.994832235368474</v>
      </c>
      <c r="M191" s="71">
        <v>25.294731303145685</v>
      </c>
      <c r="N191" s="71">
        <v>24.368163579606978</v>
      </c>
      <c r="O191" s="71">
        <v>25.411156028989705</v>
      </c>
      <c r="P191" s="71">
        <v>27.933648924142933</v>
      </c>
      <c r="Q191" s="71">
        <v>1.5123300652849301</v>
      </c>
      <c r="R191" s="71">
        <v>0</v>
      </c>
      <c r="S191" s="71">
        <v>2.6014439582256257</v>
      </c>
      <c r="T191" s="72"/>
      <c r="U191" s="71">
        <v>4692590</v>
      </c>
      <c r="V191" s="71">
        <v>898</v>
      </c>
      <c r="W191" s="71">
        <v>233</v>
      </c>
      <c r="X191" s="71">
        <v>5363</v>
      </c>
      <c r="Y191" s="71">
        <v>9672</v>
      </c>
      <c r="Z191" s="71">
        <v>15484</v>
      </c>
      <c r="AA191" s="71">
        <v>5844</v>
      </c>
      <c r="AB191" s="71">
        <v>23861</v>
      </c>
      <c r="AC191" s="71">
        <v>0</v>
      </c>
      <c r="AD191" s="71">
        <v>2.6014439582256261</v>
      </c>
      <c r="AE191" s="72"/>
      <c r="AF191" s="71">
        <v>48309037.802921377</v>
      </c>
      <c r="AG191" s="71">
        <v>1610936.8097218261</v>
      </c>
      <c r="AH191" s="71">
        <v>3134107.842044773</v>
      </c>
      <c r="AI191" s="71">
        <v>39792065.77852761</v>
      </c>
      <c r="AJ191" s="71">
        <v>36572708.677620307</v>
      </c>
      <c r="AK191" s="71">
        <v>0</v>
      </c>
      <c r="AL191" s="71">
        <v>0</v>
      </c>
      <c r="AM191" s="71">
        <v>3284493.1526906542</v>
      </c>
      <c r="AN191" s="71">
        <v>0</v>
      </c>
      <c r="AO191" s="71">
        <v>0</v>
      </c>
      <c r="AP191" s="71">
        <v>132703350.06352654</v>
      </c>
      <c r="AQ191" s="72"/>
      <c r="AR191" s="71">
        <v>327</v>
      </c>
      <c r="AS191" s="71">
        <v>525</v>
      </c>
      <c r="AT191" s="71">
        <v>0</v>
      </c>
      <c r="AU191" s="71">
        <v>0</v>
      </c>
      <c r="AV191" s="71">
        <v>0</v>
      </c>
      <c r="AW191" s="71">
        <v>1</v>
      </c>
      <c r="AX191" s="71"/>
      <c r="AY191" s="72"/>
      <c r="AZ191" s="71">
        <v>1606.7</v>
      </c>
      <c r="BA191" s="71">
        <v>28065.4</v>
      </c>
      <c r="BB191" s="71">
        <v>0</v>
      </c>
      <c r="BC191" s="71">
        <v>0</v>
      </c>
      <c r="BD191" s="71">
        <v>0</v>
      </c>
      <c r="BE191" s="71">
        <v>370</v>
      </c>
      <c r="BF191" s="71"/>
      <c r="BG191" s="72"/>
      <c r="BH191" s="71">
        <v>3.9870000000000001</v>
      </c>
      <c r="BI191" s="71">
        <v>0</v>
      </c>
      <c r="BJ191" s="71">
        <v>0</v>
      </c>
      <c r="BK191" s="71">
        <v>0</v>
      </c>
      <c r="BL191" s="71">
        <v>5.7789999999999999</v>
      </c>
      <c r="BM191" s="71">
        <v>0</v>
      </c>
      <c r="BN191" s="72"/>
      <c r="BO191" s="71">
        <v>1</v>
      </c>
      <c r="BP191" s="71">
        <v>0</v>
      </c>
      <c r="BQ191" s="71">
        <v>0</v>
      </c>
      <c r="BR191" s="71">
        <v>0</v>
      </c>
      <c r="BS191" s="71">
        <v>1</v>
      </c>
      <c r="BT191" s="71">
        <v>0</v>
      </c>
      <c r="BU191"/>
      <c r="BV191" s="70">
        <v>9.766</v>
      </c>
      <c r="BW191" s="70">
        <v>0</v>
      </c>
      <c r="BX191" s="70">
        <v>0</v>
      </c>
      <c r="BY191" s="70">
        <v>0</v>
      </c>
      <c r="BZ191" s="70">
        <v>0</v>
      </c>
      <c r="CA191" s="70">
        <v>0</v>
      </c>
      <c r="CB191" s="70">
        <v>0</v>
      </c>
      <c r="CC191" s="70">
        <v>0</v>
      </c>
      <c r="CD191" s="70">
        <v>0</v>
      </c>
    </row>
    <row r="192" spans="1:82">
      <c r="A192" s="70" t="s">
        <v>1953</v>
      </c>
      <c r="B192" s="70">
        <v>118</v>
      </c>
      <c r="C192" s="70">
        <v>16</v>
      </c>
      <c r="D192" s="70">
        <v>7</v>
      </c>
      <c r="E192" s="70">
        <v>2019</v>
      </c>
      <c r="F192" s="70" t="s">
        <v>158</v>
      </c>
      <c r="G192" s="70" t="s">
        <v>1937</v>
      </c>
      <c r="H192" s="70" t="s">
        <v>1938</v>
      </c>
      <c r="I192" s="148"/>
      <c r="J192" s="71">
        <v>144.16313864040967</v>
      </c>
      <c r="K192" s="71">
        <v>1.7698619974906502</v>
      </c>
      <c r="L192" s="71">
        <v>14.111158410597856</v>
      </c>
      <c r="M192" s="71">
        <v>23.090658221888948</v>
      </c>
      <c r="N192" s="71">
        <v>23.379846442645039</v>
      </c>
      <c r="O192" s="71">
        <v>25.831100549047999</v>
      </c>
      <c r="P192" s="71">
        <v>29.044890491529046</v>
      </c>
      <c r="Q192" s="71">
        <v>1.4555589483837199</v>
      </c>
      <c r="R192" s="71">
        <v>0</v>
      </c>
      <c r="S192" s="71">
        <v>2.438432750517745</v>
      </c>
      <c r="T192" s="72"/>
      <c r="U192" s="71">
        <v>4656684</v>
      </c>
      <c r="V192" s="71">
        <v>898</v>
      </c>
      <c r="W192" s="71">
        <v>233</v>
      </c>
      <c r="X192" s="71">
        <v>5363</v>
      </c>
      <c r="Y192" s="71">
        <v>9757</v>
      </c>
      <c r="Z192" s="71">
        <v>16172</v>
      </c>
      <c r="AA192" s="71">
        <v>6031</v>
      </c>
      <c r="AB192" s="71">
        <v>23587</v>
      </c>
      <c r="AC192" s="71">
        <v>0</v>
      </c>
      <c r="AD192" s="71">
        <v>2.438432750517745</v>
      </c>
      <c r="AE192" s="72"/>
      <c r="AF192" s="71">
        <v>48325170.636552721</v>
      </c>
      <c r="AG192" s="71">
        <v>1555926.382833248</v>
      </c>
      <c r="AH192" s="71">
        <v>3266144.8627205482</v>
      </c>
      <c r="AI192" s="71">
        <v>37800138.299465127</v>
      </c>
      <c r="AJ192" s="71">
        <v>34888309.591787636</v>
      </c>
      <c r="AK192" s="71">
        <v>0</v>
      </c>
      <c r="AL192" s="71">
        <v>0</v>
      </c>
      <c r="AM192" s="71">
        <v>3212371.8371590665</v>
      </c>
      <c r="AN192" s="71">
        <v>0</v>
      </c>
      <c r="AO192" s="71">
        <v>0</v>
      </c>
      <c r="AP192" s="71">
        <v>129048061.61051835</v>
      </c>
      <c r="AQ192" s="72"/>
      <c r="AR192" s="71">
        <v>363</v>
      </c>
      <c r="AS192" s="71">
        <v>561</v>
      </c>
      <c r="AT192" s="71">
        <v>0</v>
      </c>
      <c r="AU192" s="71">
        <v>0</v>
      </c>
      <c r="AV192" s="71">
        <v>0</v>
      </c>
      <c r="AW192" s="71">
        <v>1</v>
      </c>
      <c r="AX192" s="71"/>
      <c r="AY192" s="72"/>
      <c r="AZ192" s="71">
        <v>1836.1</v>
      </c>
      <c r="BA192" s="71">
        <v>29694.100000000009</v>
      </c>
      <c r="BB192" s="71">
        <v>0</v>
      </c>
      <c r="BC192" s="71">
        <v>0</v>
      </c>
      <c r="BD192" s="71">
        <v>0</v>
      </c>
      <c r="BE192" s="71">
        <v>370</v>
      </c>
      <c r="BF192" s="71"/>
      <c r="BG192" s="72"/>
      <c r="BH192" s="71">
        <v>3.64</v>
      </c>
      <c r="BI192" s="71">
        <v>0</v>
      </c>
      <c r="BJ192" s="71">
        <v>0</v>
      </c>
      <c r="BK192" s="71">
        <v>0</v>
      </c>
      <c r="BL192" s="71">
        <v>5.367</v>
      </c>
      <c r="BM192" s="71">
        <v>0</v>
      </c>
      <c r="BN192" s="72"/>
      <c r="BO192" s="71">
        <v>1</v>
      </c>
      <c r="BP192" s="71">
        <v>0</v>
      </c>
      <c r="BQ192" s="71">
        <v>0</v>
      </c>
      <c r="BR192" s="71">
        <v>0</v>
      </c>
      <c r="BS192" s="71">
        <v>1</v>
      </c>
      <c r="BT192" s="71">
        <v>0</v>
      </c>
      <c r="BU192"/>
      <c r="BV192" s="70">
        <v>9.0069999999999997</v>
      </c>
      <c r="BW192" s="70">
        <v>0</v>
      </c>
      <c r="BX192" s="70">
        <v>0</v>
      </c>
      <c r="BY192" s="70">
        <v>0</v>
      </c>
      <c r="BZ192" s="70">
        <v>0</v>
      </c>
      <c r="CA192" s="70">
        <v>0</v>
      </c>
      <c r="CB192" s="70">
        <v>0</v>
      </c>
      <c r="CC192" s="70">
        <v>0</v>
      </c>
      <c r="CD192" s="70">
        <v>0</v>
      </c>
    </row>
    <row r="193" spans="1:82">
      <c r="A193" s="70" t="s">
        <v>1954</v>
      </c>
      <c r="B193" s="70">
        <v>119</v>
      </c>
      <c r="C193" s="70">
        <v>17</v>
      </c>
      <c r="D193" s="70">
        <v>7</v>
      </c>
      <c r="E193" s="70">
        <v>2020</v>
      </c>
      <c r="F193" s="70" t="s">
        <v>159</v>
      </c>
      <c r="G193" s="70" t="s">
        <v>1937</v>
      </c>
      <c r="H193" s="70" t="s">
        <v>1938</v>
      </c>
      <c r="I193" s="148"/>
      <c r="J193" s="71">
        <v>147.0911979346229</v>
      </c>
      <c r="K193" s="71">
        <v>1.7009346158985905</v>
      </c>
      <c r="L193" s="71">
        <v>17.608241637865909</v>
      </c>
      <c r="M193" s="71">
        <v>20.91009907601979</v>
      </c>
      <c r="N193" s="71">
        <v>23.108590620193389</v>
      </c>
      <c r="O193" s="71">
        <v>21.729059254411474</v>
      </c>
      <c r="P193" s="71">
        <v>25.975991159962565</v>
      </c>
      <c r="Q193" s="71">
        <v>1.37779418438596</v>
      </c>
      <c r="R193" s="71">
        <v>0</v>
      </c>
      <c r="S193" s="71">
        <v>2.5799266768803588</v>
      </c>
      <c r="T193" s="72"/>
      <c r="U193" s="71">
        <v>5046995</v>
      </c>
      <c r="V193" s="71">
        <v>810</v>
      </c>
      <c r="W193" s="71">
        <v>309</v>
      </c>
      <c r="X193" s="71">
        <v>5096</v>
      </c>
      <c r="Y193" s="71">
        <v>9865</v>
      </c>
      <c r="Z193" s="71">
        <v>15527</v>
      </c>
      <c r="AA193" s="71">
        <v>5733</v>
      </c>
      <c r="AB193" s="71">
        <v>23368</v>
      </c>
      <c r="AC193" s="71">
        <v>0</v>
      </c>
      <c r="AD193" s="71">
        <v>2.5799266768803588</v>
      </c>
      <c r="AE193" s="72"/>
      <c r="AF193" s="71">
        <v>51256055.383822948</v>
      </c>
      <c r="AG193" s="71">
        <v>1367526.3269733416</v>
      </c>
      <c r="AH193" s="71">
        <v>4311823.7454749625</v>
      </c>
      <c r="AI193" s="71">
        <v>35007539.147419013</v>
      </c>
      <c r="AJ193" s="71">
        <v>35495588.244711593</v>
      </c>
      <c r="AK193" s="71"/>
      <c r="AL193" s="71"/>
      <c r="AM193" s="71">
        <v>3049783.6238949876</v>
      </c>
      <c r="AN193" s="71"/>
      <c r="AO193" s="71"/>
      <c r="AP193" s="71">
        <v>130488316.47229685</v>
      </c>
      <c r="AQ193" s="72"/>
      <c r="AR193" s="71">
        <v>388</v>
      </c>
      <c r="AS193" s="71">
        <v>583</v>
      </c>
      <c r="AT193" s="71">
        <v>0</v>
      </c>
      <c r="AU193" s="71">
        <v>0</v>
      </c>
      <c r="AV193" s="71">
        <v>0</v>
      </c>
      <c r="AW193" s="71">
        <v>1</v>
      </c>
      <c r="AX193" s="71"/>
      <c r="AY193" s="72"/>
      <c r="AZ193" s="71">
        <v>1981.400000000001</v>
      </c>
      <c r="BA193" s="71">
        <v>30611.30000000001</v>
      </c>
      <c r="BB193" s="71">
        <v>0</v>
      </c>
      <c r="BC193" s="71">
        <v>0</v>
      </c>
      <c r="BD193" s="71">
        <v>0</v>
      </c>
      <c r="BE193" s="71">
        <v>370</v>
      </c>
      <c r="BF193" s="71"/>
      <c r="BG193" s="72"/>
      <c r="BH193" s="71">
        <v>2.72</v>
      </c>
      <c r="BI193" s="71">
        <v>0</v>
      </c>
      <c r="BJ193" s="71">
        <v>0</v>
      </c>
      <c r="BK193" s="71">
        <v>0</v>
      </c>
      <c r="BL193" s="71">
        <v>4.8250000000000002</v>
      </c>
      <c r="BM193" s="71">
        <v>0</v>
      </c>
      <c r="BN193" s="72"/>
      <c r="BO193" s="71">
        <v>1</v>
      </c>
      <c r="BP193" s="71">
        <v>0</v>
      </c>
      <c r="BQ193" s="71">
        <v>0</v>
      </c>
      <c r="BR193" s="71">
        <v>0</v>
      </c>
      <c r="BS193" s="71">
        <v>1</v>
      </c>
      <c r="BT193" s="71">
        <v>0</v>
      </c>
      <c r="BU193"/>
      <c r="BV193" s="70">
        <v>7.5449999999999999</v>
      </c>
      <c r="BW193" s="70">
        <v>0</v>
      </c>
      <c r="BX193" s="70">
        <v>0</v>
      </c>
      <c r="BY193" s="70">
        <v>0</v>
      </c>
      <c r="BZ193" s="70">
        <v>0</v>
      </c>
      <c r="CA193" s="70">
        <v>0</v>
      </c>
      <c r="CB193" s="70">
        <v>0</v>
      </c>
      <c r="CC193" s="70">
        <v>0</v>
      </c>
      <c r="CD193" s="70">
        <v>0</v>
      </c>
    </row>
    <row r="194" spans="1:82">
      <c r="A194" s="70" t="s">
        <v>1955</v>
      </c>
      <c r="B194" s="70">
        <v>119</v>
      </c>
      <c r="C194" s="70">
        <v>18</v>
      </c>
      <c r="D194" s="70">
        <v>7</v>
      </c>
      <c r="E194" s="70">
        <v>2021</v>
      </c>
      <c r="F194" s="70" t="s">
        <v>160</v>
      </c>
      <c r="G194" s="70" t="s">
        <v>1937</v>
      </c>
      <c r="H194" s="70" t="s">
        <v>1938</v>
      </c>
      <c r="I194" s="148"/>
      <c r="J194" s="71">
        <v>138.61485245501166</v>
      </c>
      <c r="K194" s="71">
        <v>1.850754972196079</v>
      </c>
      <c r="L194" s="71">
        <v>16.358464829151693</v>
      </c>
      <c r="M194" s="71">
        <v>23.056197720503256</v>
      </c>
      <c r="N194" s="71">
        <v>23.688674484386691</v>
      </c>
      <c r="O194" s="71">
        <v>21.046215807329826</v>
      </c>
      <c r="P194" s="71">
        <v>26.690127274950925</v>
      </c>
      <c r="Q194" s="71">
        <v>1.3452973415443199</v>
      </c>
      <c r="R194" s="71">
        <v>0</v>
      </c>
      <c r="S194" s="71">
        <v>3.2510841025056001</v>
      </c>
      <c r="T194" s="72"/>
      <c r="U194" s="71">
        <v>4609236</v>
      </c>
      <c r="V194" s="71">
        <v>810</v>
      </c>
      <c r="W194" s="71">
        <v>309</v>
      </c>
      <c r="X194" s="71">
        <v>5096</v>
      </c>
      <c r="Y194" s="71">
        <v>9847</v>
      </c>
      <c r="Z194" s="71">
        <v>15485</v>
      </c>
      <c r="AA194" s="71">
        <v>5744</v>
      </c>
      <c r="AB194" s="71">
        <v>23041</v>
      </c>
      <c r="AC194" s="71">
        <v>0</v>
      </c>
      <c r="AD194" s="71">
        <v>3.2510841025056001</v>
      </c>
      <c r="AE194" s="72"/>
      <c r="AF194" s="71">
        <v>46084427.402308553</v>
      </c>
      <c r="AG194" s="71">
        <v>1483965.5068680278</v>
      </c>
      <c r="AH194" s="71">
        <v>3516017.0217650714</v>
      </c>
      <c r="AI194" s="71">
        <v>38261099.387477554</v>
      </c>
      <c r="AJ194" s="71">
        <v>35504188.413335882</v>
      </c>
      <c r="AK194" s="71">
        <v>0</v>
      </c>
      <c r="AL194" s="71">
        <v>0</v>
      </c>
      <c r="AM194" s="71">
        <v>3024451.2389795873</v>
      </c>
      <c r="AN194" s="71">
        <v>0</v>
      </c>
      <c r="AO194" s="71">
        <v>0</v>
      </c>
      <c r="AP194" s="71">
        <v>127874148.9707347</v>
      </c>
      <c r="AQ194" s="72"/>
      <c r="AR194" s="71">
        <v>421</v>
      </c>
      <c r="AS194" s="71">
        <v>600</v>
      </c>
      <c r="AT194" s="71">
        <v>0</v>
      </c>
      <c r="AU194" s="71">
        <v>0</v>
      </c>
      <c r="AV194" s="71">
        <v>0</v>
      </c>
      <c r="AW194" s="71">
        <v>1</v>
      </c>
      <c r="AX194" s="71"/>
      <c r="AY194" s="72"/>
      <c r="AZ194" s="71">
        <v>2203.1000000000022</v>
      </c>
      <c r="BA194" s="71">
        <v>31357.500000000011</v>
      </c>
      <c r="BB194" s="71">
        <v>0</v>
      </c>
      <c r="BC194" s="71">
        <v>0</v>
      </c>
      <c r="BD194" s="71">
        <v>0</v>
      </c>
      <c r="BE194" s="71">
        <v>370</v>
      </c>
      <c r="BF194" s="71"/>
      <c r="BG194" s="72"/>
      <c r="BH194" s="71">
        <v>3.444</v>
      </c>
      <c r="BI194" s="71">
        <v>0</v>
      </c>
      <c r="BJ194" s="71">
        <v>0</v>
      </c>
      <c r="BK194" s="71">
        <v>0</v>
      </c>
      <c r="BL194" s="71">
        <v>4.9020000000000001</v>
      </c>
      <c r="BM194" s="71">
        <v>0</v>
      </c>
      <c r="BN194" s="72"/>
      <c r="BO194" s="71">
        <v>1</v>
      </c>
      <c r="BP194" s="71">
        <v>0</v>
      </c>
      <c r="BQ194" s="71">
        <v>0</v>
      </c>
      <c r="BR194" s="71">
        <v>0</v>
      </c>
      <c r="BS194" s="71">
        <v>1</v>
      </c>
      <c r="BT194" s="71">
        <v>0</v>
      </c>
      <c r="BU194"/>
      <c r="BV194" s="70">
        <v>8.3460000000000001</v>
      </c>
      <c r="BW194" s="70">
        <v>0</v>
      </c>
      <c r="BX194" s="70">
        <v>0</v>
      </c>
      <c r="BY194" s="70">
        <v>0</v>
      </c>
      <c r="BZ194" s="70">
        <v>0</v>
      </c>
      <c r="CA194" s="70">
        <v>0</v>
      </c>
      <c r="CB194" s="70">
        <v>0</v>
      </c>
      <c r="CC194" s="70">
        <v>0</v>
      </c>
      <c r="CD194" s="70">
        <v>0</v>
      </c>
    </row>
    <row r="195" spans="1:82">
      <c r="A195" s="70" t="s">
        <v>1956</v>
      </c>
      <c r="B195" s="70">
        <v>119</v>
      </c>
      <c r="C195" s="70">
        <v>19</v>
      </c>
      <c r="D195" s="70">
        <v>7</v>
      </c>
      <c r="E195" s="70">
        <v>2022</v>
      </c>
      <c r="F195" s="70" t="s">
        <v>161</v>
      </c>
      <c r="G195" s="70" t="s">
        <v>1937</v>
      </c>
      <c r="H195" s="70" t="s">
        <v>1938</v>
      </c>
      <c r="I195" s="148"/>
      <c r="J195" s="71">
        <v>125.32389473855612</v>
      </c>
      <c r="K195" s="71">
        <v>1.7746617653802488</v>
      </c>
      <c r="L195" s="71">
        <v>13.833329650679158</v>
      </c>
      <c r="M195" s="71">
        <v>22.770131361292758</v>
      </c>
      <c r="N195" s="71">
        <v>25.484898639524175</v>
      </c>
      <c r="O195" s="71">
        <v>21.981166040307269</v>
      </c>
      <c r="P195" s="71">
        <v>26.161209697031872</v>
      </c>
      <c r="Q195" s="71">
        <v>1.3361688153832916</v>
      </c>
      <c r="R195" s="71">
        <v>0</v>
      </c>
      <c r="S195" s="71">
        <v>2.9021402121012878</v>
      </c>
      <c r="T195" s="72"/>
      <c r="U195" s="71">
        <v>5618563</v>
      </c>
      <c r="V195" s="71">
        <v>810</v>
      </c>
      <c r="W195" s="71">
        <v>309</v>
      </c>
      <c r="X195" s="71">
        <v>5096</v>
      </c>
      <c r="Y195" s="71">
        <v>9895</v>
      </c>
      <c r="Z195" s="71">
        <v>15366</v>
      </c>
      <c r="AA195" s="71">
        <v>5716</v>
      </c>
      <c r="AB195" s="71">
        <v>22697</v>
      </c>
      <c r="AC195" s="71">
        <v>0</v>
      </c>
      <c r="AD195" s="71">
        <v>2.9021402121012878</v>
      </c>
      <c r="AE195" s="72"/>
      <c r="AF195" s="71">
        <v>44069344.107349217</v>
      </c>
      <c r="AG195" s="71">
        <v>1465201.8624658117</v>
      </c>
      <c r="AH195" s="71">
        <v>3515021.2932715649</v>
      </c>
      <c r="AI195" s="71">
        <v>37159507.515426286</v>
      </c>
      <c r="AJ195" s="71">
        <v>40260891.197838187</v>
      </c>
      <c r="AK195" s="71">
        <v>0</v>
      </c>
      <c r="AL195" s="71">
        <v>0</v>
      </c>
      <c r="AM195" s="71">
        <v>2930802.2011583019</v>
      </c>
      <c r="AN195" s="71">
        <v>0</v>
      </c>
      <c r="AO195" s="71">
        <v>0</v>
      </c>
      <c r="AP195" s="71">
        <v>129400768.17750937</v>
      </c>
      <c r="AQ195" s="72"/>
      <c r="AR195" s="71">
        <v>458</v>
      </c>
      <c r="AS195" s="71">
        <v>612</v>
      </c>
      <c r="AT195" s="71">
        <v>0</v>
      </c>
      <c r="AU195" s="71">
        <v>0</v>
      </c>
      <c r="AV195" s="71">
        <v>0</v>
      </c>
      <c r="AW195" s="71">
        <v>1</v>
      </c>
      <c r="AX195" s="71"/>
      <c r="AY195" s="72"/>
      <c r="AZ195" s="71">
        <v>2433.800000000002</v>
      </c>
      <c r="BA195" s="71">
        <v>31846.500000000015</v>
      </c>
      <c r="BB195" s="71">
        <v>0</v>
      </c>
      <c r="BC195" s="71">
        <v>0</v>
      </c>
      <c r="BD195" s="71">
        <v>0</v>
      </c>
      <c r="BE195" s="71">
        <v>370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1957</v>
      </c>
      <c r="B196" s="70">
        <v>119</v>
      </c>
      <c r="C196" s="70">
        <v>20</v>
      </c>
      <c r="D196" s="70">
        <v>7</v>
      </c>
      <c r="E196" s="70">
        <v>2023</v>
      </c>
      <c r="F196" s="70" t="s">
        <v>1539</v>
      </c>
      <c r="G196" s="70" t="s">
        <v>1937</v>
      </c>
      <c r="H196" s="70" t="s">
        <v>1938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496</v>
      </c>
      <c r="AS196" s="71">
        <v>613</v>
      </c>
      <c r="AT196" s="71">
        <v>0</v>
      </c>
      <c r="AU196" s="71">
        <v>0</v>
      </c>
      <c r="AV196" s="71">
        <v>0</v>
      </c>
      <c r="AW196" s="71">
        <v>1</v>
      </c>
      <c r="AX196" s="71"/>
      <c r="AY196" s="72"/>
      <c r="AZ196" s="71">
        <v>2664.9000000000033</v>
      </c>
      <c r="BA196" s="71">
        <v>31895.400000000012</v>
      </c>
      <c r="BB196" s="71">
        <v>0</v>
      </c>
      <c r="BC196" s="71">
        <v>0</v>
      </c>
      <c r="BD196" s="71">
        <v>0</v>
      </c>
      <c r="BE196" s="71">
        <v>370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1958</v>
      </c>
      <c r="B197" s="70">
        <v>119</v>
      </c>
      <c r="C197" s="70">
        <v>21</v>
      </c>
      <c r="D197" s="70">
        <v>7</v>
      </c>
      <c r="E197" s="70">
        <v>2024</v>
      </c>
      <c r="F197" s="70" t="s">
        <v>1554</v>
      </c>
      <c r="G197" s="1064" t="s">
        <v>1937</v>
      </c>
      <c r="H197" s="70" t="s">
        <v>1938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1959</v>
      </c>
      <c r="B198" s="70">
        <v>409</v>
      </c>
      <c r="C198" s="70">
        <v>1</v>
      </c>
      <c r="D198" s="70">
        <v>25</v>
      </c>
      <c r="E198" s="70">
        <v>1990</v>
      </c>
      <c r="F198" s="70" t="s">
        <v>787</v>
      </c>
      <c r="G198" s="1064" t="s">
        <v>1960</v>
      </c>
      <c r="H198" s="70" t="s">
        <v>1961</v>
      </c>
      <c r="I198" s="148"/>
      <c r="J198" s="71">
        <v>99.158503256889986</v>
      </c>
      <c r="K198" s="71">
        <v>5.1350231557118766</v>
      </c>
      <c r="L198" s="71">
        <v>7.1315189228774214</v>
      </c>
      <c r="M198" s="71">
        <v>24.0407381197315</v>
      </c>
      <c r="N198" s="71">
        <v>32.576678801077527</v>
      </c>
      <c r="O198" s="71">
        <v>20.76770519770243</v>
      </c>
      <c r="P198" s="71">
        <v>27.469914599707831</v>
      </c>
      <c r="Q198" s="71">
        <v>2.13061742691281</v>
      </c>
      <c r="R198" s="71">
        <v>8.1880615608105458</v>
      </c>
      <c r="S198" s="71">
        <v>1.970704532066601</v>
      </c>
      <c r="T198" s="72"/>
      <c r="U198" s="71">
        <v>7996739</v>
      </c>
      <c r="V198" s="71">
        <v>1510</v>
      </c>
      <c r="W198" s="71">
        <v>93</v>
      </c>
      <c r="X198" s="71">
        <v>9431</v>
      </c>
      <c r="Y198" s="71">
        <v>11770</v>
      </c>
      <c r="Z198" s="71">
        <v>8542</v>
      </c>
      <c r="AA198" s="71">
        <v>6670</v>
      </c>
      <c r="AB198" s="71">
        <v>34594</v>
      </c>
      <c r="AC198" s="71">
        <v>1418187</v>
      </c>
      <c r="AD198" s="71">
        <v>1.970704532066601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1962</v>
      </c>
      <c r="B199" s="70">
        <v>410</v>
      </c>
      <c r="C199" s="70">
        <v>2</v>
      </c>
      <c r="D199" s="70">
        <v>25</v>
      </c>
      <c r="E199" s="70">
        <v>2005</v>
      </c>
      <c r="F199" s="70" t="s">
        <v>789</v>
      </c>
      <c r="G199" s="70" t="s">
        <v>1960</v>
      </c>
      <c r="H199" s="70" t="s">
        <v>1961</v>
      </c>
      <c r="I199" s="148"/>
      <c r="J199" s="71">
        <v>52.822795707216429</v>
      </c>
      <c r="K199" s="71">
        <v>2.952770751712726</v>
      </c>
      <c r="L199" s="71">
        <v>6.2181170185459687</v>
      </c>
      <c r="M199" s="71">
        <v>34.846982570061883</v>
      </c>
      <c r="N199" s="71">
        <v>37.691752275711607</v>
      </c>
      <c r="O199" s="71">
        <v>28.74154547245255</v>
      </c>
      <c r="P199" s="71">
        <v>26.0685916256494</v>
      </c>
      <c r="Q199" s="71">
        <v>1.7409769799080299</v>
      </c>
      <c r="R199" s="71">
        <v>3.2849704168579219</v>
      </c>
      <c r="S199" s="71">
        <v>2.4485036785555301</v>
      </c>
      <c r="T199" s="72"/>
      <c r="U199" s="71">
        <v>4868959</v>
      </c>
      <c r="V199" s="71">
        <v>1188</v>
      </c>
      <c r="W199" s="71">
        <v>82</v>
      </c>
      <c r="X199" s="71">
        <v>7721</v>
      </c>
      <c r="Y199" s="71">
        <v>12428</v>
      </c>
      <c r="Z199" s="71">
        <v>13680</v>
      </c>
      <c r="AA199" s="71">
        <v>5184</v>
      </c>
      <c r="AB199" s="71">
        <v>29551</v>
      </c>
      <c r="AC199" s="71">
        <v>580879</v>
      </c>
      <c r="AD199" s="71">
        <v>2.4485036785555301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1963</v>
      </c>
      <c r="B200" s="70">
        <v>411</v>
      </c>
      <c r="C200" s="70">
        <v>3</v>
      </c>
      <c r="D200" s="70">
        <v>25</v>
      </c>
      <c r="E200" s="70">
        <v>2006</v>
      </c>
      <c r="F200" s="70" t="s">
        <v>790</v>
      </c>
      <c r="G200" s="70" t="s">
        <v>1960</v>
      </c>
      <c r="H200" s="70" t="s">
        <v>1961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1964</v>
      </c>
      <c r="B201" s="70">
        <v>412</v>
      </c>
      <c r="C201" s="70">
        <v>4</v>
      </c>
      <c r="D201" s="70">
        <v>25</v>
      </c>
      <c r="E201" s="70">
        <v>2007</v>
      </c>
      <c r="F201" s="70" t="s">
        <v>791</v>
      </c>
      <c r="G201" s="70" t="s">
        <v>1960</v>
      </c>
      <c r="H201" s="70" t="s">
        <v>1961</v>
      </c>
      <c r="I201" s="148"/>
      <c r="J201" s="71">
        <v>73.280067522861174</v>
      </c>
      <c r="K201" s="71">
        <v>2.4304877960492002</v>
      </c>
      <c r="L201" s="71">
        <v>5.2780578018519986</v>
      </c>
      <c r="M201" s="71">
        <v>37.465171234515893</v>
      </c>
      <c r="N201" s="71">
        <v>37.561051742458908</v>
      </c>
      <c r="O201" s="71">
        <v>27.421663538771739</v>
      </c>
      <c r="P201" s="71">
        <v>25.302714488471469</v>
      </c>
      <c r="Q201" s="71">
        <v>1.7843110013849499</v>
      </c>
      <c r="R201" s="71">
        <v>1.5024107787176499</v>
      </c>
      <c r="S201" s="71">
        <v>2.4469815156875909</v>
      </c>
      <c r="T201" s="72"/>
      <c r="U201" s="71">
        <v>7683941</v>
      </c>
      <c r="V201" s="71">
        <v>997</v>
      </c>
      <c r="W201" s="71">
        <v>68</v>
      </c>
      <c r="X201" s="71">
        <v>9564</v>
      </c>
      <c r="Y201" s="71">
        <v>12333</v>
      </c>
      <c r="Z201" s="71">
        <v>13568</v>
      </c>
      <c r="AA201" s="71">
        <v>4955</v>
      </c>
      <c r="AB201" s="71">
        <v>28685</v>
      </c>
      <c r="AC201" s="71">
        <v>273293</v>
      </c>
      <c r="AD201" s="71">
        <v>2.4469815156875909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1965</v>
      </c>
      <c r="B202" s="70">
        <v>413</v>
      </c>
      <c r="C202" s="70">
        <v>5</v>
      </c>
      <c r="D202" s="70">
        <v>25</v>
      </c>
      <c r="E202" s="70">
        <v>2008</v>
      </c>
      <c r="F202" s="70" t="s">
        <v>792</v>
      </c>
      <c r="G202" s="70" t="s">
        <v>1960</v>
      </c>
      <c r="H202" s="70" t="s">
        <v>1961</v>
      </c>
      <c r="I202" s="148"/>
      <c r="J202" s="71">
        <v>73.633894978115279</v>
      </c>
      <c r="K202" s="71">
        <v>1.8001120192550319</v>
      </c>
      <c r="L202" s="71">
        <v>4.7297638901246657</v>
      </c>
      <c r="M202" s="71">
        <v>39.023574322535048</v>
      </c>
      <c r="N202" s="71">
        <v>33.335857354490173</v>
      </c>
      <c r="O202" s="71">
        <v>26.526991597588321</v>
      </c>
      <c r="P202" s="71">
        <v>24.330252167690809</v>
      </c>
      <c r="Q202" s="71">
        <v>1.7269811582817001</v>
      </c>
      <c r="R202" s="71">
        <v>0.93965552553160703</v>
      </c>
      <c r="S202" s="71">
        <v>0</v>
      </c>
      <c r="T202" s="72"/>
      <c r="U202" s="71">
        <v>7961925</v>
      </c>
      <c r="V202" s="71">
        <v>997</v>
      </c>
      <c r="W202" s="71">
        <v>68</v>
      </c>
      <c r="X202" s="71">
        <v>9564</v>
      </c>
      <c r="Y202" s="71">
        <v>12278</v>
      </c>
      <c r="Z202" s="71">
        <v>13586</v>
      </c>
      <c r="AA202" s="71">
        <v>4770</v>
      </c>
      <c r="AB202" s="71">
        <v>28220</v>
      </c>
      <c r="AC202" s="71">
        <v>177488</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1966</v>
      </c>
      <c r="B203" s="70">
        <v>414</v>
      </c>
      <c r="C203" s="70">
        <v>6</v>
      </c>
      <c r="D203" s="70">
        <v>25</v>
      </c>
      <c r="E203" s="70">
        <v>2009</v>
      </c>
      <c r="F203" s="70" t="s">
        <v>176</v>
      </c>
      <c r="G203" s="70" t="s">
        <v>1960</v>
      </c>
      <c r="H203" s="70" t="s">
        <v>1961</v>
      </c>
      <c r="I203" s="148"/>
      <c r="J203" s="71">
        <v>69.136305388359816</v>
      </c>
      <c r="K203" s="71">
        <v>1.685953833282356</v>
      </c>
      <c r="L203" s="71">
        <v>8.9487399430664638</v>
      </c>
      <c r="M203" s="71">
        <v>37.318440479930963</v>
      </c>
      <c r="N203" s="71">
        <v>31.994268608947081</v>
      </c>
      <c r="O203" s="71">
        <v>26.99375015286455</v>
      </c>
      <c r="P203" s="71">
        <v>23.321936587110901</v>
      </c>
      <c r="Q203" s="71">
        <v>1.6221822936305901</v>
      </c>
      <c r="R203" s="71">
        <v>0.66129361393115027</v>
      </c>
      <c r="S203" s="71">
        <v>1.943529251396575</v>
      </c>
      <c r="T203" s="72"/>
      <c r="U203" s="71">
        <v>6755972</v>
      </c>
      <c r="V203" s="71">
        <v>890</v>
      </c>
      <c r="W203" s="71">
        <v>185</v>
      </c>
      <c r="X203" s="71">
        <v>9758</v>
      </c>
      <c r="Y203" s="71">
        <v>12240</v>
      </c>
      <c r="Z203" s="71">
        <v>13646</v>
      </c>
      <c r="AA203" s="71">
        <v>4694</v>
      </c>
      <c r="AB203" s="71">
        <v>27826</v>
      </c>
      <c r="AC203" s="71">
        <v>121859</v>
      </c>
      <c r="AD203" s="71">
        <v>1.943529251396575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46.58</v>
      </c>
      <c r="BK203" s="71">
        <v>0</v>
      </c>
      <c r="BL203" s="71">
        <v>0</v>
      </c>
      <c r="BM203" s="71">
        <v>0</v>
      </c>
      <c r="BN203" s="72"/>
      <c r="BO203" s="71">
        <v>0</v>
      </c>
      <c r="BP203" s="71">
        <v>0</v>
      </c>
      <c r="BQ203" s="71">
        <v>3</v>
      </c>
      <c r="BR203" s="71">
        <v>0</v>
      </c>
      <c r="BS203" s="71">
        <v>0</v>
      </c>
      <c r="BT203" s="71">
        <v>0</v>
      </c>
      <c r="BU203"/>
      <c r="BV203" s="70">
        <v>28.443999999999999</v>
      </c>
      <c r="BW203" s="70">
        <v>8.1760000000000002</v>
      </c>
      <c r="BX203" s="70">
        <v>9.9600000000000009</v>
      </c>
      <c r="BY203" s="70">
        <v>0</v>
      </c>
      <c r="BZ203" s="70">
        <v>0</v>
      </c>
      <c r="CA203" s="70">
        <v>0</v>
      </c>
      <c r="CB203" s="70">
        <v>0</v>
      </c>
      <c r="CC203" s="70">
        <v>0</v>
      </c>
      <c r="CD203" s="70">
        <v>0</v>
      </c>
    </row>
    <row r="204" spans="1:82">
      <c r="A204" s="70" t="s">
        <v>1967</v>
      </c>
      <c r="B204" s="70">
        <v>415</v>
      </c>
      <c r="C204" s="70">
        <v>7</v>
      </c>
      <c r="D204" s="70">
        <v>25</v>
      </c>
      <c r="E204" s="70">
        <v>2010</v>
      </c>
      <c r="F204" s="70" t="s">
        <v>177</v>
      </c>
      <c r="G204" s="70" t="s">
        <v>1960</v>
      </c>
      <c r="H204" s="70" t="s">
        <v>1961</v>
      </c>
      <c r="I204" s="148"/>
      <c r="J204" s="71">
        <v>86.513067485934727</v>
      </c>
      <c r="K204" s="71">
        <v>1.8164529635521129</v>
      </c>
      <c r="L204" s="71">
        <v>8.6173354391324324</v>
      </c>
      <c r="M204" s="71">
        <v>39.420673289221753</v>
      </c>
      <c r="N204" s="71">
        <v>38.643780624111741</v>
      </c>
      <c r="O204" s="71">
        <v>26.98900443084592</v>
      </c>
      <c r="P204" s="71">
        <v>23.399526494779579</v>
      </c>
      <c r="Q204" s="71">
        <v>1.6702121391171101</v>
      </c>
      <c r="R204" s="71">
        <v>0.68214498235905818</v>
      </c>
      <c r="S204" s="71">
        <v>2.3623800618717361</v>
      </c>
      <c r="T204" s="72"/>
      <c r="U204" s="71">
        <v>8398196</v>
      </c>
      <c r="V204" s="71">
        <v>890</v>
      </c>
      <c r="W204" s="71">
        <v>185</v>
      </c>
      <c r="X204" s="71">
        <v>9758</v>
      </c>
      <c r="Y204" s="71">
        <v>12211</v>
      </c>
      <c r="Z204" s="71">
        <v>13707</v>
      </c>
      <c r="AA204" s="71">
        <v>4592</v>
      </c>
      <c r="AB204" s="71">
        <v>27453</v>
      </c>
      <c r="AC204" s="71">
        <v>119122</v>
      </c>
      <c r="AD204" s="71">
        <v>2.3623800618717361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10.076000000000001</v>
      </c>
      <c r="BK204" s="71">
        <v>0</v>
      </c>
      <c r="BL204" s="71">
        <v>0</v>
      </c>
      <c r="BM204" s="71">
        <v>0</v>
      </c>
      <c r="BN204" s="72"/>
      <c r="BO204" s="71">
        <v>0</v>
      </c>
      <c r="BP204" s="71">
        <v>0</v>
      </c>
      <c r="BQ204" s="71">
        <v>2</v>
      </c>
      <c r="BR204" s="71">
        <v>0</v>
      </c>
      <c r="BS204" s="71">
        <v>0</v>
      </c>
      <c r="BT204" s="71">
        <v>0</v>
      </c>
      <c r="BU204"/>
      <c r="BV204" s="70">
        <v>10.076000000000001</v>
      </c>
      <c r="BW204" s="70">
        <v>0</v>
      </c>
      <c r="BX204" s="70">
        <v>0</v>
      </c>
      <c r="BY204" s="70">
        <v>0</v>
      </c>
      <c r="BZ204" s="70">
        <v>0</v>
      </c>
      <c r="CA204" s="70">
        <v>0</v>
      </c>
      <c r="CB204" s="70">
        <v>0</v>
      </c>
      <c r="CC204" s="70">
        <v>0</v>
      </c>
      <c r="CD204" s="70">
        <v>0</v>
      </c>
    </row>
    <row r="205" spans="1:82">
      <c r="A205" s="70" t="s">
        <v>1968</v>
      </c>
      <c r="B205" s="70">
        <v>416</v>
      </c>
      <c r="C205" s="70">
        <v>8</v>
      </c>
      <c r="D205" s="70">
        <v>25</v>
      </c>
      <c r="E205" s="70">
        <v>2011</v>
      </c>
      <c r="F205" s="70" t="s">
        <v>178</v>
      </c>
      <c r="G205" s="70" t="s">
        <v>1960</v>
      </c>
      <c r="H205" s="70" t="s">
        <v>1961</v>
      </c>
      <c r="I205" s="148"/>
      <c r="J205" s="71">
        <v>64.552704882444459</v>
      </c>
      <c r="K205" s="71">
        <v>2.399897416314754</v>
      </c>
      <c r="L205" s="71">
        <v>7.6318912126673544</v>
      </c>
      <c r="M205" s="71">
        <v>45.270603658289218</v>
      </c>
      <c r="N205" s="71">
        <v>47.51105972029999</v>
      </c>
      <c r="O205" s="71">
        <v>26.544253187116421</v>
      </c>
      <c r="P205" s="71">
        <v>22.45610121592069</v>
      </c>
      <c r="Q205" s="71">
        <v>1.90664004876324</v>
      </c>
      <c r="R205" s="71">
        <v>0.97062200744953642</v>
      </c>
      <c r="S205" s="71">
        <v>3.0825697734386899</v>
      </c>
      <c r="T205" s="72"/>
      <c r="U205" s="71">
        <v>5405435</v>
      </c>
      <c r="V205" s="71">
        <v>890</v>
      </c>
      <c r="W205" s="71">
        <v>185</v>
      </c>
      <c r="X205" s="71">
        <v>9758</v>
      </c>
      <c r="Y205" s="71">
        <v>12215</v>
      </c>
      <c r="Z205" s="71">
        <v>13774</v>
      </c>
      <c r="AA205" s="71">
        <v>4538</v>
      </c>
      <c r="AB205" s="71">
        <v>27169</v>
      </c>
      <c r="AC205" s="71">
        <v>169218</v>
      </c>
      <c r="AD205" s="71">
        <v>3.0825697734386899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46.466999999999999</v>
      </c>
      <c r="BK205" s="71">
        <v>0</v>
      </c>
      <c r="BL205" s="71">
        <v>0</v>
      </c>
      <c r="BM205" s="71">
        <v>0</v>
      </c>
      <c r="BN205" s="72"/>
      <c r="BO205" s="71">
        <v>0</v>
      </c>
      <c r="BP205" s="71">
        <v>0</v>
      </c>
      <c r="BQ205" s="71">
        <v>3</v>
      </c>
      <c r="BR205" s="71">
        <v>0</v>
      </c>
      <c r="BS205" s="71">
        <v>0</v>
      </c>
      <c r="BT205" s="71">
        <v>0</v>
      </c>
      <c r="BU205"/>
      <c r="BV205" s="70">
        <v>30.695</v>
      </c>
      <c r="BW205" s="70">
        <v>5.57</v>
      </c>
      <c r="BX205" s="70">
        <v>10.202</v>
      </c>
      <c r="BY205" s="70">
        <v>0</v>
      </c>
      <c r="BZ205" s="70">
        <v>0</v>
      </c>
      <c r="CA205" s="70">
        <v>0</v>
      </c>
      <c r="CB205" s="70">
        <v>0</v>
      </c>
      <c r="CC205" s="70">
        <v>0</v>
      </c>
      <c r="CD205" s="70">
        <v>0</v>
      </c>
    </row>
    <row r="206" spans="1:82">
      <c r="A206" s="70" t="s">
        <v>1969</v>
      </c>
      <c r="B206" s="70">
        <v>417</v>
      </c>
      <c r="C206" s="70">
        <v>9</v>
      </c>
      <c r="D206" s="70">
        <v>25</v>
      </c>
      <c r="E206" s="70">
        <v>2012</v>
      </c>
      <c r="F206" s="70" t="s">
        <v>179</v>
      </c>
      <c r="G206" s="70" t="s">
        <v>1960</v>
      </c>
      <c r="H206" s="70" t="s">
        <v>1961</v>
      </c>
      <c r="I206" s="148"/>
      <c r="J206" s="71">
        <v>80.289164247550943</v>
      </c>
      <c r="K206" s="71">
        <v>2.3202356319692701</v>
      </c>
      <c r="L206" s="71">
        <v>7.5573258949689608</v>
      </c>
      <c r="M206" s="71">
        <v>51.036813196348312</v>
      </c>
      <c r="N206" s="71">
        <v>50.747768675568501</v>
      </c>
      <c r="O206" s="71">
        <v>26.809539108891357</v>
      </c>
      <c r="P206" s="71">
        <v>21.986671859050208</v>
      </c>
      <c r="Q206" s="71">
        <v>2.0517020493226301</v>
      </c>
      <c r="R206" s="71">
        <v>0.5524595066063408</v>
      </c>
      <c r="S206" s="71">
        <v>2.7853520568246921</v>
      </c>
      <c r="T206" s="72"/>
      <c r="U206" s="71">
        <v>6019458</v>
      </c>
      <c r="V206" s="71">
        <v>890</v>
      </c>
      <c r="W206" s="71">
        <v>185</v>
      </c>
      <c r="X206" s="71">
        <v>9758</v>
      </c>
      <c r="Y206" s="71">
        <v>12189</v>
      </c>
      <c r="Z206" s="71">
        <v>14022</v>
      </c>
      <c r="AA206" s="71">
        <v>4418</v>
      </c>
      <c r="AB206" s="71">
        <v>26909</v>
      </c>
      <c r="AC206" s="71">
        <v>93821</v>
      </c>
      <c r="AD206" s="71">
        <v>2.7853520568246921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48.521999999999998</v>
      </c>
      <c r="BK206" s="71">
        <v>0</v>
      </c>
      <c r="BL206" s="71">
        <v>0</v>
      </c>
      <c r="BM206" s="71">
        <v>0</v>
      </c>
      <c r="BN206" s="72"/>
      <c r="BO206" s="71">
        <v>0</v>
      </c>
      <c r="BP206" s="71">
        <v>0</v>
      </c>
      <c r="BQ206" s="71">
        <v>3</v>
      </c>
      <c r="BR206" s="71">
        <v>0</v>
      </c>
      <c r="BS206" s="71">
        <v>0</v>
      </c>
      <c r="BT206" s="71">
        <v>0</v>
      </c>
      <c r="BU206"/>
      <c r="BV206" s="70">
        <v>31.920999999999999</v>
      </c>
      <c r="BW206" s="70">
        <v>6.4779999999999998</v>
      </c>
      <c r="BX206" s="70">
        <v>10.122999999999999</v>
      </c>
      <c r="BY206" s="70">
        <v>0</v>
      </c>
      <c r="BZ206" s="70">
        <v>0</v>
      </c>
      <c r="CA206" s="70">
        <v>0</v>
      </c>
      <c r="CB206" s="70">
        <v>0</v>
      </c>
      <c r="CC206" s="70">
        <v>0</v>
      </c>
      <c r="CD206" s="70">
        <v>0</v>
      </c>
    </row>
    <row r="207" spans="1:82">
      <c r="A207" s="70" t="s">
        <v>1970</v>
      </c>
      <c r="B207" s="70">
        <v>418</v>
      </c>
      <c r="C207" s="70">
        <v>10</v>
      </c>
      <c r="D207" s="70">
        <v>25</v>
      </c>
      <c r="E207" s="70">
        <v>2013</v>
      </c>
      <c r="F207" s="70" t="s">
        <v>180</v>
      </c>
      <c r="G207" s="70" t="s">
        <v>1960</v>
      </c>
      <c r="H207" s="70" t="s">
        <v>1961</v>
      </c>
      <c r="I207" s="148"/>
      <c r="J207" s="71">
        <v>89.139966198661142</v>
      </c>
      <c r="K207" s="71">
        <v>2.0010334283633759</v>
      </c>
      <c r="L207" s="71">
        <v>7.1154788794060364</v>
      </c>
      <c r="M207" s="71">
        <v>50.061167078690573</v>
      </c>
      <c r="N207" s="71">
        <v>55.556254497158037</v>
      </c>
      <c r="O207" s="71">
        <v>25.874180338740537</v>
      </c>
      <c r="P207" s="71">
        <v>21.619935045272367</v>
      </c>
      <c r="Q207" s="71">
        <v>2.0676189563267799</v>
      </c>
      <c r="R207" s="71">
        <v>0.58509948198916917</v>
      </c>
      <c r="S207" s="71">
        <v>2.561749078851248</v>
      </c>
      <c r="T207" s="72"/>
      <c r="U207" s="71">
        <v>6286686</v>
      </c>
      <c r="V207" s="71">
        <v>890</v>
      </c>
      <c r="W207" s="71">
        <v>185</v>
      </c>
      <c r="X207" s="71">
        <v>9758</v>
      </c>
      <c r="Y207" s="71">
        <v>12180</v>
      </c>
      <c r="Z207" s="71">
        <v>14137</v>
      </c>
      <c r="AA207" s="71">
        <v>4328</v>
      </c>
      <c r="AB207" s="71">
        <v>26729</v>
      </c>
      <c r="AC207" s="71">
        <v>96993</v>
      </c>
      <c r="AD207" s="71">
        <v>2.561749078851248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52.621000000000002</v>
      </c>
      <c r="BK207" s="71">
        <v>0</v>
      </c>
      <c r="BL207" s="71">
        <v>0</v>
      </c>
      <c r="BM207" s="71">
        <v>0</v>
      </c>
      <c r="BN207" s="72"/>
      <c r="BO207" s="71">
        <v>0</v>
      </c>
      <c r="BP207" s="71">
        <v>0</v>
      </c>
      <c r="BQ207" s="71">
        <v>3</v>
      </c>
      <c r="BR207" s="71">
        <v>0</v>
      </c>
      <c r="BS207" s="71">
        <v>0</v>
      </c>
      <c r="BT207" s="71">
        <v>0</v>
      </c>
      <c r="BU207"/>
      <c r="BV207" s="70">
        <v>36.345999999999997</v>
      </c>
      <c r="BW207" s="70">
        <v>5.5819999999999999</v>
      </c>
      <c r="BX207" s="70">
        <v>10.693</v>
      </c>
      <c r="BY207" s="70">
        <v>0</v>
      </c>
      <c r="BZ207" s="70">
        <v>0</v>
      </c>
      <c r="CA207" s="70">
        <v>0</v>
      </c>
      <c r="CB207" s="70">
        <v>0</v>
      </c>
      <c r="CC207" s="70">
        <v>0</v>
      </c>
      <c r="CD207" s="70">
        <v>0</v>
      </c>
    </row>
    <row r="208" spans="1:82">
      <c r="A208" s="70" t="s">
        <v>1971</v>
      </c>
      <c r="B208" s="70">
        <v>419</v>
      </c>
      <c r="C208" s="70">
        <v>11</v>
      </c>
      <c r="D208" s="70">
        <v>25</v>
      </c>
      <c r="E208" s="70">
        <v>2014</v>
      </c>
      <c r="F208" s="70" t="s">
        <v>181</v>
      </c>
      <c r="G208" s="70" t="s">
        <v>1960</v>
      </c>
      <c r="H208" s="70" t="s">
        <v>1961</v>
      </c>
      <c r="I208" s="148"/>
      <c r="J208" s="71">
        <v>89.111094684387695</v>
      </c>
      <c r="K208" s="71">
        <v>1.801680544438687</v>
      </c>
      <c r="L208" s="71">
        <v>6.9269168713417493</v>
      </c>
      <c r="M208" s="71">
        <v>47.788002540785492</v>
      </c>
      <c r="N208" s="71">
        <v>43.529549201198122</v>
      </c>
      <c r="O208" s="71">
        <v>24.785636548349881</v>
      </c>
      <c r="P208" s="71">
        <v>21.420989764011964</v>
      </c>
      <c r="Q208" s="71">
        <v>1.95874596616804</v>
      </c>
      <c r="R208" s="71">
        <v>0.60447502104235096</v>
      </c>
      <c r="S208" s="71">
        <v>2.9573889708071719</v>
      </c>
      <c r="T208" s="72"/>
      <c r="U208" s="71">
        <v>6864344</v>
      </c>
      <c r="V208" s="71">
        <v>723</v>
      </c>
      <c r="W208" s="71">
        <v>158</v>
      </c>
      <c r="X208" s="71">
        <v>9256</v>
      </c>
      <c r="Y208" s="71">
        <v>12125</v>
      </c>
      <c r="Z208" s="71">
        <v>14263</v>
      </c>
      <c r="AA208" s="71">
        <v>4266</v>
      </c>
      <c r="AB208" s="71">
        <v>26392</v>
      </c>
      <c r="AC208" s="71">
        <v>100520</v>
      </c>
      <c r="AD208" s="71">
        <v>2.9573889708071719</v>
      </c>
      <c r="AE208" s="72"/>
      <c r="AF208" s="71"/>
      <c r="AG208" s="71"/>
      <c r="AH208" s="71"/>
      <c r="AI208" s="71"/>
      <c r="AJ208" s="71"/>
      <c r="AK208" s="71"/>
      <c r="AL208" s="71"/>
      <c r="AM208" s="71"/>
      <c r="AN208" s="71"/>
      <c r="AO208" s="71"/>
      <c r="AP208" s="71"/>
      <c r="AQ208" s="72"/>
      <c r="AR208" s="71">
        <v>592</v>
      </c>
      <c r="AS208" s="71">
        <v>88</v>
      </c>
      <c r="AT208" s="71">
        <v>0</v>
      </c>
      <c r="AU208" s="71">
        <v>0</v>
      </c>
      <c r="AV208" s="71">
        <v>0</v>
      </c>
      <c r="AW208" s="71">
        <v>0</v>
      </c>
      <c r="AX208" s="71"/>
      <c r="AY208" s="72"/>
      <c r="AZ208" s="71">
        <v>2532.288</v>
      </c>
      <c r="BA208" s="71">
        <v>10586.61</v>
      </c>
      <c r="BB208" s="71">
        <v>0</v>
      </c>
      <c r="BC208" s="71">
        <v>0</v>
      </c>
      <c r="BD208" s="71">
        <v>0</v>
      </c>
      <c r="BE208" s="71">
        <v>0</v>
      </c>
      <c r="BF208" s="71"/>
      <c r="BG208" s="72"/>
      <c r="BH208" s="71">
        <v>0</v>
      </c>
      <c r="BI208" s="71">
        <v>0</v>
      </c>
      <c r="BJ208" s="71">
        <v>51.231999999999999</v>
      </c>
      <c r="BK208" s="71">
        <v>0</v>
      </c>
      <c r="BL208" s="71">
        <v>0</v>
      </c>
      <c r="BM208" s="71">
        <v>0</v>
      </c>
      <c r="BN208" s="72"/>
      <c r="BO208" s="71">
        <v>0</v>
      </c>
      <c r="BP208" s="71">
        <v>0</v>
      </c>
      <c r="BQ208" s="71">
        <v>3</v>
      </c>
      <c r="BR208" s="71">
        <v>0</v>
      </c>
      <c r="BS208" s="71">
        <v>0</v>
      </c>
      <c r="BT208" s="71">
        <v>0</v>
      </c>
      <c r="BU208"/>
      <c r="BV208" s="70">
        <v>34.024999999999999</v>
      </c>
      <c r="BW208" s="70">
        <v>7.1959999999999997</v>
      </c>
      <c r="BX208" s="70">
        <v>10.010999999999999</v>
      </c>
      <c r="BY208" s="70">
        <v>0</v>
      </c>
      <c r="BZ208" s="70">
        <v>0</v>
      </c>
      <c r="CA208" s="70">
        <v>0</v>
      </c>
      <c r="CB208" s="70">
        <v>0</v>
      </c>
      <c r="CC208" s="70">
        <v>0</v>
      </c>
      <c r="CD208" s="70">
        <v>0</v>
      </c>
    </row>
    <row r="209" spans="1:82">
      <c r="A209" s="70" t="s">
        <v>1972</v>
      </c>
      <c r="B209" s="70">
        <v>420</v>
      </c>
      <c r="C209" s="70">
        <v>12</v>
      </c>
      <c r="D209" s="70">
        <v>25</v>
      </c>
      <c r="E209" s="70">
        <v>2015</v>
      </c>
      <c r="F209" s="70" t="s">
        <v>182</v>
      </c>
      <c r="G209" s="70" t="s">
        <v>1960</v>
      </c>
      <c r="H209" s="70" t="s">
        <v>1961</v>
      </c>
      <c r="I209" s="148"/>
      <c r="J209" s="71">
        <v>81.111358178553061</v>
      </c>
      <c r="K209" s="71">
        <v>1.698202153690195</v>
      </c>
      <c r="L209" s="71">
        <v>6.8360669045703597</v>
      </c>
      <c r="M209" s="71">
        <v>42.709625707126889</v>
      </c>
      <c r="N209" s="71">
        <v>38.892303910734611</v>
      </c>
      <c r="O209" s="71">
        <v>24.318735551750546</v>
      </c>
      <c r="P209" s="71">
        <v>21.136395825566968</v>
      </c>
      <c r="Q209" s="71">
        <v>1.88123168397291</v>
      </c>
      <c r="R209" s="71">
        <v>0.5520913038521259</v>
      </c>
      <c r="S209" s="71">
        <v>2.9736004346101099</v>
      </c>
      <c r="T209" s="72"/>
      <c r="U209" s="71">
        <v>7814059</v>
      </c>
      <c r="V209" s="71">
        <v>723</v>
      </c>
      <c r="W209" s="71">
        <v>158</v>
      </c>
      <c r="X209" s="71">
        <v>9256</v>
      </c>
      <c r="Y209" s="71">
        <v>12034</v>
      </c>
      <c r="Z209" s="71">
        <v>14129</v>
      </c>
      <c r="AA209" s="71">
        <v>4206</v>
      </c>
      <c r="AB209" s="71">
        <v>25893</v>
      </c>
      <c r="AC209" s="71">
        <v>94371</v>
      </c>
      <c r="AD209" s="71">
        <v>2.9736004346101099</v>
      </c>
      <c r="AE209" s="72"/>
      <c r="AF209" s="71">
        <v>81616368.367714718</v>
      </c>
      <c r="AG209" s="71">
        <v>1283570.3422816209</v>
      </c>
      <c r="AH209" s="71">
        <v>1423695.145782975</v>
      </c>
      <c r="AI209" s="71">
        <v>56710258.606785633</v>
      </c>
      <c r="AJ209" s="71">
        <v>64684852.976842351</v>
      </c>
      <c r="AK209" s="71">
        <v>0</v>
      </c>
      <c r="AL209" s="71">
        <v>0</v>
      </c>
      <c r="AM209" s="71">
        <v>3548527.0329501661</v>
      </c>
      <c r="AN209" s="71">
        <v>0</v>
      </c>
      <c r="AO209" s="71">
        <v>0</v>
      </c>
      <c r="AP209" s="71">
        <v>209267272.47235745</v>
      </c>
      <c r="AQ209" s="72"/>
      <c r="AR209" s="71">
        <v>629</v>
      </c>
      <c r="AS209" s="71">
        <v>96</v>
      </c>
      <c r="AT209" s="71">
        <v>0</v>
      </c>
      <c r="AU209" s="71">
        <v>0</v>
      </c>
      <c r="AV209" s="71">
        <v>0</v>
      </c>
      <c r="AW209" s="71">
        <v>0</v>
      </c>
      <c r="AX209" s="71"/>
      <c r="AY209" s="72"/>
      <c r="AZ209" s="71">
        <v>2750.7080000000001</v>
      </c>
      <c r="BA209" s="71">
        <v>10787.41</v>
      </c>
      <c r="BB209" s="71">
        <v>0</v>
      </c>
      <c r="BC209" s="71">
        <v>0</v>
      </c>
      <c r="BD209" s="71">
        <v>0</v>
      </c>
      <c r="BE209" s="71">
        <v>0</v>
      </c>
      <c r="BF209" s="71"/>
      <c r="BG209" s="72"/>
      <c r="BH209" s="71">
        <v>0</v>
      </c>
      <c r="BI209" s="71">
        <v>0</v>
      </c>
      <c r="BJ209" s="71">
        <v>48.204999999999998</v>
      </c>
      <c r="BK209" s="71">
        <v>0</v>
      </c>
      <c r="BL209" s="71">
        <v>0</v>
      </c>
      <c r="BM209" s="71">
        <v>0</v>
      </c>
      <c r="BN209" s="72"/>
      <c r="BO209" s="71">
        <v>0</v>
      </c>
      <c r="BP209" s="71">
        <v>0</v>
      </c>
      <c r="BQ209" s="71">
        <v>3</v>
      </c>
      <c r="BR209" s="71">
        <v>0</v>
      </c>
      <c r="BS209" s="71">
        <v>0</v>
      </c>
      <c r="BT209" s="71">
        <v>0</v>
      </c>
      <c r="BU209"/>
      <c r="BV209" s="70">
        <v>32.441000000000003</v>
      </c>
      <c r="BW209" s="70">
        <v>5.5720000000000001</v>
      </c>
      <c r="BX209" s="70">
        <v>10.192</v>
      </c>
      <c r="BY209" s="70">
        <v>0</v>
      </c>
      <c r="BZ209" s="70">
        <v>0</v>
      </c>
      <c r="CA209" s="70">
        <v>0</v>
      </c>
      <c r="CB209" s="70">
        <v>0</v>
      </c>
      <c r="CC209" s="70">
        <v>0</v>
      </c>
      <c r="CD209" s="70">
        <v>0</v>
      </c>
    </row>
    <row r="210" spans="1:82">
      <c r="A210" s="70" t="s">
        <v>1973</v>
      </c>
      <c r="B210" s="70">
        <v>421</v>
      </c>
      <c r="C210" s="70">
        <v>13</v>
      </c>
      <c r="D210" s="70">
        <v>25</v>
      </c>
      <c r="E210" s="70">
        <v>2016</v>
      </c>
      <c r="F210" s="70" t="s">
        <v>155</v>
      </c>
      <c r="G210" s="70" t="s">
        <v>1960</v>
      </c>
      <c r="H210" s="70" t="s">
        <v>1961</v>
      </c>
      <c r="I210" s="148"/>
      <c r="J210" s="71">
        <v>70.985166202424466</v>
      </c>
      <c r="K210" s="71">
        <v>1.6317373791782204</v>
      </c>
      <c r="L210" s="71">
        <v>6.6786355815141434</v>
      </c>
      <c r="M210" s="71">
        <v>34.249093126289544</v>
      </c>
      <c r="N210" s="71">
        <v>38.034560243752679</v>
      </c>
      <c r="O210" s="71">
        <v>23.980914152569497</v>
      </c>
      <c r="P210" s="71">
        <v>20.6932967171646</v>
      </c>
      <c r="Q210" s="71">
        <v>1.8006222860133458</v>
      </c>
      <c r="R210" s="71">
        <v>0.54389443888594413</v>
      </c>
      <c r="S210" s="71">
        <v>2.6915003140981959</v>
      </c>
      <c r="T210" s="72"/>
      <c r="U210" s="71">
        <v>7271253.9999999991</v>
      </c>
      <c r="V210" s="71">
        <v>723</v>
      </c>
      <c r="W210" s="71">
        <v>158</v>
      </c>
      <c r="X210" s="71">
        <v>9256</v>
      </c>
      <c r="Y210" s="71">
        <v>11928</v>
      </c>
      <c r="Z210" s="71">
        <v>14104</v>
      </c>
      <c r="AA210" s="71">
        <v>4259</v>
      </c>
      <c r="AB210" s="71">
        <v>25493</v>
      </c>
      <c r="AC210" s="71">
        <v>92891.816347662199</v>
      </c>
      <c r="AD210" s="71">
        <v>2.6915003140981959</v>
      </c>
      <c r="AE210" s="72"/>
      <c r="AF210" s="71">
        <v>77157735.098560378</v>
      </c>
      <c r="AG210" s="71">
        <v>1219339.3158274221</v>
      </c>
      <c r="AH210" s="71">
        <v>1188769.5019561891</v>
      </c>
      <c r="AI210" s="71">
        <v>53997925.031442903</v>
      </c>
      <c r="AJ210" s="71">
        <v>64631726.066754043</v>
      </c>
      <c r="AK210" s="71">
        <v>0</v>
      </c>
      <c r="AL210" s="71">
        <v>0</v>
      </c>
      <c r="AM210" s="71">
        <v>3496422.97975579</v>
      </c>
      <c r="AN210" s="71">
        <v>0</v>
      </c>
      <c r="AO210" s="71">
        <v>0</v>
      </c>
      <c r="AP210" s="71">
        <v>201691917.99429673</v>
      </c>
      <c r="AQ210" s="72"/>
      <c r="AR210" s="71">
        <v>650</v>
      </c>
      <c r="AS210" s="71">
        <v>99</v>
      </c>
      <c r="AT210" s="71">
        <v>0</v>
      </c>
      <c r="AU210" s="71">
        <v>1</v>
      </c>
      <c r="AV210" s="71">
        <v>0</v>
      </c>
      <c r="AW210" s="71">
        <v>0</v>
      </c>
      <c r="AX210" s="71"/>
      <c r="AY210" s="72"/>
      <c r="AZ210" s="71">
        <v>2866.5079999999998</v>
      </c>
      <c r="BA210" s="71">
        <v>11535.21</v>
      </c>
      <c r="BB210" s="71">
        <v>0</v>
      </c>
      <c r="BC210" s="71">
        <v>3.2</v>
      </c>
      <c r="BD210" s="71">
        <v>0</v>
      </c>
      <c r="BE210" s="71">
        <v>0</v>
      </c>
      <c r="BF210" s="71"/>
      <c r="BG210" s="72"/>
      <c r="BH210" s="71">
        <v>0</v>
      </c>
      <c r="BI210" s="71">
        <v>0</v>
      </c>
      <c r="BJ210" s="71">
        <v>43.283999999999999</v>
      </c>
      <c r="BK210" s="71">
        <v>0</v>
      </c>
      <c r="BL210" s="71">
        <v>0</v>
      </c>
      <c r="BM210" s="71">
        <v>0</v>
      </c>
      <c r="BN210" s="72"/>
      <c r="BO210" s="71">
        <v>0</v>
      </c>
      <c r="BP210" s="71">
        <v>0</v>
      </c>
      <c r="BQ210" s="71">
        <v>3</v>
      </c>
      <c r="BR210" s="71">
        <v>0</v>
      </c>
      <c r="BS210" s="71">
        <v>0</v>
      </c>
      <c r="BT210" s="71">
        <v>0</v>
      </c>
      <c r="BU210"/>
      <c r="BV210" s="70">
        <v>29.355</v>
      </c>
      <c r="BW210" s="70">
        <v>6.2359999999999998</v>
      </c>
      <c r="BX210" s="70">
        <v>7.6929999999999996</v>
      </c>
      <c r="BY210" s="70">
        <v>0</v>
      </c>
      <c r="BZ210" s="70">
        <v>0</v>
      </c>
      <c r="CA210" s="70">
        <v>0</v>
      </c>
      <c r="CB210" s="70">
        <v>0</v>
      </c>
      <c r="CC210" s="70">
        <v>0</v>
      </c>
      <c r="CD210" s="70">
        <v>0</v>
      </c>
    </row>
    <row r="211" spans="1:82">
      <c r="A211" s="70" t="s">
        <v>1974</v>
      </c>
      <c r="B211" s="70">
        <v>422</v>
      </c>
      <c r="C211" s="70">
        <v>14</v>
      </c>
      <c r="D211" s="70">
        <v>25</v>
      </c>
      <c r="E211" s="70">
        <v>2017</v>
      </c>
      <c r="F211" s="70" t="s">
        <v>156</v>
      </c>
      <c r="G211" s="70" t="s">
        <v>1960</v>
      </c>
      <c r="H211" s="70" t="s">
        <v>1961</v>
      </c>
      <c r="I211" s="148"/>
      <c r="J211" s="71">
        <v>64.136258918528995</v>
      </c>
      <c r="K211" s="71">
        <v>1.5706527802938848</v>
      </c>
      <c r="L211" s="71">
        <v>6.1666124684212944</v>
      </c>
      <c r="M211" s="71">
        <v>31.16935412524473</v>
      </c>
      <c r="N211" s="71">
        <v>35.545830605115306</v>
      </c>
      <c r="O211" s="71">
        <v>23.586257679990794</v>
      </c>
      <c r="P211" s="71">
        <v>20.05527798688307</v>
      </c>
      <c r="Q211" s="71">
        <v>1.71453545805487</v>
      </c>
      <c r="R211" s="71">
        <v>0.50397582731373014</v>
      </c>
      <c r="S211" s="71">
        <v>2.0248169705413566</v>
      </c>
      <c r="T211" s="72"/>
      <c r="U211" s="71">
        <v>7120625.9999999991</v>
      </c>
      <c r="V211" s="71">
        <v>723</v>
      </c>
      <c r="W211" s="71">
        <v>158</v>
      </c>
      <c r="X211" s="71">
        <v>9256</v>
      </c>
      <c r="Y211" s="71">
        <v>11835</v>
      </c>
      <c r="Z211" s="71">
        <v>14102</v>
      </c>
      <c r="AA211" s="71">
        <v>4154</v>
      </c>
      <c r="AB211" s="71">
        <v>25102</v>
      </c>
      <c r="AC211" s="71">
        <v>87781.999999999985</v>
      </c>
      <c r="AD211" s="71">
        <v>2.024816970541357</v>
      </c>
      <c r="AE211" s="72"/>
      <c r="AF211" s="71">
        <v>78778611.094556689</v>
      </c>
      <c r="AG211" s="71">
        <v>1197525.680444886</v>
      </c>
      <c r="AH211" s="71">
        <v>1435593.5394250669</v>
      </c>
      <c r="AI211" s="71">
        <v>52019956.910470881</v>
      </c>
      <c r="AJ211" s="71">
        <v>66419906.472345889</v>
      </c>
      <c r="AK211" s="71">
        <v>0</v>
      </c>
      <c r="AL211" s="71">
        <v>0</v>
      </c>
      <c r="AM211" s="71">
        <v>3448183.4763676212</v>
      </c>
      <c r="AN211" s="71">
        <v>0</v>
      </c>
      <c r="AO211" s="71">
        <v>0</v>
      </c>
      <c r="AP211" s="71">
        <v>203299777.17361104</v>
      </c>
      <c r="AQ211" s="72"/>
      <c r="AR211" s="71">
        <v>675</v>
      </c>
      <c r="AS211" s="71">
        <v>134</v>
      </c>
      <c r="AT211" s="71">
        <v>0</v>
      </c>
      <c r="AU211" s="71">
        <v>1</v>
      </c>
      <c r="AV211" s="71">
        <v>0</v>
      </c>
      <c r="AW211" s="71">
        <v>0</v>
      </c>
      <c r="AX211" s="71"/>
      <c r="AY211" s="72"/>
      <c r="AZ211" s="71">
        <v>3022.558</v>
      </c>
      <c r="BA211" s="71">
        <v>22356.61</v>
      </c>
      <c r="BB211" s="71">
        <v>0</v>
      </c>
      <c r="BC211" s="71">
        <v>3.2</v>
      </c>
      <c r="BD211" s="71">
        <v>0</v>
      </c>
      <c r="BE211" s="71">
        <v>0</v>
      </c>
      <c r="BF211" s="71"/>
      <c r="BG211" s="72"/>
      <c r="BH211" s="71">
        <v>0</v>
      </c>
      <c r="BI211" s="71">
        <v>0</v>
      </c>
      <c r="BJ211" s="71">
        <v>28.791</v>
      </c>
      <c r="BK211" s="71">
        <v>0</v>
      </c>
      <c r="BL211" s="71">
        <v>0</v>
      </c>
      <c r="BM211" s="71">
        <v>0</v>
      </c>
      <c r="BN211" s="72"/>
      <c r="BO211" s="71">
        <v>0</v>
      </c>
      <c r="BP211" s="71">
        <v>0</v>
      </c>
      <c r="BQ211" s="71">
        <v>3</v>
      </c>
      <c r="BR211" s="71">
        <v>0</v>
      </c>
      <c r="BS211" s="71">
        <v>0</v>
      </c>
      <c r="BT211" s="71">
        <v>0</v>
      </c>
      <c r="BU211"/>
      <c r="BV211" s="70">
        <v>28.791</v>
      </c>
      <c r="BW211" s="70">
        <v>0</v>
      </c>
      <c r="BX211" s="70">
        <v>0</v>
      </c>
      <c r="BY211" s="70">
        <v>0</v>
      </c>
      <c r="BZ211" s="70">
        <v>0</v>
      </c>
      <c r="CA211" s="70">
        <v>0</v>
      </c>
      <c r="CB211" s="70">
        <v>0</v>
      </c>
      <c r="CC211" s="70">
        <v>0</v>
      </c>
      <c r="CD211" s="70">
        <v>0</v>
      </c>
    </row>
    <row r="212" spans="1:82">
      <c r="A212" s="70" t="s">
        <v>1975</v>
      </c>
      <c r="B212" s="70">
        <v>423</v>
      </c>
      <c r="C212" s="70">
        <v>15</v>
      </c>
      <c r="D212" s="70">
        <v>25</v>
      </c>
      <c r="E212" s="70">
        <v>2018</v>
      </c>
      <c r="F212" s="70" t="s">
        <v>183</v>
      </c>
      <c r="G212" s="70" t="s">
        <v>1960</v>
      </c>
      <c r="H212" s="70" t="s">
        <v>1961</v>
      </c>
      <c r="I212" s="148"/>
      <c r="J212" s="71">
        <v>35.332217336649357</v>
      </c>
      <c r="K212" s="71">
        <v>1.3753967537912013</v>
      </c>
      <c r="L212" s="71">
        <v>5.4061336562360722</v>
      </c>
      <c r="M212" s="71">
        <v>28.258162802898145</v>
      </c>
      <c r="N212" s="71">
        <v>26.539768105154693</v>
      </c>
      <c r="O212" s="71">
        <v>23.102095286753297</v>
      </c>
      <c r="P212" s="71">
        <v>19.936901037405914</v>
      </c>
      <c r="Q212" s="71">
        <v>1.56582348865782</v>
      </c>
      <c r="R212" s="71">
        <v>0.57958565593894329</v>
      </c>
      <c r="S212" s="71">
        <v>2.1692599245569029</v>
      </c>
      <c r="T212" s="72"/>
      <c r="U212" s="71">
        <v>4333759</v>
      </c>
      <c r="V212" s="71">
        <v>723</v>
      </c>
      <c r="W212" s="71">
        <v>158</v>
      </c>
      <c r="X212" s="71">
        <v>9256</v>
      </c>
      <c r="Y212" s="71">
        <v>11776</v>
      </c>
      <c r="Z212" s="71">
        <v>14077</v>
      </c>
      <c r="AA212" s="71">
        <v>4171</v>
      </c>
      <c r="AB212" s="71">
        <v>24705</v>
      </c>
      <c r="AC212" s="71">
        <v>100556</v>
      </c>
      <c r="AD212" s="71">
        <v>2.1692599245569029</v>
      </c>
      <c r="AE212" s="72"/>
      <c r="AF212" s="71">
        <v>51049428.042414904</v>
      </c>
      <c r="AG212" s="71">
        <v>1066396.4672971149</v>
      </c>
      <c r="AH212" s="71">
        <v>1306308.998149602</v>
      </c>
      <c r="AI212" s="71">
        <v>51076995.833812721</v>
      </c>
      <c r="AJ212" s="71">
        <v>57841892.682693757</v>
      </c>
      <c r="AK212" s="71">
        <v>0</v>
      </c>
      <c r="AL212" s="71">
        <v>0</v>
      </c>
      <c r="AM212" s="71">
        <v>3400670.6901312852</v>
      </c>
      <c r="AN212" s="71">
        <v>0</v>
      </c>
      <c r="AO212" s="71">
        <v>0</v>
      </c>
      <c r="AP212" s="71">
        <v>165741692.71449938</v>
      </c>
      <c r="AQ212" s="72"/>
      <c r="AR212" s="71">
        <v>700</v>
      </c>
      <c r="AS212" s="71">
        <v>153</v>
      </c>
      <c r="AT212" s="71">
        <v>1</v>
      </c>
      <c r="AU212" s="71">
        <v>1</v>
      </c>
      <c r="AV212" s="71">
        <v>0</v>
      </c>
      <c r="AW212" s="71">
        <v>0</v>
      </c>
      <c r="AX212" s="71"/>
      <c r="AY212" s="72"/>
      <c r="AZ212" s="71">
        <v>3161.8580000000006</v>
      </c>
      <c r="BA212" s="71">
        <v>24961.21</v>
      </c>
      <c r="BB212" s="71">
        <v>20</v>
      </c>
      <c r="BC212" s="71">
        <v>3</v>
      </c>
      <c r="BD212" s="71">
        <v>0</v>
      </c>
      <c r="BE212" s="71">
        <v>0</v>
      </c>
      <c r="BF212" s="71"/>
      <c r="BG212" s="72"/>
      <c r="BH212" s="71">
        <v>0</v>
      </c>
      <c r="BI212" s="71">
        <v>0</v>
      </c>
      <c r="BJ212" s="71">
        <v>42.043999999999997</v>
      </c>
      <c r="BK212" s="71">
        <v>0</v>
      </c>
      <c r="BL212" s="71">
        <v>0</v>
      </c>
      <c r="BM212" s="71">
        <v>0</v>
      </c>
      <c r="BN212" s="72"/>
      <c r="BO212" s="71">
        <v>0</v>
      </c>
      <c r="BP212" s="71">
        <v>0</v>
      </c>
      <c r="BQ212" s="71">
        <v>3</v>
      </c>
      <c r="BR212" s="71">
        <v>0</v>
      </c>
      <c r="BS212" s="71">
        <v>0</v>
      </c>
      <c r="BT212" s="71">
        <v>0</v>
      </c>
      <c r="BU212"/>
      <c r="BV212" s="70">
        <v>28.346</v>
      </c>
      <c r="BW212" s="70">
        <v>6.407</v>
      </c>
      <c r="BX212" s="70">
        <v>7.2910000000000004</v>
      </c>
      <c r="BY212" s="70">
        <v>0</v>
      </c>
      <c r="BZ212" s="70">
        <v>0</v>
      </c>
      <c r="CA212" s="70">
        <v>0</v>
      </c>
      <c r="CB212" s="70">
        <v>0</v>
      </c>
      <c r="CC212" s="70">
        <v>0</v>
      </c>
      <c r="CD212" s="70">
        <v>0</v>
      </c>
    </row>
    <row r="213" spans="1:82">
      <c r="A213" s="70" t="s">
        <v>1976</v>
      </c>
      <c r="B213" s="70">
        <v>424</v>
      </c>
      <c r="C213" s="70">
        <v>16</v>
      </c>
      <c r="D213" s="70">
        <v>25</v>
      </c>
      <c r="E213" s="70">
        <v>2019</v>
      </c>
      <c r="F213" s="70" t="s">
        <v>158</v>
      </c>
      <c r="G213" s="70" t="s">
        <v>1960</v>
      </c>
      <c r="H213" s="70" t="s">
        <v>1961</v>
      </c>
      <c r="I213" s="148"/>
      <c r="J213" s="71">
        <v>34.992817446836746</v>
      </c>
      <c r="K213" s="71">
        <v>1.2936179638151535</v>
      </c>
      <c r="L213" s="71">
        <v>5.5100145169629275</v>
      </c>
      <c r="M213" s="71">
        <v>31.575690902316435</v>
      </c>
      <c r="N213" s="71">
        <v>24.956128864586933</v>
      </c>
      <c r="O213" s="71">
        <v>22.380990656273845</v>
      </c>
      <c r="P213" s="71">
        <v>19.215571722964828</v>
      </c>
      <c r="Q213" s="71">
        <v>1.4980155794299701</v>
      </c>
      <c r="R213" s="71">
        <v>0.5594142415310237</v>
      </c>
      <c r="S213" s="71">
        <v>2.4307084715813749</v>
      </c>
      <c r="T213" s="72"/>
      <c r="U213" s="71">
        <v>4212851</v>
      </c>
      <c r="V213" s="71">
        <v>723</v>
      </c>
      <c r="W213" s="71">
        <v>158</v>
      </c>
      <c r="X213" s="71">
        <v>9256</v>
      </c>
      <c r="Y213" s="71">
        <v>11671</v>
      </c>
      <c r="Z213" s="71">
        <v>14012</v>
      </c>
      <c r="AA213" s="71">
        <v>3990</v>
      </c>
      <c r="AB213" s="71">
        <v>24275</v>
      </c>
      <c r="AC213" s="71">
        <v>98646</v>
      </c>
      <c r="AD213" s="71">
        <v>2.4307084715813749</v>
      </c>
      <c r="AE213" s="72"/>
      <c r="AF213" s="71">
        <v>49369955.488098577</v>
      </c>
      <c r="AG213" s="71">
        <v>1033284.96475067</v>
      </c>
      <c r="AH213" s="71">
        <v>1452437.933225079</v>
      </c>
      <c r="AI213" s="71">
        <v>51485185.611951023</v>
      </c>
      <c r="AJ213" s="71">
        <v>53401784.708507434</v>
      </c>
      <c r="AK213" s="71">
        <v>0</v>
      </c>
      <c r="AL213" s="71">
        <v>0</v>
      </c>
      <c r="AM213" s="71">
        <v>3306072.2578978394</v>
      </c>
      <c r="AN213" s="71">
        <v>0</v>
      </c>
      <c r="AO213" s="71">
        <v>0</v>
      </c>
      <c r="AP213" s="71">
        <v>160048720.96443063</v>
      </c>
      <c r="AQ213" s="72"/>
      <c r="AR213" s="71">
        <v>724</v>
      </c>
      <c r="AS213" s="71">
        <v>167</v>
      </c>
      <c r="AT213" s="71">
        <v>1</v>
      </c>
      <c r="AU213" s="71">
        <v>1</v>
      </c>
      <c r="AV213" s="71">
        <v>0</v>
      </c>
      <c r="AW213" s="71">
        <v>0</v>
      </c>
      <c r="AX213" s="71"/>
      <c r="AY213" s="72"/>
      <c r="AZ213" s="71">
        <v>3276.2779999999998</v>
      </c>
      <c r="BA213" s="71">
        <v>25631.709999999988</v>
      </c>
      <c r="BB213" s="71">
        <v>19.5</v>
      </c>
      <c r="BC213" s="71">
        <v>3.2</v>
      </c>
      <c r="BD213" s="71">
        <v>0</v>
      </c>
      <c r="BE213" s="71">
        <v>0</v>
      </c>
      <c r="BF213" s="71"/>
      <c r="BG213" s="72"/>
      <c r="BH213" s="71">
        <v>0</v>
      </c>
      <c r="BI213" s="71">
        <v>0</v>
      </c>
      <c r="BJ213" s="71">
        <v>31.710999999999999</v>
      </c>
      <c r="BK213" s="71">
        <v>0</v>
      </c>
      <c r="BL213" s="71">
        <v>0</v>
      </c>
      <c r="BM213" s="71">
        <v>0</v>
      </c>
      <c r="BN213" s="72"/>
      <c r="BO213" s="71">
        <v>0</v>
      </c>
      <c r="BP213" s="71">
        <v>0</v>
      </c>
      <c r="BQ213" s="71">
        <v>4</v>
      </c>
      <c r="BR213" s="71">
        <v>0</v>
      </c>
      <c r="BS213" s="71">
        <v>0</v>
      </c>
      <c r="BT213" s="71">
        <v>0</v>
      </c>
      <c r="BU213"/>
      <c r="BV213" s="70">
        <v>27.532</v>
      </c>
      <c r="BW213" s="70">
        <v>0</v>
      </c>
      <c r="BX213" s="70">
        <v>0</v>
      </c>
      <c r="BY213" s="70">
        <v>0</v>
      </c>
      <c r="BZ213" s="70">
        <v>0</v>
      </c>
      <c r="CA213" s="70">
        <v>4.1790000000000003</v>
      </c>
      <c r="CB213" s="70">
        <v>0</v>
      </c>
      <c r="CC213" s="70">
        <v>0</v>
      </c>
      <c r="CD213" s="70">
        <v>0</v>
      </c>
    </row>
    <row r="214" spans="1:82">
      <c r="A214" s="70" t="s">
        <v>1977</v>
      </c>
      <c r="B214" s="70">
        <v>425</v>
      </c>
      <c r="C214" s="70">
        <v>17</v>
      </c>
      <c r="D214" s="70">
        <v>25</v>
      </c>
      <c r="E214" s="70">
        <v>2020</v>
      </c>
      <c r="F214" s="70" t="s">
        <v>159</v>
      </c>
      <c r="G214" s="70" t="s">
        <v>1960</v>
      </c>
      <c r="H214" s="70" t="s">
        <v>1961</v>
      </c>
      <c r="I214" s="148"/>
      <c r="J214" s="71">
        <v>29.226395365997451</v>
      </c>
      <c r="K214" s="71">
        <v>1.3669445680912857</v>
      </c>
      <c r="L214" s="71">
        <v>6.0209462445686217</v>
      </c>
      <c r="M214" s="71">
        <v>28.66799868754973</v>
      </c>
      <c r="N214" s="71">
        <v>25.86450787534833</v>
      </c>
      <c r="O214" s="71">
        <v>19.578124490836387</v>
      </c>
      <c r="P214" s="71">
        <v>18.010564252721299</v>
      </c>
      <c r="Q214" s="71">
        <v>1.4006709450647401</v>
      </c>
      <c r="R214" s="71">
        <v>0.53264017777443362</v>
      </c>
      <c r="S214" s="71">
        <v>2.6001577829486529</v>
      </c>
      <c r="T214" s="72"/>
      <c r="U214" s="71">
        <v>3520528</v>
      </c>
      <c r="V214" s="71">
        <v>701</v>
      </c>
      <c r="W214" s="71">
        <v>194</v>
      </c>
      <c r="X214" s="71">
        <v>8882</v>
      </c>
      <c r="Y214" s="71">
        <v>11518</v>
      </c>
      <c r="Z214" s="71">
        <v>13990</v>
      </c>
      <c r="AA214" s="71">
        <v>3975</v>
      </c>
      <c r="AB214" s="71">
        <v>23756</v>
      </c>
      <c r="AC214" s="71">
        <v>94420.999999999985</v>
      </c>
      <c r="AD214" s="71">
        <v>2.6001577829486529</v>
      </c>
      <c r="AE214" s="72"/>
      <c r="AF214" s="71">
        <v>40608786.303366162</v>
      </c>
      <c r="AG214" s="71">
        <v>1005222.4725951924</v>
      </c>
      <c r="AH214" s="71">
        <v>1846657.57306335</v>
      </c>
      <c r="AI214" s="71">
        <v>45565577.40993993</v>
      </c>
      <c r="AJ214" s="71">
        <v>57274810.165743247</v>
      </c>
      <c r="AK214" s="71"/>
      <c r="AL214" s="71"/>
      <c r="AM214" s="71">
        <v>3100421.9346648972</v>
      </c>
      <c r="AN214" s="71"/>
      <c r="AO214" s="71"/>
      <c r="AP214" s="71">
        <v>149401475.85937279</v>
      </c>
      <c r="AQ214" s="72"/>
      <c r="AR214" s="71">
        <v>745</v>
      </c>
      <c r="AS214" s="71">
        <v>210</v>
      </c>
      <c r="AT214" s="71">
        <v>1</v>
      </c>
      <c r="AU214" s="71">
        <v>1</v>
      </c>
      <c r="AV214" s="71">
        <v>0</v>
      </c>
      <c r="AW214" s="71">
        <v>0</v>
      </c>
      <c r="AX214" s="71"/>
      <c r="AY214" s="72"/>
      <c r="AZ214" s="71">
        <v>3384.0780000000018</v>
      </c>
      <c r="BA214" s="71">
        <v>30368.31000000003</v>
      </c>
      <c r="BB214" s="71">
        <v>19.5</v>
      </c>
      <c r="BC214" s="71">
        <v>3.2</v>
      </c>
      <c r="BD214" s="71">
        <v>0</v>
      </c>
      <c r="BE214" s="71">
        <v>0</v>
      </c>
      <c r="BF214" s="71"/>
      <c r="BG214" s="72"/>
      <c r="BH214" s="71">
        <v>0</v>
      </c>
      <c r="BI214" s="71">
        <v>0</v>
      </c>
      <c r="BJ214" s="71">
        <v>32.97</v>
      </c>
      <c r="BK214" s="71">
        <v>0</v>
      </c>
      <c r="BL214" s="71">
        <v>0</v>
      </c>
      <c r="BM214" s="71">
        <v>0</v>
      </c>
      <c r="BN214" s="72"/>
      <c r="BO214" s="71">
        <v>0</v>
      </c>
      <c r="BP214" s="71">
        <v>0</v>
      </c>
      <c r="BQ214" s="71">
        <v>4</v>
      </c>
      <c r="BR214" s="71">
        <v>0</v>
      </c>
      <c r="BS214" s="71">
        <v>0</v>
      </c>
      <c r="BT214" s="71">
        <v>0</v>
      </c>
      <c r="BU214"/>
      <c r="BV214" s="70">
        <v>26.206</v>
      </c>
      <c r="BW214" s="70">
        <v>0</v>
      </c>
      <c r="BX214" s="70">
        <v>0</v>
      </c>
      <c r="BY214" s="70">
        <v>0</v>
      </c>
      <c r="BZ214" s="70">
        <v>0</v>
      </c>
      <c r="CA214" s="70">
        <v>6.7640000000000002</v>
      </c>
      <c r="CB214" s="70">
        <v>0</v>
      </c>
      <c r="CC214" s="70">
        <v>0</v>
      </c>
      <c r="CD214" s="70">
        <v>0</v>
      </c>
    </row>
    <row r="215" spans="1:82">
      <c r="A215" s="70" t="s">
        <v>1978</v>
      </c>
      <c r="B215" s="70">
        <v>425</v>
      </c>
      <c r="C215" s="70">
        <v>18</v>
      </c>
      <c r="D215" s="70">
        <v>25</v>
      </c>
      <c r="E215" s="70">
        <v>2021</v>
      </c>
      <c r="F215" s="70" t="s">
        <v>160</v>
      </c>
      <c r="G215" s="70" t="s">
        <v>1960</v>
      </c>
      <c r="H215" s="70" t="s">
        <v>1961</v>
      </c>
      <c r="I215" s="148"/>
      <c r="J215" s="71">
        <v>28.570640366989551</v>
      </c>
      <c r="K215" s="71">
        <v>1.3993684879761021</v>
      </c>
      <c r="L215" s="71">
        <v>5.3792355949985016</v>
      </c>
      <c r="M215" s="71">
        <v>26.497119184746836</v>
      </c>
      <c r="N215" s="71">
        <v>20.857381313638076</v>
      </c>
      <c r="O215" s="71">
        <v>18.637827404966995</v>
      </c>
      <c r="P215" s="71">
        <v>18.526033677790622</v>
      </c>
      <c r="Q215" s="71">
        <v>1.35726669856079</v>
      </c>
      <c r="R215" s="71">
        <v>0.60710881872510214</v>
      </c>
      <c r="S215" s="71">
        <v>2.5324332482650092</v>
      </c>
      <c r="T215" s="72"/>
      <c r="U215" s="71">
        <v>4397797</v>
      </c>
      <c r="V215" s="71">
        <v>701</v>
      </c>
      <c r="W215" s="71">
        <v>194</v>
      </c>
      <c r="X215" s="71">
        <v>8882</v>
      </c>
      <c r="Y215" s="71">
        <v>11400</v>
      </c>
      <c r="Z215" s="71">
        <v>13713</v>
      </c>
      <c r="AA215" s="71">
        <v>3987</v>
      </c>
      <c r="AB215" s="71">
        <v>23246</v>
      </c>
      <c r="AC215" s="71">
        <v>104405.99999999999</v>
      </c>
      <c r="AD215" s="71">
        <v>2.5324332482650092</v>
      </c>
      <c r="AE215" s="72"/>
      <c r="AF215" s="71">
        <v>44220221.932917081</v>
      </c>
      <c r="AG215" s="71">
        <v>1076016.7371029765</v>
      </c>
      <c r="AH215" s="71">
        <v>1708454.6839691752</v>
      </c>
      <c r="AI215" s="71">
        <v>50515025.512210496</v>
      </c>
      <c r="AJ215" s="71">
        <v>52817446.962146871</v>
      </c>
      <c r="AK215" s="71">
        <v>0</v>
      </c>
      <c r="AL215" s="71">
        <v>0</v>
      </c>
      <c r="AM215" s="71">
        <v>3051360.3359801867</v>
      </c>
      <c r="AN215" s="71">
        <v>0</v>
      </c>
      <c r="AO215" s="71">
        <v>0</v>
      </c>
      <c r="AP215" s="71">
        <v>153388526.16432679</v>
      </c>
      <c r="AQ215" s="72"/>
      <c r="AR215" s="71">
        <v>768</v>
      </c>
      <c r="AS215" s="71">
        <v>237</v>
      </c>
      <c r="AT215" s="71">
        <v>1</v>
      </c>
      <c r="AU215" s="71">
        <v>1</v>
      </c>
      <c r="AV215" s="71">
        <v>0</v>
      </c>
      <c r="AW215" s="71">
        <v>0</v>
      </c>
      <c r="AX215" s="71"/>
      <c r="AY215" s="72"/>
      <c r="AZ215" s="71">
        <v>3527.068000000002</v>
      </c>
      <c r="BA215" s="71">
        <v>101747.9099999999</v>
      </c>
      <c r="BB215" s="71">
        <v>19.5</v>
      </c>
      <c r="BC215" s="71">
        <v>3.2</v>
      </c>
      <c r="BD215" s="71">
        <v>0</v>
      </c>
      <c r="BE215" s="71">
        <v>0</v>
      </c>
      <c r="BF215" s="71"/>
      <c r="BG215" s="72"/>
      <c r="BH215" s="71">
        <v>0</v>
      </c>
      <c r="BI215" s="71">
        <v>0</v>
      </c>
      <c r="BJ215" s="71">
        <v>36.768999999999998</v>
      </c>
      <c r="BK215" s="71">
        <v>0</v>
      </c>
      <c r="BL215" s="71">
        <v>0</v>
      </c>
      <c r="BM215" s="71">
        <v>0</v>
      </c>
      <c r="BN215" s="72"/>
      <c r="BO215" s="71">
        <v>0</v>
      </c>
      <c r="BP215" s="71">
        <v>0</v>
      </c>
      <c r="BQ215" s="71">
        <v>4</v>
      </c>
      <c r="BR215" s="71">
        <v>0</v>
      </c>
      <c r="BS215" s="71">
        <v>0</v>
      </c>
      <c r="BT215" s="71">
        <v>0</v>
      </c>
      <c r="BU215"/>
      <c r="BV215" s="70">
        <v>29.405999999999999</v>
      </c>
      <c r="BW215" s="70">
        <v>0</v>
      </c>
      <c r="BX215" s="70">
        <v>0</v>
      </c>
      <c r="BY215" s="70">
        <v>0</v>
      </c>
      <c r="BZ215" s="70">
        <v>0</v>
      </c>
      <c r="CA215" s="70">
        <v>7.3630000000000004</v>
      </c>
      <c r="CB215" s="70">
        <v>0</v>
      </c>
      <c r="CC215" s="70">
        <v>0</v>
      </c>
      <c r="CD215" s="70">
        <v>0</v>
      </c>
    </row>
    <row r="216" spans="1:82">
      <c r="A216" s="70" t="s">
        <v>1979</v>
      </c>
      <c r="B216" s="70">
        <v>425</v>
      </c>
      <c r="C216" s="70">
        <v>19</v>
      </c>
      <c r="D216" s="70">
        <v>25</v>
      </c>
      <c r="E216" s="70">
        <v>2022</v>
      </c>
      <c r="F216" s="70" t="s">
        <v>161</v>
      </c>
      <c r="G216" s="1064" t="s">
        <v>1960</v>
      </c>
      <c r="H216" s="70" t="s">
        <v>1961</v>
      </c>
      <c r="I216" s="148"/>
      <c r="J216" s="71">
        <v>35.512515461156333</v>
      </c>
      <c r="K216" s="71">
        <v>1.4313743247167137</v>
      </c>
      <c r="L216" s="71">
        <v>4.8090628098469956</v>
      </c>
      <c r="M216" s="71">
        <v>28.715543423060534</v>
      </c>
      <c r="N216" s="71">
        <v>28.056502970718356</v>
      </c>
      <c r="O216" s="71">
        <v>19.367630288931416</v>
      </c>
      <c r="P216" s="71">
        <v>18.156318906250078</v>
      </c>
      <c r="Q216" s="71">
        <v>1.3368752534933765</v>
      </c>
      <c r="R216" s="71">
        <v>0.55112104994000866</v>
      </c>
      <c r="S216" s="71">
        <v>2.3363829582983788</v>
      </c>
      <c r="T216" s="72"/>
      <c r="U216" s="71">
        <v>5336460</v>
      </c>
      <c r="V216" s="71">
        <v>701</v>
      </c>
      <c r="W216" s="71">
        <v>194</v>
      </c>
      <c r="X216" s="71">
        <v>8882</v>
      </c>
      <c r="Y216" s="71">
        <v>11255</v>
      </c>
      <c r="Z216" s="71">
        <v>13539</v>
      </c>
      <c r="AA216" s="71">
        <v>3967</v>
      </c>
      <c r="AB216" s="71">
        <v>22709</v>
      </c>
      <c r="AC216" s="71">
        <v>95967.999999999971</v>
      </c>
      <c r="AD216" s="71">
        <v>2.3363829582983788</v>
      </c>
      <c r="AE216" s="72"/>
      <c r="AF216" s="71">
        <v>45382633.988437757</v>
      </c>
      <c r="AG216" s="71">
        <v>1096860.7143346814</v>
      </c>
      <c r="AH216" s="71">
        <v>1711868.2575073559</v>
      </c>
      <c r="AI216" s="71">
        <v>47398767.138864577</v>
      </c>
      <c r="AJ216" s="71">
        <v>55080749.978761025</v>
      </c>
      <c r="AK216" s="71">
        <v>0</v>
      </c>
      <c r="AL216" s="71">
        <v>0</v>
      </c>
      <c r="AM216" s="71">
        <v>2932351.7286911872</v>
      </c>
      <c r="AN216" s="71">
        <v>0</v>
      </c>
      <c r="AO216" s="71">
        <v>0</v>
      </c>
      <c r="AP216" s="71">
        <v>153603231.80659658</v>
      </c>
      <c r="AQ216" s="72"/>
      <c r="AR216" s="71">
        <v>802</v>
      </c>
      <c r="AS216" s="71">
        <v>243</v>
      </c>
      <c r="AT216" s="71">
        <v>1</v>
      </c>
      <c r="AU216" s="71">
        <v>1</v>
      </c>
      <c r="AV216" s="71">
        <v>0</v>
      </c>
      <c r="AW216" s="71">
        <v>0</v>
      </c>
      <c r="AX216" s="71"/>
      <c r="AY216" s="72"/>
      <c r="AZ216" s="71">
        <v>3712.3680000000031</v>
      </c>
      <c r="BA216" s="71">
        <v>105847.90999999989</v>
      </c>
      <c r="BB216" s="71">
        <v>19.5</v>
      </c>
      <c r="BC216" s="71">
        <v>3.2</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1980</v>
      </c>
      <c r="B217" s="70">
        <v>425</v>
      </c>
      <c r="C217" s="70">
        <v>20</v>
      </c>
      <c r="D217" s="70">
        <v>25</v>
      </c>
      <c r="E217" s="70">
        <v>2023</v>
      </c>
      <c r="F217" s="70" t="s">
        <v>1539</v>
      </c>
      <c r="G217" s="1064" t="s">
        <v>1960</v>
      </c>
      <c r="H217" s="70" t="s">
        <v>1961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840</v>
      </c>
      <c r="AS217" s="71">
        <v>243</v>
      </c>
      <c r="AT217" s="71">
        <v>1</v>
      </c>
      <c r="AU217" s="71">
        <v>1</v>
      </c>
      <c r="AV217" s="71">
        <v>0</v>
      </c>
      <c r="AW217" s="71">
        <v>0</v>
      </c>
      <c r="AX217" s="71"/>
      <c r="AY217" s="72"/>
      <c r="AZ217" s="71">
        <v>3915.0780000000036</v>
      </c>
      <c r="BA217" s="71">
        <v>105847.90999999989</v>
      </c>
      <c r="BB217" s="71">
        <v>19.5</v>
      </c>
      <c r="BC217" s="71">
        <v>3.2</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1981</v>
      </c>
      <c r="B218" s="70">
        <v>425</v>
      </c>
      <c r="C218" s="70">
        <v>21</v>
      </c>
      <c r="D218" s="70">
        <v>25</v>
      </c>
      <c r="E218" s="70">
        <v>2024</v>
      </c>
      <c r="F218" s="70" t="s">
        <v>1554</v>
      </c>
      <c r="G218" s="70" t="s">
        <v>1960</v>
      </c>
      <c r="H218" s="70" t="s">
        <v>1961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1982</v>
      </c>
      <c r="B219" s="70">
        <v>477</v>
      </c>
      <c r="C219" s="70">
        <v>1</v>
      </c>
      <c r="D219" s="70">
        <v>29</v>
      </c>
      <c r="E219" s="70">
        <v>1990</v>
      </c>
      <c r="F219" s="70" t="s">
        <v>787</v>
      </c>
      <c r="G219" s="70" t="s">
        <v>1983</v>
      </c>
      <c r="H219" s="70" t="s">
        <v>1984</v>
      </c>
      <c r="I219" s="148"/>
      <c r="J219" s="71">
        <v>97.800093801677164</v>
      </c>
      <c r="K219" s="71">
        <v>7.4320407767157777</v>
      </c>
      <c r="L219" s="71">
        <v>25.56018362517991</v>
      </c>
      <c r="M219" s="71">
        <v>20.157673110728741</v>
      </c>
      <c r="N219" s="71">
        <v>32.17239552147803</v>
      </c>
      <c r="O219" s="71">
        <v>23.563638348879881</v>
      </c>
      <c r="P219" s="71">
        <v>36.481035011126231</v>
      </c>
      <c r="Q219" s="71">
        <v>2.0133515547719201</v>
      </c>
      <c r="R219" s="71">
        <v>0</v>
      </c>
      <c r="S219" s="71">
        <v>1.993051795569361</v>
      </c>
      <c r="T219" s="72"/>
      <c r="U219" s="71">
        <v>8178259</v>
      </c>
      <c r="V219" s="71">
        <v>1995</v>
      </c>
      <c r="W219" s="71">
        <v>338</v>
      </c>
      <c r="X219" s="71">
        <v>7093</v>
      </c>
      <c r="Y219" s="71">
        <v>9278</v>
      </c>
      <c r="Z219" s="71">
        <v>9692</v>
      </c>
      <c r="AA219" s="71">
        <v>8858</v>
      </c>
      <c r="AB219" s="71">
        <v>32690</v>
      </c>
      <c r="AC219" s="71">
        <v>0</v>
      </c>
      <c r="AD219" s="71">
        <v>1.993051795569361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1985</v>
      </c>
      <c r="B220" s="70">
        <v>478</v>
      </c>
      <c r="C220" s="70">
        <v>2</v>
      </c>
      <c r="D220" s="70">
        <v>29</v>
      </c>
      <c r="E220" s="70">
        <v>2005</v>
      </c>
      <c r="F220" s="70" t="s">
        <v>789</v>
      </c>
      <c r="G220" s="70" t="s">
        <v>1983</v>
      </c>
      <c r="H220" s="70" t="s">
        <v>1984</v>
      </c>
      <c r="I220" s="148"/>
      <c r="J220" s="71">
        <v>81.275369280230393</v>
      </c>
      <c r="K220" s="71">
        <v>5.1193600628440956</v>
      </c>
      <c r="L220" s="71">
        <v>8.0014443021717501</v>
      </c>
      <c r="M220" s="71">
        <v>30.3831809537635</v>
      </c>
      <c r="N220" s="71">
        <v>37.286150813830993</v>
      </c>
      <c r="O220" s="71">
        <v>32.300622813851277</v>
      </c>
      <c r="P220" s="71">
        <v>34.617319589307577</v>
      </c>
      <c r="Q220" s="71">
        <v>1.7290173735691099</v>
      </c>
      <c r="R220" s="71">
        <v>0</v>
      </c>
      <c r="S220" s="71">
        <v>4.5222876160000007</v>
      </c>
      <c r="T220" s="72"/>
      <c r="U220" s="71">
        <v>7099938</v>
      </c>
      <c r="V220" s="71">
        <v>1862</v>
      </c>
      <c r="W220" s="71">
        <v>111</v>
      </c>
      <c r="X220" s="71">
        <v>5669</v>
      </c>
      <c r="Y220" s="71">
        <v>9195</v>
      </c>
      <c r="Z220" s="71">
        <v>15374</v>
      </c>
      <c r="AA220" s="71">
        <v>6884</v>
      </c>
      <c r="AB220" s="71">
        <v>29348</v>
      </c>
      <c r="AC220" s="71">
        <v>0</v>
      </c>
      <c r="AD220" s="71">
        <v>4.5222876160000007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1986</v>
      </c>
      <c r="B221" s="70">
        <v>479</v>
      </c>
      <c r="C221" s="70">
        <v>3</v>
      </c>
      <c r="D221" s="70">
        <v>29</v>
      </c>
      <c r="E221" s="70">
        <v>2006</v>
      </c>
      <c r="F221" s="70" t="s">
        <v>790</v>
      </c>
      <c r="G221" s="70" t="s">
        <v>1983</v>
      </c>
      <c r="H221" s="70" t="s">
        <v>1984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1987</v>
      </c>
      <c r="B222" s="70">
        <v>480</v>
      </c>
      <c r="C222" s="70">
        <v>4</v>
      </c>
      <c r="D222" s="70">
        <v>29</v>
      </c>
      <c r="E222" s="70">
        <v>2007</v>
      </c>
      <c r="F222" s="70" t="s">
        <v>791</v>
      </c>
      <c r="G222" s="70" t="s">
        <v>1983</v>
      </c>
      <c r="H222" s="70" t="s">
        <v>1984</v>
      </c>
      <c r="I222" s="148"/>
      <c r="J222" s="71">
        <v>93.120594347236818</v>
      </c>
      <c r="K222" s="71">
        <v>4.6710137341837603</v>
      </c>
      <c r="L222" s="71">
        <v>5.8294902419244412</v>
      </c>
      <c r="M222" s="71">
        <v>31.287003865867181</v>
      </c>
      <c r="N222" s="71">
        <v>39.278247975905423</v>
      </c>
      <c r="O222" s="71">
        <v>31.166676992290611</v>
      </c>
      <c r="P222" s="71">
        <v>33.886743359333337</v>
      </c>
      <c r="Q222" s="71">
        <v>1.77665995543165</v>
      </c>
      <c r="R222" s="71">
        <v>0</v>
      </c>
      <c r="S222" s="71">
        <v>3.121077359880001</v>
      </c>
      <c r="T222" s="72"/>
      <c r="U222" s="71">
        <v>9993311</v>
      </c>
      <c r="V222" s="71">
        <v>1675</v>
      </c>
      <c r="W222" s="71">
        <v>98</v>
      </c>
      <c r="X222" s="71">
        <v>7009</v>
      </c>
      <c r="Y222" s="71">
        <v>9154</v>
      </c>
      <c r="Z222" s="71">
        <v>15421</v>
      </c>
      <c r="AA222" s="71">
        <v>6636</v>
      </c>
      <c r="AB222" s="71">
        <v>28562</v>
      </c>
      <c r="AC222" s="71">
        <v>0</v>
      </c>
      <c r="AD222" s="71">
        <v>3.121077359880001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1988</v>
      </c>
      <c r="B223" s="70">
        <v>481</v>
      </c>
      <c r="C223" s="70">
        <v>5</v>
      </c>
      <c r="D223" s="70">
        <v>29</v>
      </c>
      <c r="E223" s="70">
        <v>2008</v>
      </c>
      <c r="F223" s="70" t="s">
        <v>792</v>
      </c>
      <c r="G223" s="70" t="s">
        <v>1983</v>
      </c>
      <c r="H223" s="70" t="s">
        <v>1984</v>
      </c>
      <c r="I223" s="148"/>
      <c r="J223" s="71">
        <v>88.867135878669202</v>
      </c>
      <c r="K223" s="71">
        <v>3.4760827717613529</v>
      </c>
      <c r="L223" s="71">
        <v>5.0442659747677574</v>
      </c>
      <c r="M223" s="71">
        <v>33.150517166245123</v>
      </c>
      <c r="N223" s="71">
        <v>40.365282652243437</v>
      </c>
      <c r="O223" s="71">
        <v>30.022009627890331</v>
      </c>
      <c r="P223" s="71">
        <v>33.057518720923298</v>
      </c>
      <c r="Q223" s="71">
        <v>1.7186583575188901</v>
      </c>
      <c r="R223" s="71">
        <v>0</v>
      </c>
      <c r="S223" s="71">
        <v>3.751202284300001</v>
      </c>
      <c r="T223" s="72"/>
      <c r="U223" s="71">
        <v>10353927</v>
      </c>
      <c r="V223" s="71">
        <v>1675</v>
      </c>
      <c r="W223" s="71">
        <v>98</v>
      </c>
      <c r="X223" s="71">
        <v>7009</v>
      </c>
      <c r="Y223" s="71">
        <v>9100</v>
      </c>
      <c r="Z223" s="71">
        <v>15376</v>
      </c>
      <c r="AA223" s="71">
        <v>6481</v>
      </c>
      <c r="AB223" s="71">
        <v>28084</v>
      </c>
      <c r="AC223" s="71">
        <v>0</v>
      </c>
      <c r="AD223" s="71">
        <v>3.751202284300001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1989</v>
      </c>
      <c r="B224" s="70">
        <v>482</v>
      </c>
      <c r="C224" s="70">
        <v>6</v>
      </c>
      <c r="D224" s="70">
        <v>29</v>
      </c>
      <c r="E224" s="70">
        <v>2009</v>
      </c>
      <c r="F224" s="70" t="s">
        <v>176</v>
      </c>
      <c r="G224" s="70" t="s">
        <v>1983</v>
      </c>
      <c r="H224" s="70" t="s">
        <v>1984</v>
      </c>
      <c r="I224" s="148"/>
      <c r="J224" s="71">
        <v>72.99374307255232</v>
      </c>
      <c r="K224" s="71">
        <v>3.1269281936863949</v>
      </c>
      <c r="L224" s="71">
        <v>17.10252877482672</v>
      </c>
      <c r="M224" s="71">
        <v>33.382295663328918</v>
      </c>
      <c r="N224" s="71">
        <v>37.046932045451442</v>
      </c>
      <c r="O224" s="71">
        <v>30.46341435982076</v>
      </c>
      <c r="P224" s="71">
        <v>31.574543462098369</v>
      </c>
      <c r="Q224" s="71">
        <v>1.6157112868530099</v>
      </c>
      <c r="R224" s="71">
        <v>0</v>
      </c>
      <c r="S224" s="71">
        <v>2.9527271574</v>
      </c>
      <c r="T224" s="72"/>
      <c r="U224" s="71">
        <v>7387077</v>
      </c>
      <c r="V224" s="71">
        <v>1477</v>
      </c>
      <c r="W224" s="71">
        <v>441</v>
      </c>
      <c r="X224" s="71">
        <v>7234</v>
      </c>
      <c r="Y224" s="71">
        <v>9078</v>
      </c>
      <c r="Z224" s="71">
        <v>15400</v>
      </c>
      <c r="AA224" s="71">
        <v>6355</v>
      </c>
      <c r="AB224" s="71">
        <v>27715</v>
      </c>
      <c r="AC224" s="71">
        <v>0</v>
      </c>
      <c r="AD224" s="71">
        <v>2.9527271574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125.235</v>
      </c>
      <c r="BJ224" s="71">
        <v>11.7</v>
      </c>
      <c r="BK224" s="71">
        <v>0</v>
      </c>
      <c r="BL224" s="71">
        <v>0</v>
      </c>
      <c r="BM224" s="71">
        <v>0</v>
      </c>
      <c r="BN224" s="72"/>
      <c r="BO224" s="71">
        <v>0</v>
      </c>
      <c r="BP224" s="71">
        <v>1</v>
      </c>
      <c r="BQ224" s="71">
        <v>2</v>
      </c>
      <c r="BR224" s="71">
        <v>0</v>
      </c>
      <c r="BS224" s="71">
        <v>0</v>
      </c>
      <c r="BT224" s="71">
        <v>0</v>
      </c>
      <c r="BU224"/>
      <c r="BV224" s="70">
        <v>136.935</v>
      </c>
      <c r="BW224" s="70">
        <v>0</v>
      </c>
      <c r="BX224" s="70">
        <v>0</v>
      </c>
      <c r="BY224" s="70">
        <v>0</v>
      </c>
      <c r="BZ224" s="70">
        <v>0</v>
      </c>
      <c r="CA224" s="70">
        <v>0</v>
      </c>
      <c r="CB224" s="70">
        <v>0</v>
      </c>
      <c r="CC224" s="70">
        <v>0</v>
      </c>
      <c r="CD224" s="70">
        <v>0</v>
      </c>
    </row>
    <row r="225" spans="1:82">
      <c r="A225" s="70" t="s">
        <v>1990</v>
      </c>
      <c r="B225" s="70">
        <v>483</v>
      </c>
      <c r="C225" s="70">
        <v>7</v>
      </c>
      <c r="D225" s="70">
        <v>29</v>
      </c>
      <c r="E225" s="70">
        <v>2010</v>
      </c>
      <c r="F225" s="70" t="s">
        <v>177</v>
      </c>
      <c r="G225" s="70" t="s">
        <v>1983</v>
      </c>
      <c r="H225" s="70" t="s">
        <v>1984</v>
      </c>
      <c r="I225" s="148"/>
      <c r="J225" s="71">
        <v>91.112475270492283</v>
      </c>
      <c r="K225" s="71">
        <v>3.309649502242114</v>
      </c>
      <c r="L225" s="71">
        <v>20.368180548930539</v>
      </c>
      <c r="M225" s="71">
        <v>34.131440965627768</v>
      </c>
      <c r="N225" s="71">
        <v>41.354009525536078</v>
      </c>
      <c r="O225" s="71">
        <v>30.17483715639554</v>
      </c>
      <c r="P225" s="71">
        <v>31.751404527215051</v>
      </c>
      <c r="Q225" s="71">
        <v>1.6580443458769101</v>
      </c>
      <c r="R225" s="71">
        <v>0</v>
      </c>
      <c r="S225" s="71">
        <v>4.2736156750000012</v>
      </c>
      <c r="T225" s="72"/>
      <c r="U225" s="71">
        <v>8650467</v>
      </c>
      <c r="V225" s="71">
        <v>1477</v>
      </c>
      <c r="W225" s="71">
        <v>441</v>
      </c>
      <c r="X225" s="71">
        <v>7234</v>
      </c>
      <c r="Y225" s="71">
        <v>9049</v>
      </c>
      <c r="Z225" s="71">
        <v>15325</v>
      </c>
      <c r="AA225" s="71">
        <v>6231</v>
      </c>
      <c r="AB225" s="71">
        <v>27253</v>
      </c>
      <c r="AC225" s="71">
        <v>0</v>
      </c>
      <c r="AD225" s="71">
        <v>4.2736156750000012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92.686999999999998</v>
      </c>
      <c r="BJ225" s="71">
        <v>19.934999999999999</v>
      </c>
      <c r="BK225" s="71">
        <v>0</v>
      </c>
      <c r="BL225" s="71">
        <v>0</v>
      </c>
      <c r="BM225" s="71">
        <v>0</v>
      </c>
      <c r="BN225" s="72"/>
      <c r="BO225" s="71">
        <v>0</v>
      </c>
      <c r="BP225" s="71">
        <v>1</v>
      </c>
      <c r="BQ225" s="71">
        <v>4</v>
      </c>
      <c r="BR225" s="71">
        <v>0</v>
      </c>
      <c r="BS225" s="71">
        <v>0</v>
      </c>
      <c r="BT225" s="71">
        <v>0</v>
      </c>
      <c r="BU225"/>
      <c r="BV225" s="70">
        <v>112.622</v>
      </c>
      <c r="BW225" s="70">
        <v>0</v>
      </c>
      <c r="BX225" s="70">
        <v>0</v>
      </c>
      <c r="BY225" s="70">
        <v>0</v>
      </c>
      <c r="BZ225" s="70">
        <v>0</v>
      </c>
      <c r="CA225" s="70">
        <v>0</v>
      </c>
      <c r="CB225" s="70">
        <v>0</v>
      </c>
      <c r="CC225" s="70">
        <v>0</v>
      </c>
      <c r="CD225" s="70">
        <v>0</v>
      </c>
    </row>
    <row r="226" spans="1:82">
      <c r="A226" s="70" t="s">
        <v>1991</v>
      </c>
      <c r="B226" s="70">
        <v>484</v>
      </c>
      <c r="C226" s="70">
        <v>8</v>
      </c>
      <c r="D226" s="70">
        <v>29</v>
      </c>
      <c r="E226" s="70">
        <v>2011</v>
      </c>
      <c r="F226" s="70" t="s">
        <v>178</v>
      </c>
      <c r="G226" s="70" t="s">
        <v>1983</v>
      </c>
      <c r="H226" s="70" t="s">
        <v>1984</v>
      </c>
      <c r="I226" s="148"/>
      <c r="J226" s="71">
        <v>107.04567956441051</v>
      </c>
      <c r="K226" s="71">
        <v>4.3145127648154507</v>
      </c>
      <c r="L226" s="71">
        <v>17.16804190103117</v>
      </c>
      <c r="M226" s="71">
        <v>39.07129656144879</v>
      </c>
      <c r="N226" s="71">
        <v>40.7546475060606</v>
      </c>
      <c r="O226" s="71">
        <v>29.467705494714473</v>
      </c>
      <c r="P226" s="71">
        <v>30.586417279772103</v>
      </c>
      <c r="Q226" s="71">
        <v>1.8848149887623</v>
      </c>
      <c r="R226" s="71">
        <v>0</v>
      </c>
      <c r="S226" s="71">
        <v>4.1106360307199994</v>
      </c>
      <c r="T226" s="72"/>
      <c r="U226" s="71">
        <v>10103075</v>
      </c>
      <c r="V226" s="71">
        <v>1477</v>
      </c>
      <c r="W226" s="71">
        <v>441</v>
      </c>
      <c r="X226" s="71">
        <v>7234</v>
      </c>
      <c r="Y226" s="71">
        <v>9018</v>
      </c>
      <c r="Z226" s="71">
        <v>15291</v>
      </c>
      <c r="AA226" s="71">
        <v>6181</v>
      </c>
      <c r="AB226" s="71">
        <v>26858</v>
      </c>
      <c r="AC226" s="71">
        <v>0</v>
      </c>
      <c r="AD226" s="71">
        <v>4.1106360307199994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102.428</v>
      </c>
      <c r="BJ226" s="71">
        <v>26.286000000000001</v>
      </c>
      <c r="BK226" s="71">
        <v>0</v>
      </c>
      <c r="BL226" s="71">
        <v>3.1139999999999999</v>
      </c>
      <c r="BM226" s="71">
        <v>0</v>
      </c>
      <c r="BN226" s="72"/>
      <c r="BO226" s="71">
        <v>0</v>
      </c>
      <c r="BP226" s="71">
        <v>1</v>
      </c>
      <c r="BQ226" s="71">
        <v>6</v>
      </c>
      <c r="BR226" s="71">
        <v>0</v>
      </c>
      <c r="BS226" s="71">
        <v>1</v>
      </c>
      <c r="BT226" s="71">
        <v>0</v>
      </c>
      <c r="BU226"/>
      <c r="BV226" s="70">
        <v>131.828</v>
      </c>
      <c r="BW226" s="70">
        <v>0</v>
      </c>
      <c r="BX226" s="70">
        <v>0</v>
      </c>
      <c r="BY226" s="70">
        <v>0</v>
      </c>
      <c r="BZ226" s="70">
        <v>0</v>
      </c>
      <c r="CA226" s="70">
        <v>0</v>
      </c>
      <c r="CB226" s="70">
        <v>0</v>
      </c>
      <c r="CC226" s="70">
        <v>0</v>
      </c>
      <c r="CD226" s="70">
        <v>0</v>
      </c>
    </row>
    <row r="227" spans="1:82">
      <c r="A227" s="70" t="s">
        <v>1992</v>
      </c>
      <c r="B227" s="70">
        <v>485</v>
      </c>
      <c r="C227" s="70">
        <v>9</v>
      </c>
      <c r="D227" s="70">
        <v>29</v>
      </c>
      <c r="E227" s="70">
        <v>2012</v>
      </c>
      <c r="F227" s="70" t="s">
        <v>179</v>
      </c>
      <c r="G227" s="70" t="s">
        <v>1983</v>
      </c>
      <c r="H227" s="70" t="s">
        <v>1984</v>
      </c>
      <c r="I227" s="148"/>
      <c r="J227" s="71">
        <v>84.124926365728967</v>
      </c>
      <c r="K227" s="71">
        <v>3.8942950082599559</v>
      </c>
      <c r="L227" s="71">
        <v>16.680093536497989</v>
      </c>
      <c r="M227" s="71">
        <v>37.978081651118053</v>
      </c>
      <c r="N227" s="71">
        <v>39.269703555049297</v>
      </c>
      <c r="O227" s="71">
        <v>29.220523905376311</v>
      </c>
      <c r="P227" s="71">
        <v>30.262777631254938</v>
      </c>
      <c r="Q227" s="71">
        <v>2.0214324104069799</v>
      </c>
      <c r="R227" s="71">
        <v>0</v>
      </c>
      <c r="S227" s="71">
        <v>3.4541271142199999</v>
      </c>
      <c r="T227" s="72"/>
      <c r="U227" s="71">
        <v>8585332</v>
      </c>
      <c r="V227" s="71">
        <v>1477</v>
      </c>
      <c r="W227" s="71">
        <v>441</v>
      </c>
      <c r="X227" s="71">
        <v>7234</v>
      </c>
      <c r="Y227" s="71">
        <v>9037</v>
      </c>
      <c r="Z227" s="71">
        <v>15283</v>
      </c>
      <c r="AA227" s="71">
        <v>6081</v>
      </c>
      <c r="AB227" s="71">
        <v>26512</v>
      </c>
      <c r="AC227" s="71">
        <v>0</v>
      </c>
      <c r="AD227" s="71">
        <v>3.4541271142199999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144.23500000000001</v>
      </c>
      <c r="BJ227" s="71">
        <v>27.093</v>
      </c>
      <c r="BK227" s="71">
        <v>0</v>
      </c>
      <c r="BL227" s="71">
        <v>4.3419999999999996</v>
      </c>
      <c r="BM227" s="71">
        <v>0</v>
      </c>
      <c r="BN227" s="72"/>
      <c r="BO227" s="71">
        <v>0</v>
      </c>
      <c r="BP227" s="71">
        <v>1</v>
      </c>
      <c r="BQ227" s="71">
        <v>5</v>
      </c>
      <c r="BR227" s="71">
        <v>0</v>
      </c>
      <c r="BS227" s="71">
        <v>1</v>
      </c>
      <c r="BT227" s="71">
        <v>0</v>
      </c>
      <c r="BU227"/>
      <c r="BV227" s="70">
        <v>175.67</v>
      </c>
      <c r="BW227" s="70">
        <v>0</v>
      </c>
      <c r="BX227" s="70">
        <v>0</v>
      </c>
      <c r="BY227" s="70">
        <v>0</v>
      </c>
      <c r="BZ227" s="70">
        <v>0</v>
      </c>
      <c r="CA227" s="70">
        <v>0</v>
      </c>
      <c r="CB227" s="70">
        <v>0</v>
      </c>
      <c r="CC227" s="70">
        <v>0</v>
      </c>
      <c r="CD227" s="70">
        <v>0</v>
      </c>
    </row>
    <row r="228" spans="1:82">
      <c r="A228" s="70" t="s">
        <v>1993</v>
      </c>
      <c r="B228" s="70">
        <v>486</v>
      </c>
      <c r="C228" s="70">
        <v>10</v>
      </c>
      <c r="D228" s="70">
        <v>29</v>
      </c>
      <c r="E228" s="70">
        <v>2013</v>
      </c>
      <c r="F228" s="70" t="s">
        <v>180</v>
      </c>
      <c r="G228" s="70" t="s">
        <v>1983</v>
      </c>
      <c r="H228" s="70" t="s">
        <v>1984</v>
      </c>
      <c r="I228" s="148"/>
      <c r="J228" s="71">
        <v>99.728586809462826</v>
      </c>
      <c r="K228" s="71">
        <v>3.1440082388845649</v>
      </c>
      <c r="L228" s="71">
        <v>16.170909534901259</v>
      </c>
      <c r="M228" s="71">
        <v>38.714501788092818</v>
      </c>
      <c r="N228" s="71">
        <v>36.719806646471319</v>
      </c>
      <c r="O228" s="71">
        <v>27.958829939492144</v>
      </c>
      <c r="P228" s="71">
        <v>30.196974895718913</v>
      </c>
      <c r="Q228" s="71">
        <v>2.0344337068874299</v>
      </c>
      <c r="R228" s="71">
        <v>0</v>
      </c>
      <c r="S228" s="71">
        <v>2.25694357749</v>
      </c>
      <c r="T228" s="72"/>
      <c r="U228" s="71">
        <v>8934782</v>
      </c>
      <c r="V228" s="71">
        <v>1477</v>
      </c>
      <c r="W228" s="71">
        <v>441</v>
      </c>
      <c r="X228" s="71">
        <v>7234</v>
      </c>
      <c r="Y228" s="71">
        <v>9026</v>
      </c>
      <c r="Z228" s="71">
        <v>15276</v>
      </c>
      <c r="AA228" s="71">
        <v>6045</v>
      </c>
      <c r="AB228" s="71">
        <v>26300</v>
      </c>
      <c r="AC228" s="71">
        <v>0</v>
      </c>
      <c r="AD228" s="71">
        <v>2.25694357749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126.367</v>
      </c>
      <c r="BJ228" s="71">
        <v>23.666</v>
      </c>
      <c r="BK228" s="71">
        <v>0</v>
      </c>
      <c r="BL228" s="71">
        <v>4.4370000000000003</v>
      </c>
      <c r="BM228" s="71">
        <v>0</v>
      </c>
      <c r="BN228" s="72"/>
      <c r="BO228" s="71">
        <v>0</v>
      </c>
      <c r="BP228" s="71">
        <v>1</v>
      </c>
      <c r="BQ228" s="71">
        <v>4</v>
      </c>
      <c r="BR228" s="71">
        <v>0</v>
      </c>
      <c r="BS228" s="71">
        <v>1</v>
      </c>
      <c r="BT228" s="71">
        <v>0</v>
      </c>
      <c r="BU228"/>
      <c r="BV228" s="70">
        <v>154.47</v>
      </c>
      <c r="BW228" s="70">
        <v>0</v>
      </c>
      <c r="BX228" s="70">
        <v>0</v>
      </c>
      <c r="BY228" s="70">
        <v>0</v>
      </c>
      <c r="BZ228" s="70">
        <v>0</v>
      </c>
      <c r="CA228" s="70">
        <v>0</v>
      </c>
      <c r="CB228" s="70">
        <v>0</v>
      </c>
      <c r="CC228" s="70">
        <v>0</v>
      </c>
      <c r="CD228" s="70">
        <v>0</v>
      </c>
    </row>
    <row r="229" spans="1:82">
      <c r="A229" s="70" t="s">
        <v>1994</v>
      </c>
      <c r="B229" s="70">
        <v>487</v>
      </c>
      <c r="C229" s="70">
        <v>11</v>
      </c>
      <c r="D229" s="70">
        <v>29</v>
      </c>
      <c r="E229" s="70">
        <v>2014</v>
      </c>
      <c r="F229" s="70" t="s">
        <v>181</v>
      </c>
      <c r="G229" s="70" t="s">
        <v>1983</v>
      </c>
      <c r="H229" s="70" t="s">
        <v>1984</v>
      </c>
      <c r="I229" s="148"/>
      <c r="J229" s="71">
        <v>81.216725912240136</v>
      </c>
      <c r="K229" s="71">
        <v>2.7374417926974659</v>
      </c>
      <c r="L229" s="71">
        <v>8.3799262420398009</v>
      </c>
      <c r="M229" s="71">
        <v>33.969568123100878</v>
      </c>
      <c r="N229" s="71">
        <v>35.988821316060971</v>
      </c>
      <c r="O229" s="71">
        <v>26.37742250349876</v>
      </c>
      <c r="P229" s="71">
        <v>29.786523975649075</v>
      </c>
      <c r="Q229" s="71">
        <v>1.9224536511689501</v>
      </c>
      <c r="R229" s="71">
        <v>0</v>
      </c>
      <c r="S229" s="71">
        <v>2.0681727203100002</v>
      </c>
      <c r="T229" s="72"/>
      <c r="U229" s="71">
        <v>8821760</v>
      </c>
      <c r="V229" s="71">
        <v>1104</v>
      </c>
      <c r="W229" s="71">
        <v>288</v>
      </c>
      <c r="X229" s="71">
        <v>6793</v>
      </c>
      <c r="Y229" s="71">
        <v>8966</v>
      </c>
      <c r="Z229" s="71">
        <v>15179</v>
      </c>
      <c r="AA229" s="71">
        <v>5932</v>
      </c>
      <c r="AB229" s="71">
        <v>25903</v>
      </c>
      <c r="AC229" s="71">
        <v>0</v>
      </c>
      <c r="AD229" s="71">
        <v>2.0681727203100002</v>
      </c>
      <c r="AE229" s="72"/>
      <c r="AF229" s="71"/>
      <c r="AG229" s="71"/>
      <c r="AH229" s="71"/>
      <c r="AI229" s="71"/>
      <c r="AJ229" s="71"/>
      <c r="AK229" s="71"/>
      <c r="AL229" s="71"/>
      <c r="AM229" s="71"/>
      <c r="AN229" s="71"/>
      <c r="AO229" s="71"/>
      <c r="AP229" s="71"/>
      <c r="AQ229" s="72"/>
      <c r="AR229" s="71">
        <v>80</v>
      </c>
      <c r="AS229" s="71">
        <v>31</v>
      </c>
      <c r="AT229" s="71">
        <v>0</v>
      </c>
      <c r="AU229" s="71">
        <v>1</v>
      </c>
      <c r="AV229" s="71">
        <v>0</v>
      </c>
      <c r="AW229" s="71">
        <v>0</v>
      </c>
      <c r="AX229" s="71"/>
      <c r="AY229" s="72"/>
      <c r="AZ229" s="71">
        <v>373.62</v>
      </c>
      <c r="BA229" s="71">
        <v>1786.8</v>
      </c>
      <c r="BB229" s="71">
        <v>0</v>
      </c>
      <c r="BC229" s="71">
        <v>70.900000000000006</v>
      </c>
      <c r="BD229" s="71">
        <v>0</v>
      </c>
      <c r="BE229" s="71">
        <v>0</v>
      </c>
      <c r="BF229" s="71"/>
      <c r="BG229" s="72"/>
      <c r="BH229" s="71">
        <v>0</v>
      </c>
      <c r="BI229" s="71">
        <v>134.82599999999999</v>
      </c>
      <c r="BJ229" s="71">
        <v>21.891999999999999</v>
      </c>
      <c r="BK229" s="71">
        <v>0</v>
      </c>
      <c r="BL229" s="71">
        <v>4.218</v>
      </c>
      <c r="BM229" s="71">
        <v>0</v>
      </c>
      <c r="BN229" s="72"/>
      <c r="BO229" s="71">
        <v>0</v>
      </c>
      <c r="BP229" s="71">
        <v>1</v>
      </c>
      <c r="BQ229" s="71">
        <v>4</v>
      </c>
      <c r="BR229" s="71">
        <v>0</v>
      </c>
      <c r="BS229" s="71">
        <v>1</v>
      </c>
      <c r="BT229" s="71">
        <v>0</v>
      </c>
      <c r="BU229"/>
      <c r="BV229" s="70">
        <v>160.93600000000001</v>
      </c>
      <c r="BW229" s="70">
        <v>0</v>
      </c>
      <c r="BX229" s="70">
        <v>0</v>
      </c>
      <c r="BY229" s="70">
        <v>0</v>
      </c>
      <c r="BZ229" s="70">
        <v>0</v>
      </c>
      <c r="CA229" s="70">
        <v>0</v>
      </c>
      <c r="CB229" s="70">
        <v>0</v>
      </c>
      <c r="CC229" s="70">
        <v>0</v>
      </c>
      <c r="CD229" s="70">
        <v>0</v>
      </c>
    </row>
    <row r="230" spans="1:82">
      <c r="A230" s="70" t="s">
        <v>1995</v>
      </c>
      <c r="B230" s="70">
        <v>488</v>
      </c>
      <c r="C230" s="70">
        <v>12</v>
      </c>
      <c r="D230" s="70">
        <v>29</v>
      </c>
      <c r="E230" s="70">
        <v>2015</v>
      </c>
      <c r="F230" s="70" t="s">
        <v>182</v>
      </c>
      <c r="G230" s="70" t="s">
        <v>1983</v>
      </c>
      <c r="H230" s="70" t="s">
        <v>1984</v>
      </c>
      <c r="I230" s="148"/>
      <c r="J230" s="71">
        <v>66.35740024935177</v>
      </c>
      <c r="K230" s="71">
        <v>2.6959162587280749</v>
      </c>
      <c r="L230" s="71">
        <v>7.4776026116919514</v>
      </c>
      <c r="M230" s="71">
        <v>44.310704233188382</v>
      </c>
      <c r="N230" s="71">
        <v>34.089037278610732</v>
      </c>
      <c r="O230" s="71">
        <v>26.108776246337609</v>
      </c>
      <c r="P230" s="71">
        <v>29.41808396644532</v>
      </c>
      <c r="Q230" s="71">
        <v>1.8571105346630901</v>
      </c>
      <c r="R230" s="71">
        <v>0</v>
      </c>
      <c r="S230" s="71">
        <v>2.8365656325000002</v>
      </c>
      <c r="T230" s="72"/>
      <c r="U230" s="71">
        <v>7796898</v>
      </c>
      <c r="V230" s="71">
        <v>1104</v>
      </c>
      <c r="W230" s="71">
        <v>288</v>
      </c>
      <c r="X230" s="71">
        <v>6793</v>
      </c>
      <c r="Y230" s="71">
        <v>8935</v>
      </c>
      <c r="Z230" s="71">
        <v>15169</v>
      </c>
      <c r="AA230" s="71">
        <v>5854</v>
      </c>
      <c r="AB230" s="71">
        <v>25561</v>
      </c>
      <c r="AC230" s="71">
        <v>0</v>
      </c>
      <c r="AD230" s="71">
        <v>2.8365656325000002</v>
      </c>
      <c r="AE230" s="72"/>
      <c r="AF230" s="71">
        <v>74727011.749833435</v>
      </c>
      <c r="AG230" s="71">
        <v>2069941.6976473781</v>
      </c>
      <c r="AH230" s="71">
        <v>1554544.8943035749</v>
      </c>
      <c r="AI230" s="71">
        <v>43707254.358836539</v>
      </c>
      <c r="AJ230" s="71">
        <v>50928511.150426887</v>
      </c>
      <c r="AK230" s="71">
        <v>0</v>
      </c>
      <c r="AL230" s="71">
        <v>0</v>
      </c>
      <c r="AM230" s="71">
        <v>3503027.8256377848</v>
      </c>
      <c r="AN230" s="71">
        <v>0</v>
      </c>
      <c r="AO230" s="71">
        <v>0</v>
      </c>
      <c r="AP230" s="71">
        <v>176490291.6766856</v>
      </c>
      <c r="AQ230" s="72"/>
      <c r="AR230" s="71">
        <v>88</v>
      </c>
      <c r="AS230" s="71">
        <v>55</v>
      </c>
      <c r="AT230" s="71">
        <v>0</v>
      </c>
      <c r="AU230" s="71">
        <v>2</v>
      </c>
      <c r="AV230" s="71">
        <v>0</v>
      </c>
      <c r="AW230" s="71">
        <v>0</v>
      </c>
      <c r="AX230" s="71"/>
      <c r="AY230" s="72"/>
      <c r="AZ230" s="71">
        <v>421.22</v>
      </c>
      <c r="BA230" s="71">
        <v>3962</v>
      </c>
      <c r="BB230" s="71">
        <v>0</v>
      </c>
      <c r="BC230" s="71">
        <v>910.9</v>
      </c>
      <c r="BD230" s="71">
        <v>0</v>
      </c>
      <c r="BE230" s="71">
        <v>0</v>
      </c>
      <c r="BF230" s="71"/>
      <c r="BG230" s="72"/>
      <c r="BH230" s="71">
        <v>0</v>
      </c>
      <c r="BI230" s="71">
        <v>146.26</v>
      </c>
      <c r="BJ230" s="71">
        <v>22.488</v>
      </c>
      <c r="BK230" s="71">
        <v>0</v>
      </c>
      <c r="BL230" s="71">
        <v>4.3600000000000003</v>
      </c>
      <c r="BM230" s="71">
        <v>0</v>
      </c>
      <c r="BN230" s="72"/>
      <c r="BO230" s="71">
        <v>0</v>
      </c>
      <c r="BP230" s="71">
        <v>1</v>
      </c>
      <c r="BQ230" s="71">
        <v>4</v>
      </c>
      <c r="BR230" s="71">
        <v>0</v>
      </c>
      <c r="BS230" s="71">
        <v>1</v>
      </c>
      <c r="BT230" s="71">
        <v>0</v>
      </c>
      <c r="BU230"/>
      <c r="BV230" s="70">
        <v>173.108</v>
      </c>
      <c r="BW230" s="70">
        <v>0</v>
      </c>
      <c r="BX230" s="70">
        <v>0</v>
      </c>
      <c r="BY230" s="70">
        <v>0</v>
      </c>
      <c r="BZ230" s="70">
        <v>0</v>
      </c>
      <c r="CA230" s="70">
        <v>0</v>
      </c>
      <c r="CB230" s="70">
        <v>0</v>
      </c>
      <c r="CC230" s="70">
        <v>0</v>
      </c>
      <c r="CD230" s="70">
        <v>0</v>
      </c>
    </row>
    <row r="231" spans="1:82">
      <c r="A231" s="70" t="s">
        <v>1996</v>
      </c>
      <c r="B231" s="70">
        <v>489</v>
      </c>
      <c r="C231" s="70">
        <v>13</v>
      </c>
      <c r="D231" s="70">
        <v>29</v>
      </c>
      <c r="E231" s="70">
        <v>2016</v>
      </c>
      <c r="F231" s="70" t="s">
        <v>155</v>
      </c>
      <c r="G231" s="70" t="s">
        <v>1983</v>
      </c>
      <c r="H231" s="70" t="s">
        <v>1984</v>
      </c>
      <c r="I231" s="148"/>
      <c r="J231" s="71">
        <v>75.014003872832035</v>
      </c>
      <c r="K231" s="71">
        <v>2.6802329711271318</v>
      </c>
      <c r="L231" s="71">
        <v>7.1076980210043974</v>
      </c>
      <c r="M231" s="71">
        <v>29.484819396986918</v>
      </c>
      <c r="N231" s="71">
        <v>33.324415891169259</v>
      </c>
      <c r="O231" s="71">
        <v>25.820629773179267</v>
      </c>
      <c r="P231" s="71">
        <v>30.303848702736701</v>
      </c>
      <c r="Q231" s="71">
        <v>1.7747709638197677</v>
      </c>
      <c r="R231" s="71">
        <v>0</v>
      </c>
      <c r="S231" s="71">
        <v>1.5832768555800001</v>
      </c>
      <c r="T231" s="72"/>
      <c r="U231" s="71">
        <v>8673279</v>
      </c>
      <c r="V231" s="71">
        <v>1104</v>
      </c>
      <c r="W231" s="71">
        <v>288</v>
      </c>
      <c r="X231" s="71">
        <v>6793</v>
      </c>
      <c r="Y231" s="71">
        <v>8898</v>
      </c>
      <c r="Z231" s="71">
        <v>15186</v>
      </c>
      <c r="AA231" s="71">
        <v>6237</v>
      </c>
      <c r="AB231" s="71">
        <v>25127</v>
      </c>
      <c r="AC231" s="71">
        <v>0</v>
      </c>
      <c r="AD231" s="71">
        <v>1.5832768555800001</v>
      </c>
      <c r="AE231" s="72"/>
      <c r="AF231" s="71">
        <v>86542986.698485836</v>
      </c>
      <c r="AG231" s="71">
        <v>1983731.208531606</v>
      </c>
      <c r="AH231" s="71">
        <v>1134402.946025141</v>
      </c>
      <c r="AI231" s="71">
        <v>43429478.398756623</v>
      </c>
      <c r="AJ231" s="71">
        <v>49899601.499095283</v>
      </c>
      <c r="AK231" s="71">
        <v>0</v>
      </c>
      <c r="AL231" s="71">
        <v>0</v>
      </c>
      <c r="AM231" s="71">
        <v>3446225.2466294179</v>
      </c>
      <c r="AN231" s="71">
        <v>0</v>
      </c>
      <c r="AO231" s="71">
        <v>0</v>
      </c>
      <c r="AP231" s="71">
        <v>186436425.9975239</v>
      </c>
      <c r="AQ231" s="72"/>
      <c r="AR231" s="71">
        <v>102</v>
      </c>
      <c r="AS231" s="71">
        <v>59</v>
      </c>
      <c r="AT231" s="71">
        <v>0</v>
      </c>
      <c r="AU231" s="71">
        <v>2</v>
      </c>
      <c r="AV231" s="71">
        <v>0</v>
      </c>
      <c r="AW231" s="71">
        <v>0</v>
      </c>
      <c r="AX231" s="71"/>
      <c r="AY231" s="72"/>
      <c r="AZ231" s="71">
        <v>501.81999999999988</v>
      </c>
      <c r="BA231" s="71">
        <v>4837.2</v>
      </c>
      <c r="BB231" s="71">
        <v>0</v>
      </c>
      <c r="BC231" s="71">
        <v>974.1</v>
      </c>
      <c r="BD231" s="71">
        <v>0</v>
      </c>
      <c r="BE231" s="71">
        <v>0</v>
      </c>
      <c r="BF231" s="71"/>
      <c r="BG231" s="72"/>
      <c r="BH231" s="71">
        <v>0</v>
      </c>
      <c r="BI231" s="71">
        <v>280.642</v>
      </c>
      <c r="BJ231" s="71">
        <v>22.855</v>
      </c>
      <c r="BK231" s="71">
        <v>0</v>
      </c>
      <c r="BL231" s="71">
        <v>4.5999999999999996</v>
      </c>
      <c r="BM231" s="71">
        <v>0</v>
      </c>
      <c r="BN231" s="72"/>
      <c r="BO231" s="71">
        <v>0</v>
      </c>
      <c r="BP231" s="71">
        <v>1</v>
      </c>
      <c r="BQ231" s="71">
        <v>4</v>
      </c>
      <c r="BR231" s="71">
        <v>0</v>
      </c>
      <c r="BS231" s="71">
        <v>1</v>
      </c>
      <c r="BT231" s="71">
        <v>0</v>
      </c>
      <c r="BU231"/>
      <c r="BV231" s="70">
        <v>308.09699999999998</v>
      </c>
      <c r="BW231" s="70">
        <v>0</v>
      </c>
      <c r="BX231" s="70">
        <v>0</v>
      </c>
      <c r="BY231" s="70">
        <v>0</v>
      </c>
      <c r="BZ231" s="70">
        <v>0</v>
      </c>
      <c r="CA231" s="70">
        <v>0</v>
      </c>
      <c r="CB231" s="70">
        <v>0</v>
      </c>
      <c r="CC231" s="70">
        <v>0</v>
      </c>
      <c r="CD231" s="70">
        <v>0</v>
      </c>
    </row>
    <row r="232" spans="1:82">
      <c r="A232" s="70" t="s">
        <v>1997</v>
      </c>
      <c r="B232" s="70">
        <v>490</v>
      </c>
      <c r="C232" s="70">
        <v>14</v>
      </c>
      <c r="D232" s="70">
        <v>29</v>
      </c>
      <c r="E232" s="70">
        <v>2017</v>
      </c>
      <c r="F232" s="70" t="s">
        <v>156</v>
      </c>
      <c r="G232" s="70" t="s">
        <v>1983</v>
      </c>
      <c r="H232" s="70" t="s">
        <v>1984</v>
      </c>
      <c r="I232" s="148"/>
      <c r="J232" s="71">
        <v>87.125406052344573</v>
      </c>
      <c r="K232" s="71">
        <v>2.6680704641142876</v>
      </c>
      <c r="L232" s="71">
        <v>7.6302670058412101</v>
      </c>
      <c r="M232" s="71">
        <v>26.108473151728099</v>
      </c>
      <c r="N232" s="71">
        <v>32.200664213209109</v>
      </c>
      <c r="O232" s="71">
        <v>25.243751748978944</v>
      </c>
      <c r="P232" s="71">
        <v>29.566327008105901</v>
      </c>
      <c r="Q232" s="71">
        <v>1.68735096628905</v>
      </c>
      <c r="R232" s="71">
        <v>0</v>
      </c>
      <c r="S232" s="71">
        <v>2.7791895808000002</v>
      </c>
      <c r="T232" s="72"/>
      <c r="U232" s="71">
        <v>10247968</v>
      </c>
      <c r="V232" s="71">
        <v>1104</v>
      </c>
      <c r="W232" s="71">
        <v>288</v>
      </c>
      <c r="X232" s="71">
        <v>6793</v>
      </c>
      <c r="Y232" s="71">
        <v>8898</v>
      </c>
      <c r="Z232" s="71">
        <v>15093</v>
      </c>
      <c r="AA232" s="71">
        <v>6124</v>
      </c>
      <c r="AB232" s="71">
        <v>24704</v>
      </c>
      <c r="AC232" s="71">
        <v>0</v>
      </c>
      <c r="AD232" s="71">
        <v>2.7791895807999998</v>
      </c>
      <c r="AE232" s="72"/>
      <c r="AF232" s="71">
        <v>101874774.9866619</v>
      </c>
      <c r="AG232" s="71">
        <v>1996520.862393003</v>
      </c>
      <c r="AH232" s="71">
        <v>1563245.8958449429</v>
      </c>
      <c r="AI232" s="71">
        <v>41007078.88377291</v>
      </c>
      <c r="AJ232" s="71">
        <v>46575025.120972127</v>
      </c>
      <c r="AK232" s="71">
        <v>0</v>
      </c>
      <c r="AL232" s="71">
        <v>0</v>
      </c>
      <c r="AM232" s="71">
        <v>3393511.4572617998</v>
      </c>
      <c r="AN232" s="71">
        <v>0</v>
      </c>
      <c r="AO232" s="71">
        <v>0</v>
      </c>
      <c r="AP232" s="71">
        <v>196410157.20690668</v>
      </c>
      <c r="AQ232" s="72"/>
      <c r="AR232" s="71">
        <v>108</v>
      </c>
      <c r="AS232" s="71">
        <v>61</v>
      </c>
      <c r="AT232" s="71">
        <v>0</v>
      </c>
      <c r="AU232" s="71">
        <v>5</v>
      </c>
      <c r="AV232" s="71">
        <v>0</v>
      </c>
      <c r="AW232" s="71">
        <v>0</v>
      </c>
      <c r="AX232" s="71"/>
      <c r="AY232" s="72"/>
      <c r="AZ232" s="71">
        <v>532.12</v>
      </c>
      <c r="BA232" s="71">
        <v>4862.3</v>
      </c>
      <c r="BB232" s="71">
        <v>0</v>
      </c>
      <c r="BC232" s="71">
        <v>2103.9</v>
      </c>
      <c r="BD232" s="71">
        <v>0</v>
      </c>
      <c r="BE232" s="71">
        <v>0</v>
      </c>
      <c r="BF232" s="71"/>
      <c r="BG232" s="72"/>
      <c r="BH232" s="71">
        <v>0</v>
      </c>
      <c r="BI232" s="71">
        <v>227.715</v>
      </c>
      <c r="BJ232" s="71">
        <v>21.734000000000002</v>
      </c>
      <c r="BK232" s="71">
        <v>0</v>
      </c>
      <c r="BL232" s="71">
        <v>4.5519999999999996</v>
      </c>
      <c r="BM232" s="71">
        <v>0</v>
      </c>
      <c r="BN232" s="72"/>
      <c r="BO232" s="71">
        <v>0</v>
      </c>
      <c r="BP232" s="71">
        <v>1</v>
      </c>
      <c r="BQ232" s="71">
        <v>4</v>
      </c>
      <c r="BR232" s="71">
        <v>0</v>
      </c>
      <c r="BS232" s="71">
        <v>1</v>
      </c>
      <c r="BT232" s="71">
        <v>0</v>
      </c>
      <c r="BU232"/>
      <c r="BV232" s="70">
        <v>254.001</v>
      </c>
      <c r="BW232" s="70">
        <v>0</v>
      </c>
      <c r="BX232" s="70">
        <v>0</v>
      </c>
      <c r="BY232" s="70">
        <v>0</v>
      </c>
      <c r="BZ232" s="70">
        <v>0</v>
      </c>
      <c r="CA232" s="70">
        <v>0</v>
      </c>
      <c r="CB232" s="70">
        <v>0</v>
      </c>
      <c r="CC232" s="70">
        <v>0</v>
      </c>
      <c r="CD232" s="70">
        <v>0</v>
      </c>
    </row>
    <row r="233" spans="1:82">
      <c r="A233" s="70" t="s">
        <v>1998</v>
      </c>
      <c r="B233" s="70">
        <v>491</v>
      </c>
      <c r="C233" s="70">
        <v>15</v>
      </c>
      <c r="D233" s="70">
        <v>29</v>
      </c>
      <c r="E233" s="70">
        <v>2018</v>
      </c>
      <c r="F233" s="70" t="s">
        <v>183</v>
      </c>
      <c r="G233" s="70" t="s">
        <v>1983</v>
      </c>
      <c r="H233" s="70" t="s">
        <v>1984</v>
      </c>
      <c r="I233" s="148"/>
      <c r="J233" s="71">
        <v>64.460497233955479</v>
      </c>
      <c r="K233" s="71">
        <v>2.5133073517971476</v>
      </c>
      <c r="L233" s="71">
        <v>6.7597140096390333</v>
      </c>
      <c r="M233" s="71">
        <v>26.995626797582052</v>
      </c>
      <c r="N233" s="71">
        <v>28.891080756499722</v>
      </c>
      <c r="O233" s="71">
        <v>24.574183052059659</v>
      </c>
      <c r="P233" s="71">
        <v>29.109500675569894</v>
      </c>
      <c r="Q233" s="71">
        <v>1.5383795878041899</v>
      </c>
      <c r="R233" s="71">
        <v>0</v>
      </c>
      <c r="S233" s="71">
        <v>2.5775347531500006</v>
      </c>
      <c r="T233" s="72"/>
      <c r="U233" s="71">
        <v>8085849.0000000009</v>
      </c>
      <c r="V233" s="71">
        <v>1104</v>
      </c>
      <c r="W233" s="71">
        <v>288</v>
      </c>
      <c r="X233" s="71">
        <v>6793</v>
      </c>
      <c r="Y233" s="71">
        <v>8893</v>
      </c>
      <c r="Z233" s="71">
        <v>14974</v>
      </c>
      <c r="AA233" s="71">
        <v>6090</v>
      </c>
      <c r="AB233" s="71">
        <v>24272</v>
      </c>
      <c r="AC233" s="71">
        <v>0</v>
      </c>
      <c r="AD233" s="71">
        <v>2.577534753150001</v>
      </c>
      <c r="AE233" s="72"/>
      <c r="AF233" s="71">
        <v>76547637.427375734</v>
      </c>
      <c r="AG233" s="71">
        <v>1781519.069480754</v>
      </c>
      <c r="AH233" s="71">
        <v>1473039.629935296</v>
      </c>
      <c r="AI233" s="71">
        <v>41762528.071721561</v>
      </c>
      <c r="AJ233" s="71">
        <v>44184057.305906057</v>
      </c>
      <c r="AK233" s="71">
        <v>0</v>
      </c>
      <c r="AL233" s="71">
        <v>0</v>
      </c>
      <c r="AM233" s="71">
        <v>3341067.759193141</v>
      </c>
      <c r="AN233" s="71">
        <v>0</v>
      </c>
      <c r="AO233" s="71">
        <v>0</v>
      </c>
      <c r="AP233" s="71">
        <v>169089849.26361257</v>
      </c>
      <c r="AQ233" s="72"/>
      <c r="AR233" s="71">
        <v>114</v>
      </c>
      <c r="AS233" s="71">
        <v>63</v>
      </c>
      <c r="AT233" s="71">
        <v>0</v>
      </c>
      <c r="AU233" s="71">
        <v>6</v>
      </c>
      <c r="AV233" s="71">
        <v>0</v>
      </c>
      <c r="AW233" s="71">
        <v>0</v>
      </c>
      <c r="AX233" s="71"/>
      <c r="AY233" s="72"/>
      <c r="AZ233" s="71">
        <v>577.41999999999996</v>
      </c>
      <c r="BA233" s="71">
        <v>4922.2</v>
      </c>
      <c r="BB233" s="71">
        <v>0</v>
      </c>
      <c r="BC233" s="71">
        <v>3103</v>
      </c>
      <c r="BD233" s="71">
        <v>0</v>
      </c>
      <c r="BE233" s="71">
        <v>0</v>
      </c>
      <c r="BF233" s="71"/>
      <c r="BG233" s="72"/>
      <c r="BH233" s="71">
        <v>0</v>
      </c>
      <c r="BI233" s="71">
        <v>170.16</v>
      </c>
      <c r="BJ233" s="71">
        <v>20.771000000000001</v>
      </c>
      <c r="BK233" s="71">
        <v>0</v>
      </c>
      <c r="BL233" s="71">
        <v>3.63</v>
      </c>
      <c r="BM233" s="71">
        <v>0</v>
      </c>
      <c r="BN233" s="72"/>
      <c r="BO233" s="71">
        <v>0</v>
      </c>
      <c r="BP233" s="71">
        <v>1</v>
      </c>
      <c r="BQ233" s="71">
        <v>4</v>
      </c>
      <c r="BR233" s="71">
        <v>0</v>
      </c>
      <c r="BS233" s="71">
        <v>1</v>
      </c>
      <c r="BT233" s="71">
        <v>0</v>
      </c>
      <c r="BU233"/>
      <c r="BV233" s="70">
        <v>194.56100000000001</v>
      </c>
      <c r="BW233" s="70">
        <v>0</v>
      </c>
      <c r="BX233" s="70">
        <v>0</v>
      </c>
      <c r="BY233" s="70">
        <v>0</v>
      </c>
      <c r="BZ233" s="70">
        <v>0</v>
      </c>
      <c r="CA233" s="70">
        <v>0</v>
      </c>
      <c r="CB233" s="70">
        <v>0</v>
      </c>
      <c r="CC233" s="70">
        <v>0</v>
      </c>
      <c r="CD233" s="70">
        <v>0</v>
      </c>
    </row>
    <row r="234" spans="1:82">
      <c r="A234" s="70" t="s">
        <v>1999</v>
      </c>
      <c r="B234" s="70">
        <v>492</v>
      </c>
      <c r="C234" s="70">
        <v>16</v>
      </c>
      <c r="D234" s="70">
        <v>29</v>
      </c>
      <c r="E234" s="70">
        <v>2019</v>
      </c>
      <c r="F234" s="70" t="s">
        <v>158</v>
      </c>
      <c r="G234" s="70" t="s">
        <v>1983</v>
      </c>
      <c r="H234" s="70" t="s">
        <v>1984</v>
      </c>
      <c r="I234" s="148"/>
      <c r="J234" s="71">
        <v>56.116768593016509</v>
      </c>
      <c r="K234" s="71">
        <v>2.285094293765789</v>
      </c>
      <c r="L234" s="71">
        <v>6.7905048715384346</v>
      </c>
      <c r="M234" s="71">
        <v>27.718412251265359</v>
      </c>
      <c r="N234" s="71">
        <v>27.317025480793422</v>
      </c>
      <c r="O234" s="71">
        <v>23.588529118744798</v>
      </c>
      <c r="P234" s="71">
        <v>26.877720748337524</v>
      </c>
      <c r="Q234" s="71">
        <v>1.4653091630716699</v>
      </c>
      <c r="R234" s="71">
        <v>0</v>
      </c>
      <c r="S234" s="71">
        <v>2.6827331483199996</v>
      </c>
      <c r="T234" s="72"/>
      <c r="U234" s="71">
        <v>7399020</v>
      </c>
      <c r="V234" s="71">
        <v>1104</v>
      </c>
      <c r="W234" s="71">
        <v>288</v>
      </c>
      <c r="X234" s="71">
        <v>6793</v>
      </c>
      <c r="Y234" s="71">
        <v>8851</v>
      </c>
      <c r="Z234" s="71">
        <v>14768</v>
      </c>
      <c r="AA234" s="71">
        <v>5581</v>
      </c>
      <c r="AB234" s="71">
        <v>23745</v>
      </c>
      <c r="AC234" s="71">
        <v>0</v>
      </c>
      <c r="AD234" s="71">
        <v>2.6827331483200001</v>
      </c>
      <c r="AE234" s="72"/>
      <c r="AF234" s="71">
        <v>70464196.142055765</v>
      </c>
      <c r="AG234" s="71">
        <v>1729033.5586623419</v>
      </c>
      <c r="AH234" s="71">
        <v>1552726.8346509151</v>
      </c>
      <c r="AI234" s="71">
        <v>46363204.647189341</v>
      </c>
      <c r="AJ234" s="71">
        <v>40908612.371722117</v>
      </c>
      <c r="AK234" s="71">
        <v>0</v>
      </c>
      <c r="AL234" s="71">
        <v>0</v>
      </c>
      <c r="AM234" s="71">
        <v>3233890.2477357034</v>
      </c>
      <c r="AN234" s="71">
        <v>0</v>
      </c>
      <c r="AO234" s="71">
        <v>0</v>
      </c>
      <c r="AP234" s="71">
        <v>164251663.80201617</v>
      </c>
      <c r="AQ234" s="72"/>
      <c r="AR234" s="71">
        <v>124</v>
      </c>
      <c r="AS234" s="71">
        <v>63</v>
      </c>
      <c r="AT234" s="71">
        <v>0</v>
      </c>
      <c r="AU234" s="71">
        <v>9</v>
      </c>
      <c r="AV234" s="71">
        <v>0</v>
      </c>
      <c r="AW234" s="71">
        <v>0</v>
      </c>
      <c r="AX234" s="71"/>
      <c r="AY234" s="72"/>
      <c r="AZ234" s="71">
        <v>643.81999999999994</v>
      </c>
      <c r="BA234" s="71">
        <v>4921.8999999999987</v>
      </c>
      <c r="BB234" s="71">
        <v>0</v>
      </c>
      <c r="BC234" s="71">
        <v>19147.7</v>
      </c>
      <c r="BD234" s="71">
        <v>0</v>
      </c>
      <c r="BE234" s="71">
        <v>0</v>
      </c>
      <c r="BF234" s="71"/>
      <c r="BG234" s="72"/>
      <c r="BH234" s="71">
        <v>0</v>
      </c>
      <c r="BI234" s="71">
        <v>238.66300000000001</v>
      </c>
      <c r="BJ234" s="71">
        <v>19.818000000000001</v>
      </c>
      <c r="BK234" s="71">
        <v>0</v>
      </c>
      <c r="BL234" s="71">
        <v>3.7469999999999999</v>
      </c>
      <c r="BM234" s="71">
        <v>0</v>
      </c>
      <c r="BN234" s="72"/>
      <c r="BO234" s="71">
        <v>0</v>
      </c>
      <c r="BP234" s="71">
        <v>1</v>
      </c>
      <c r="BQ234" s="71">
        <v>4</v>
      </c>
      <c r="BR234" s="71">
        <v>0</v>
      </c>
      <c r="BS234" s="71">
        <v>1</v>
      </c>
      <c r="BT234" s="71">
        <v>0</v>
      </c>
      <c r="BU234"/>
      <c r="BV234" s="70">
        <v>262.22800000000001</v>
      </c>
      <c r="BW234" s="70">
        <v>0</v>
      </c>
      <c r="BX234" s="70">
        <v>0</v>
      </c>
      <c r="BY234" s="70">
        <v>0</v>
      </c>
      <c r="BZ234" s="70">
        <v>0</v>
      </c>
      <c r="CA234" s="70">
        <v>0</v>
      </c>
      <c r="CB234" s="70">
        <v>0</v>
      </c>
      <c r="CC234" s="70">
        <v>0</v>
      </c>
      <c r="CD234" s="70">
        <v>0</v>
      </c>
    </row>
    <row r="235" spans="1:82">
      <c r="A235" s="70" t="s">
        <v>2000</v>
      </c>
      <c r="B235" s="70">
        <v>493</v>
      </c>
      <c r="C235" s="70">
        <v>17</v>
      </c>
      <c r="D235" s="70">
        <v>29</v>
      </c>
      <c r="E235" s="70">
        <v>2020</v>
      </c>
      <c r="F235" s="70" t="s">
        <v>159</v>
      </c>
      <c r="G235" s="1064" t="s">
        <v>1983</v>
      </c>
      <c r="H235" s="70" t="s">
        <v>1984</v>
      </c>
      <c r="I235" s="148"/>
      <c r="J235" s="71">
        <v>69.318996315576229</v>
      </c>
      <c r="K235" s="71">
        <v>2.4027969057938501</v>
      </c>
      <c r="L235" s="71">
        <v>6.1950101481240418</v>
      </c>
      <c r="M235" s="71">
        <v>23.680551993167512</v>
      </c>
      <c r="N235" s="71">
        <v>26.634149296517627</v>
      </c>
      <c r="O235" s="71">
        <v>20.531141129739854</v>
      </c>
      <c r="P235" s="71">
        <v>25.409621214908437</v>
      </c>
      <c r="Q235" s="71">
        <v>1.3836312960024499</v>
      </c>
      <c r="R235" s="71">
        <v>0</v>
      </c>
      <c r="S235" s="71">
        <v>2.2203323429599999</v>
      </c>
      <c r="T235" s="72"/>
      <c r="U235" s="71">
        <v>8774311</v>
      </c>
      <c r="V235" s="71">
        <v>1053</v>
      </c>
      <c r="W235" s="71">
        <v>310</v>
      </c>
      <c r="X235" s="71">
        <v>6604</v>
      </c>
      <c r="Y235" s="71">
        <v>8893</v>
      </c>
      <c r="Z235" s="71">
        <v>14671</v>
      </c>
      <c r="AA235" s="71">
        <v>5608</v>
      </c>
      <c r="AB235" s="71">
        <v>23467</v>
      </c>
      <c r="AC235" s="71">
        <v>0</v>
      </c>
      <c r="AD235" s="71">
        <v>2.2203323429599999</v>
      </c>
      <c r="AE235" s="72"/>
      <c r="AF235" s="71">
        <v>87034176.841638654</v>
      </c>
      <c r="AG235" s="71">
        <v>1773043.4646688576</v>
      </c>
      <c r="AH235" s="71">
        <v>1503755.0866352296</v>
      </c>
      <c r="AI235" s="71">
        <v>41806215.435008675</v>
      </c>
      <c r="AJ235" s="71">
        <v>48103546.282378137</v>
      </c>
      <c r="AK235" s="71"/>
      <c r="AL235" s="71"/>
      <c r="AM235" s="71">
        <v>3062704.2238079286</v>
      </c>
      <c r="AN235" s="71"/>
      <c r="AO235" s="71"/>
      <c r="AP235" s="71">
        <v>183283441.3341375</v>
      </c>
      <c r="AQ235" s="72"/>
      <c r="AR235" s="71">
        <v>134</v>
      </c>
      <c r="AS235" s="71">
        <v>63</v>
      </c>
      <c r="AT235" s="71">
        <v>0</v>
      </c>
      <c r="AU235" s="71">
        <v>13</v>
      </c>
      <c r="AV235" s="71">
        <v>0</v>
      </c>
      <c r="AW235" s="71">
        <v>0</v>
      </c>
      <c r="AX235" s="71"/>
      <c r="AY235" s="72"/>
      <c r="AZ235" s="71">
        <v>699.41999999999985</v>
      </c>
      <c r="BA235" s="71">
        <v>4921.9000000000005</v>
      </c>
      <c r="BB235" s="71">
        <v>0</v>
      </c>
      <c r="BC235" s="71">
        <v>22020.2</v>
      </c>
      <c r="BD235" s="71">
        <v>0</v>
      </c>
      <c r="BE235" s="71">
        <v>0</v>
      </c>
      <c r="BF235" s="71"/>
      <c r="BG235" s="72"/>
      <c r="BH235" s="71">
        <v>0</v>
      </c>
      <c r="BI235" s="71">
        <v>217.90199999999999</v>
      </c>
      <c r="BJ235" s="71">
        <v>15.991</v>
      </c>
      <c r="BK235" s="71">
        <v>0</v>
      </c>
      <c r="BL235" s="71">
        <v>2.5960000000000001</v>
      </c>
      <c r="BM235" s="71">
        <v>0</v>
      </c>
      <c r="BN235" s="72"/>
      <c r="BO235" s="71">
        <v>0</v>
      </c>
      <c r="BP235" s="71">
        <v>1</v>
      </c>
      <c r="BQ235" s="71">
        <v>3</v>
      </c>
      <c r="BR235" s="71">
        <v>0</v>
      </c>
      <c r="BS235" s="71">
        <v>1</v>
      </c>
      <c r="BT235" s="71">
        <v>0</v>
      </c>
      <c r="BU235"/>
      <c r="BV235" s="70">
        <v>236.489</v>
      </c>
      <c r="BW235" s="70">
        <v>0</v>
      </c>
      <c r="BX235" s="70">
        <v>0</v>
      </c>
      <c r="BY235" s="70">
        <v>0</v>
      </c>
      <c r="BZ235" s="70">
        <v>0</v>
      </c>
      <c r="CA235" s="70">
        <v>0</v>
      </c>
      <c r="CB235" s="70">
        <v>0</v>
      </c>
      <c r="CC235" s="70">
        <v>0</v>
      </c>
      <c r="CD235" s="70">
        <v>0</v>
      </c>
    </row>
    <row r="236" spans="1:82">
      <c r="A236" s="70" t="s">
        <v>2001</v>
      </c>
      <c r="B236" s="70">
        <v>493</v>
      </c>
      <c r="C236" s="70">
        <v>18</v>
      </c>
      <c r="D236" s="70">
        <v>29</v>
      </c>
      <c r="E236" s="70">
        <v>2021</v>
      </c>
      <c r="F236" s="70" t="s">
        <v>160</v>
      </c>
      <c r="G236" s="1064" t="s">
        <v>1983</v>
      </c>
      <c r="H236" s="70" t="s">
        <v>1984</v>
      </c>
      <c r="I236" s="148"/>
      <c r="J236" s="71">
        <v>78.009092284306419</v>
      </c>
      <c r="K236" s="71">
        <v>2.6197259736354974</v>
      </c>
      <c r="L236" s="71">
        <v>6.975594380004976</v>
      </c>
      <c r="M236" s="71">
        <v>27.042525595366651</v>
      </c>
      <c r="N236" s="71">
        <v>27.56442189535769</v>
      </c>
      <c r="O236" s="71">
        <v>19.684361868747683</v>
      </c>
      <c r="P236" s="71">
        <v>26.230112894689757</v>
      </c>
      <c r="Q236" s="71">
        <v>1.34453830914815</v>
      </c>
      <c r="R236" s="71">
        <v>0</v>
      </c>
      <c r="S236" s="71">
        <v>2.2426952351999998</v>
      </c>
      <c r="T236" s="72"/>
      <c r="U236" s="71">
        <v>10604634</v>
      </c>
      <c r="V236" s="71">
        <v>1053</v>
      </c>
      <c r="W236" s="71">
        <v>310</v>
      </c>
      <c r="X236" s="71">
        <v>6604</v>
      </c>
      <c r="Y236" s="71">
        <v>8867</v>
      </c>
      <c r="Z236" s="71">
        <v>14483</v>
      </c>
      <c r="AA236" s="71">
        <v>5645</v>
      </c>
      <c r="AB236" s="71">
        <v>23028</v>
      </c>
      <c r="AC236" s="71">
        <v>0</v>
      </c>
      <c r="AD236" s="71">
        <v>2.2426952351999998</v>
      </c>
      <c r="AE236" s="72"/>
      <c r="AF236" s="71">
        <v>95112144.821962386</v>
      </c>
      <c r="AG236" s="71">
        <v>1807654.6270436002</v>
      </c>
      <c r="AH236" s="71">
        <v>1617921.8998887402</v>
      </c>
      <c r="AI236" s="71">
        <v>41505931.103657305</v>
      </c>
      <c r="AJ236" s="71">
        <v>46414821.799155049</v>
      </c>
      <c r="AK236" s="71">
        <v>0</v>
      </c>
      <c r="AL236" s="71">
        <v>0</v>
      </c>
      <c r="AM236" s="71">
        <v>3022744.8084380855</v>
      </c>
      <c r="AN236" s="71">
        <v>0</v>
      </c>
      <c r="AO236" s="71">
        <v>0</v>
      </c>
      <c r="AP236" s="71">
        <v>189481219.06014517</v>
      </c>
      <c r="AQ236" s="72"/>
      <c r="AR236" s="71">
        <v>142</v>
      </c>
      <c r="AS236" s="71">
        <v>63</v>
      </c>
      <c r="AT236" s="71">
        <v>0</v>
      </c>
      <c r="AU236" s="71">
        <v>14</v>
      </c>
      <c r="AV236" s="71">
        <v>0</v>
      </c>
      <c r="AW236" s="71">
        <v>0</v>
      </c>
      <c r="AX236" s="71"/>
      <c r="AY236" s="72"/>
      <c r="AZ236" s="71">
        <v>752.61999999999989</v>
      </c>
      <c r="BA236" s="71">
        <v>4921.9000000000005</v>
      </c>
      <c r="BB236" s="71">
        <v>0</v>
      </c>
      <c r="BC236" s="71">
        <v>22070.1</v>
      </c>
      <c r="BD236" s="71">
        <v>0</v>
      </c>
      <c r="BE236" s="71">
        <v>0</v>
      </c>
      <c r="BF236" s="71"/>
      <c r="BG236" s="72"/>
      <c r="BH236" s="71">
        <v>0</v>
      </c>
      <c r="BI236" s="71">
        <v>216.82</v>
      </c>
      <c r="BJ236" s="71">
        <v>17.3</v>
      </c>
      <c r="BK236" s="71">
        <v>0</v>
      </c>
      <c r="BL236" s="71">
        <v>3.169</v>
      </c>
      <c r="BM236" s="71">
        <v>0</v>
      </c>
      <c r="BN236" s="72"/>
      <c r="BO236" s="71">
        <v>0</v>
      </c>
      <c r="BP236" s="71">
        <v>1</v>
      </c>
      <c r="BQ236" s="71">
        <v>3</v>
      </c>
      <c r="BR236" s="71">
        <v>0</v>
      </c>
      <c r="BS236" s="71">
        <v>1</v>
      </c>
      <c r="BT236" s="71">
        <v>0</v>
      </c>
      <c r="BU236"/>
      <c r="BV236" s="70">
        <v>237.28899999999999</v>
      </c>
      <c r="BW236" s="70">
        <v>0</v>
      </c>
      <c r="BX236" s="70">
        <v>0</v>
      </c>
      <c r="BY236" s="70">
        <v>0</v>
      </c>
      <c r="BZ236" s="70">
        <v>0</v>
      </c>
      <c r="CA236" s="70">
        <v>0</v>
      </c>
      <c r="CB236" s="70">
        <v>0</v>
      </c>
      <c r="CC236" s="70">
        <v>0</v>
      </c>
      <c r="CD236" s="70">
        <v>0</v>
      </c>
    </row>
    <row r="237" spans="1:82">
      <c r="A237" s="70" t="s">
        <v>2002</v>
      </c>
      <c r="B237" s="70">
        <v>493</v>
      </c>
      <c r="C237" s="70">
        <v>19</v>
      </c>
      <c r="D237" s="70">
        <v>29</v>
      </c>
      <c r="E237" s="70">
        <v>2022</v>
      </c>
      <c r="F237" s="70" t="s">
        <v>161</v>
      </c>
      <c r="G237" s="70" t="s">
        <v>1983</v>
      </c>
      <c r="H237" s="70" t="s">
        <v>1984</v>
      </c>
      <c r="I237" s="148"/>
      <c r="J237" s="71">
        <v>71.582765479176061</v>
      </c>
      <c r="K237" s="71">
        <v>2.4979665331108065</v>
      </c>
      <c r="L237" s="71">
        <v>5.9196376758296205</v>
      </c>
      <c r="M237" s="71">
        <v>24.437954114385217</v>
      </c>
      <c r="N237" s="71">
        <v>28.661679086751779</v>
      </c>
      <c r="O237" s="71">
        <v>20.543506801044689</v>
      </c>
      <c r="P237" s="71">
        <v>25.982712989861781</v>
      </c>
      <c r="Q237" s="71">
        <v>1.3261609421570872</v>
      </c>
      <c r="R237" s="71">
        <v>0</v>
      </c>
      <c r="S237" s="71">
        <v>2.5389830999999998</v>
      </c>
      <c r="T237" s="72"/>
      <c r="U237" s="71">
        <v>10977754</v>
      </c>
      <c r="V237" s="71">
        <v>1053</v>
      </c>
      <c r="W237" s="71">
        <v>310</v>
      </c>
      <c r="X237" s="71">
        <v>6604</v>
      </c>
      <c r="Y237" s="71">
        <v>8687</v>
      </c>
      <c r="Z237" s="71">
        <v>14361</v>
      </c>
      <c r="AA237" s="71">
        <v>5677</v>
      </c>
      <c r="AB237" s="71">
        <v>22527</v>
      </c>
      <c r="AC237" s="71">
        <v>0</v>
      </c>
      <c r="AD237" s="71">
        <v>2.5389830999999998</v>
      </c>
      <c r="AE237" s="72"/>
      <c r="AF237" s="71">
        <v>87358001.998280093</v>
      </c>
      <c r="AG237" s="71">
        <v>1833210.5010424163</v>
      </c>
      <c r="AH237" s="71">
        <v>1709960.2055809076</v>
      </c>
      <c r="AI237" s="71">
        <v>40017464.71110265</v>
      </c>
      <c r="AJ237" s="71">
        <v>48746084.513622895</v>
      </c>
      <c r="AK237" s="71">
        <v>0</v>
      </c>
      <c r="AL237" s="71">
        <v>0</v>
      </c>
      <c r="AM237" s="71">
        <v>2908850.5611090921</v>
      </c>
      <c r="AN237" s="71">
        <v>0</v>
      </c>
      <c r="AO237" s="71">
        <v>0</v>
      </c>
      <c r="AP237" s="71">
        <v>182573572.49073806</v>
      </c>
      <c r="AQ237" s="72"/>
      <c r="AR237" s="71">
        <v>144</v>
      </c>
      <c r="AS237" s="71">
        <v>64</v>
      </c>
      <c r="AT237" s="71">
        <v>0</v>
      </c>
      <c r="AU237" s="71">
        <v>15</v>
      </c>
      <c r="AV237" s="71">
        <v>0</v>
      </c>
      <c r="AW237" s="71">
        <v>0</v>
      </c>
      <c r="AX237" s="71"/>
      <c r="AY237" s="72"/>
      <c r="AZ237" s="71">
        <v>768.01999999999987</v>
      </c>
      <c r="BA237" s="71">
        <v>4932.9000000000005</v>
      </c>
      <c r="BB237" s="71">
        <v>0</v>
      </c>
      <c r="BC237" s="71">
        <v>22120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2003</v>
      </c>
      <c r="B238" s="70">
        <v>493</v>
      </c>
      <c r="C238" s="70">
        <v>20</v>
      </c>
      <c r="D238" s="70">
        <v>29</v>
      </c>
      <c r="E238" s="70">
        <v>2023</v>
      </c>
      <c r="F238" s="70" t="s">
        <v>1539</v>
      </c>
      <c r="G238" s="70" t="s">
        <v>1983</v>
      </c>
      <c r="H238" s="70" t="s">
        <v>1984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155</v>
      </c>
      <c r="AS238" s="71">
        <v>64</v>
      </c>
      <c r="AT238" s="71">
        <v>0</v>
      </c>
      <c r="AU238" s="71">
        <v>16</v>
      </c>
      <c r="AV238" s="71">
        <v>0</v>
      </c>
      <c r="AW238" s="71">
        <v>0</v>
      </c>
      <c r="AX238" s="71"/>
      <c r="AY238" s="72"/>
      <c r="AZ238" s="71">
        <v>842.11999999999966</v>
      </c>
      <c r="BA238" s="71">
        <v>4932.9000000000005</v>
      </c>
      <c r="BB238" s="71">
        <v>0</v>
      </c>
      <c r="BC238" s="71">
        <v>23110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2004</v>
      </c>
      <c r="B239" s="70">
        <v>493</v>
      </c>
      <c r="C239" s="70">
        <v>21</v>
      </c>
      <c r="D239" s="70">
        <v>29</v>
      </c>
      <c r="E239" s="70">
        <v>2024</v>
      </c>
      <c r="F239" s="70" t="s">
        <v>1554</v>
      </c>
      <c r="G239" s="70" t="s">
        <v>1983</v>
      </c>
      <c r="H239" s="70" t="s">
        <v>1984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2005</v>
      </c>
      <c r="B240" s="70">
        <v>239</v>
      </c>
      <c r="C240" s="70">
        <v>1</v>
      </c>
      <c r="D240" s="70">
        <v>15</v>
      </c>
      <c r="E240" s="70">
        <v>1990</v>
      </c>
      <c r="F240" s="70" t="s">
        <v>787</v>
      </c>
      <c r="G240" s="70" t="s">
        <v>2006</v>
      </c>
      <c r="H240" s="70" t="s">
        <v>2007</v>
      </c>
      <c r="I240" s="148"/>
      <c r="J240" s="71">
        <v>208.74251794153389</v>
      </c>
      <c r="K240" s="71">
        <v>4.0875845907266974</v>
      </c>
      <c r="L240" s="71">
        <v>1.7135253793027541</v>
      </c>
      <c r="M240" s="71">
        <v>12.916745808391861</v>
      </c>
      <c r="N240" s="71">
        <v>21.320533725673599</v>
      </c>
      <c r="O240" s="71">
        <v>17.188910764195288</v>
      </c>
      <c r="P240" s="71">
        <v>21.267562067899739</v>
      </c>
      <c r="Q240" s="71">
        <v>1.48306838295833</v>
      </c>
      <c r="R240" s="71">
        <v>25.14323178274832</v>
      </c>
      <c r="S240" s="71">
        <v>1.343722361668614</v>
      </c>
      <c r="T240" s="72"/>
      <c r="U240" s="71">
        <v>12306101</v>
      </c>
      <c r="V240" s="71">
        <v>1182</v>
      </c>
      <c r="W240" s="71">
        <v>19</v>
      </c>
      <c r="X240" s="71">
        <v>4986</v>
      </c>
      <c r="Y240" s="71">
        <v>7703</v>
      </c>
      <c r="Z240" s="71">
        <v>7070</v>
      </c>
      <c r="AA240" s="71">
        <v>5164</v>
      </c>
      <c r="AB240" s="71">
        <v>24080</v>
      </c>
      <c r="AC240" s="71">
        <v>4354853</v>
      </c>
      <c r="AD240" s="71">
        <v>1.343722361668614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2008</v>
      </c>
      <c r="B241" s="70">
        <v>240</v>
      </c>
      <c r="C241" s="70">
        <v>2</v>
      </c>
      <c r="D241" s="70">
        <v>15</v>
      </c>
      <c r="E241" s="70">
        <v>2005</v>
      </c>
      <c r="F241" s="70" t="s">
        <v>789</v>
      </c>
      <c r="G241" s="70" t="s">
        <v>2006</v>
      </c>
      <c r="H241" s="70" t="s">
        <v>2007</v>
      </c>
      <c r="I241" s="148"/>
      <c r="J241" s="71">
        <v>191.3047051387021</v>
      </c>
      <c r="K241" s="71">
        <v>2.6447042894172492</v>
      </c>
      <c r="L241" s="71">
        <v>1.6546291413298719</v>
      </c>
      <c r="M241" s="71">
        <v>19.025108470334882</v>
      </c>
      <c r="N241" s="71">
        <v>30.87670334676617</v>
      </c>
      <c r="O241" s="71">
        <v>27.155297897035759</v>
      </c>
      <c r="P241" s="71">
        <v>18.877602809160461</v>
      </c>
      <c r="Q241" s="71">
        <v>1.41718389400317</v>
      </c>
      <c r="R241" s="71">
        <v>13.310402056324239</v>
      </c>
      <c r="S241" s="71">
        <v>2.8356467062052908</v>
      </c>
      <c r="T241" s="72"/>
      <c r="U241" s="71">
        <v>10426592</v>
      </c>
      <c r="V241" s="71">
        <v>1115</v>
      </c>
      <c r="W241" s="71">
        <v>18</v>
      </c>
      <c r="X241" s="71">
        <v>4140</v>
      </c>
      <c r="Y241" s="71">
        <v>9387</v>
      </c>
      <c r="Z241" s="71">
        <v>12925</v>
      </c>
      <c r="AA241" s="71">
        <v>3754</v>
      </c>
      <c r="AB241" s="71">
        <v>24055</v>
      </c>
      <c r="AC241" s="71">
        <v>2353669</v>
      </c>
      <c r="AD241" s="71">
        <v>2.8356467062052908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2009</v>
      </c>
      <c r="B242" s="70">
        <v>241</v>
      </c>
      <c r="C242" s="70">
        <v>3</v>
      </c>
      <c r="D242" s="70">
        <v>15</v>
      </c>
      <c r="E242" s="70">
        <v>2006</v>
      </c>
      <c r="F242" s="70" t="s">
        <v>790</v>
      </c>
      <c r="G242" s="70" t="s">
        <v>2006</v>
      </c>
      <c r="H242" s="70" t="s">
        <v>2007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2010</v>
      </c>
      <c r="B243" s="70">
        <v>242</v>
      </c>
      <c r="C243" s="70">
        <v>4</v>
      </c>
      <c r="D243" s="70">
        <v>15</v>
      </c>
      <c r="E243" s="70">
        <v>2007</v>
      </c>
      <c r="F243" s="70" t="s">
        <v>791</v>
      </c>
      <c r="G243" s="70" t="s">
        <v>2006</v>
      </c>
      <c r="H243" s="70" t="s">
        <v>2007</v>
      </c>
      <c r="I243" s="148"/>
      <c r="J243" s="71">
        <v>186.93072384390061</v>
      </c>
      <c r="K243" s="71">
        <v>2.2704190950555501</v>
      </c>
      <c r="L243" s="71">
        <v>1.6054128181166649</v>
      </c>
      <c r="M243" s="71">
        <v>19.885683127295302</v>
      </c>
      <c r="N243" s="71">
        <v>30.607316799427519</v>
      </c>
      <c r="O243" s="71">
        <v>26.65164188427056</v>
      </c>
      <c r="P243" s="71">
        <v>18.654049652146579</v>
      </c>
      <c r="Q243" s="71">
        <v>1.49182955364181</v>
      </c>
      <c r="R243" s="71">
        <v>13.871922164169989</v>
      </c>
      <c r="S243" s="71">
        <v>2.1447560362088489</v>
      </c>
      <c r="T243" s="72"/>
      <c r="U243" s="71">
        <v>12747353</v>
      </c>
      <c r="V243" s="71">
        <v>961</v>
      </c>
      <c r="W243" s="71">
        <v>22</v>
      </c>
      <c r="X243" s="71">
        <v>4745</v>
      </c>
      <c r="Y243" s="71">
        <v>9586</v>
      </c>
      <c r="Z243" s="71">
        <v>13187</v>
      </c>
      <c r="AA243" s="71">
        <v>3653</v>
      </c>
      <c r="AB243" s="71">
        <v>23983</v>
      </c>
      <c r="AC243" s="71">
        <v>2523344</v>
      </c>
      <c r="AD243" s="71">
        <v>2.1447560362088489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2011</v>
      </c>
      <c r="B244" s="70">
        <v>243</v>
      </c>
      <c r="C244" s="70">
        <v>5</v>
      </c>
      <c r="D244" s="70">
        <v>15</v>
      </c>
      <c r="E244" s="70">
        <v>2008</v>
      </c>
      <c r="F244" s="70" t="s">
        <v>792</v>
      </c>
      <c r="G244" s="70" t="s">
        <v>2006</v>
      </c>
      <c r="H244" s="70" t="s">
        <v>2007</v>
      </c>
      <c r="I244" s="148"/>
      <c r="J244" s="71">
        <v>192.37331635342721</v>
      </c>
      <c r="K244" s="71">
        <v>1.682808031340552</v>
      </c>
      <c r="L244" s="71">
        <v>1.4158917326699501</v>
      </c>
      <c r="M244" s="71">
        <v>20.798936491664129</v>
      </c>
      <c r="N244" s="71">
        <v>30.453196988576359</v>
      </c>
      <c r="O244" s="71">
        <v>26.185299890715221</v>
      </c>
      <c r="P244" s="71">
        <v>18.387957875162549</v>
      </c>
      <c r="Q244" s="71">
        <v>1.45844843955242</v>
      </c>
      <c r="R244" s="71">
        <v>9.7625215620967971</v>
      </c>
      <c r="S244" s="71">
        <v>2.9117393301700969</v>
      </c>
      <c r="T244" s="72"/>
      <c r="U244" s="71">
        <v>14323314</v>
      </c>
      <c r="V244" s="71">
        <v>961</v>
      </c>
      <c r="W244" s="71">
        <v>22</v>
      </c>
      <c r="X244" s="71">
        <v>4745</v>
      </c>
      <c r="Y244" s="71">
        <v>9638</v>
      </c>
      <c r="Z244" s="71">
        <v>13411</v>
      </c>
      <c r="AA244" s="71">
        <v>3605</v>
      </c>
      <c r="AB244" s="71">
        <v>23832</v>
      </c>
      <c r="AC244" s="71">
        <v>1844006</v>
      </c>
      <c r="AD244" s="71">
        <v>2.9117393301700969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2012</v>
      </c>
      <c r="B245" s="70">
        <v>244</v>
      </c>
      <c r="C245" s="70">
        <v>6</v>
      </c>
      <c r="D245" s="70">
        <v>15</v>
      </c>
      <c r="E245" s="70">
        <v>2009</v>
      </c>
      <c r="F245" s="70" t="s">
        <v>176</v>
      </c>
      <c r="G245" s="70" t="s">
        <v>2006</v>
      </c>
      <c r="H245" s="70" t="s">
        <v>2007</v>
      </c>
      <c r="I245" s="148"/>
      <c r="J245" s="71">
        <v>201.12199022534861</v>
      </c>
      <c r="K245" s="71">
        <v>1.5148424504012179</v>
      </c>
      <c r="L245" s="71">
        <v>3.5483897144670218</v>
      </c>
      <c r="M245" s="71">
        <v>23.570057225407989</v>
      </c>
      <c r="N245" s="71">
        <v>30.843536949552949</v>
      </c>
      <c r="O245" s="71">
        <v>26.782088767377481</v>
      </c>
      <c r="P245" s="71">
        <v>17.518778953164261</v>
      </c>
      <c r="Q245" s="71">
        <v>1.38409588210226</v>
      </c>
      <c r="R245" s="71">
        <v>5.1480713942363021</v>
      </c>
      <c r="S245" s="71">
        <v>2.305695971506629</v>
      </c>
      <c r="T245" s="72"/>
      <c r="U245" s="71">
        <v>14860936</v>
      </c>
      <c r="V245" s="71">
        <v>818</v>
      </c>
      <c r="W245" s="71">
        <v>98</v>
      </c>
      <c r="X245" s="71">
        <v>5058</v>
      </c>
      <c r="Y245" s="71">
        <v>9709</v>
      </c>
      <c r="Z245" s="71">
        <v>13539</v>
      </c>
      <c r="AA245" s="71">
        <v>3526</v>
      </c>
      <c r="AB245" s="71">
        <v>23742</v>
      </c>
      <c r="AC245" s="71">
        <v>948654</v>
      </c>
      <c r="AD245" s="71">
        <v>2.305695971506629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41.011000000000003</v>
      </c>
      <c r="BK245" s="71">
        <v>0</v>
      </c>
      <c r="BL245" s="71">
        <v>0</v>
      </c>
      <c r="BM245" s="71">
        <v>0</v>
      </c>
      <c r="BN245" s="72"/>
      <c r="BO245" s="71">
        <v>0</v>
      </c>
      <c r="BP245" s="71">
        <v>0</v>
      </c>
      <c r="BQ245" s="71">
        <v>4</v>
      </c>
      <c r="BR245" s="71">
        <v>0</v>
      </c>
      <c r="BS245" s="71">
        <v>0</v>
      </c>
      <c r="BT245" s="71">
        <v>0</v>
      </c>
      <c r="BU245"/>
      <c r="BV245" s="70">
        <v>41.011000000000003</v>
      </c>
      <c r="BW245" s="70">
        <v>0</v>
      </c>
      <c r="BX245" s="70">
        <v>0</v>
      </c>
      <c r="BY245" s="70">
        <v>0</v>
      </c>
      <c r="BZ245" s="70">
        <v>0</v>
      </c>
      <c r="CA245" s="70">
        <v>0</v>
      </c>
      <c r="CB245" s="70">
        <v>0</v>
      </c>
      <c r="CC245" s="70">
        <v>0</v>
      </c>
      <c r="CD245" s="70">
        <v>0</v>
      </c>
    </row>
    <row r="246" spans="1:82">
      <c r="A246" s="70" t="s">
        <v>2013</v>
      </c>
      <c r="B246" s="70">
        <v>245</v>
      </c>
      <c r="C246" s="70">
        <v>7</v>
      </c>
      <c r="D246" s="70">
        <v>15</v>
      </c>
      <c r="E246" s="70">
        <v>2010</v>
      </c>
      <c r="F246" s="70" t="s">
        <v>177</v>
      </c>
      <c r="G246" s="70" t="s">
        <v>2006</v>
      </c>
      <c r="H246" s="70" t="s">
        <v>2007</v>
      </c>
      <c r="I246" s="148"/>
      <c r="J246" s="71">
        <v>188.22721130712</v>
      </c>
      <c r="K246" s="71">
        <v>1.460602295400935</v>
      </c>
      <c r="L246" s="71">
        <v>3.364380810171546</v>
      </c>
      <c r="M246" s="71">
        <v>22.537317848025431</v>
      </c>
      <c r="N246" s="71">
        <v>28.94964738524849</v>
      </c>
      <c r="O246" s="71">
        <v>26.799980981122332</v>
      </c>
      <c r="P246" s="71">
        <v>17.880866391590061</v>
      </c>
      <c r="Q246" s="71">
        <v>1.4360429582093199</v>
      </c>
      <c r="R246" s="71">
        <v>3.2410504954213311</v>
      </c>
      <c r="S246" s="71">
        <v>2.4664820107131238</v>
      </c>
      <c r="T246" s="72"/>
      <c r="U246" s="71">
        <v>13827752</v>
      </c>
      <c r="V246" s="71">
        <v>818</v>
      </c>
      <c r="W246" s="71">
        <v>98</v>
      </c>
      <c r="X246" s="71">
        <v>5058</v>
      </c>
      <c r="Y246" s="71">
        <v>9705</v>
      </c>
      <c r="Z246" s="71">
        <v>13611</v>
      </c>
      <c r="AA246" s="71">
        <v>3509</v>
      </c>
      <c r="AB246" s="71">
        <v>23604</v>
      </c>
      <c r="AC246" s="71">
        <v>565980</v>
      </c>
      <c r="AD246" s="71">
        <v>2.4664820107131238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43.917999999999999</v>
      </c>
      <c r="BK246" s="71">
        <v>0</v>
      </c>
      <c r="BL246" s="71">
        <v>0</v>
      </c>
      <c r="BM246" s="71">
        <v>0</v>
      </c>
      <c r="BN246" s="72"/>
      <c r="BO246" s="71">
        <v>0</v>
      </c>
      <c r="BP246" s="71">
        <v>0</v>
      </c>
      <c r="BQ246" s="71">
        <v>4</v>
      </c>
      <c r="BR246" s="71">
        <v>0</v>
      </c>
      <c r="BS246" s="71">
        <v>0</v>
      </c>
      <c r="BT246" s="71">
        <v>0</v>
      </c>
      <c r="BU246"/>
      <c r="BV246" s="70">
        <v>43.917999999999999</v>
      </c>
      <c r="BW246" s="70">
        <v>0</v>
      </c>
      <c r="BX246" s="70">
        <v>0</v>
      </c>
      <c r="BY246" s="70">
        <v>0</v>
      </c>
      <c r="BZ246" s="70">
        <v>0</v>
      </c>
      <c r="CA246" s="70">
        <v>0</v>
      </c>
      <c r="CB246" s="70">
        <v>0</v>
      </c>
      <c r="CC246" s="70">
        <v>0</v>
      </c>
      <c r="CD246" s="70">
        <v>0</v>
      </c>
    </row>
    <row r="247" spans="1:82">
      <c r="A247" s="70" t="s">
        <v>2014</v>
      </c>
      <c r="B247" s="70">
        <v>246</v>
      </c>
      <c r="C247" s="70">
        <v>8</v>
      </c>
      <c r="D247" s="70">
        <v>15</v>
      </c>
      <c r="E247" s="70">
        <v>2011</v>
      </c>
      <c r="F247" s="70" t="s">
        <v>178</v>
      </c>
      <c r="G247" s="70" t="s">
        <v>2006</v>
      </c>
      <c r="H247" s="70" t="s">
        <v>2007</v>
      </c>
      <c r="I247" s="148"/>
      <c r="J247" s="71">
        <v>205.2786521966996</v>
      </c>
      <c r="K247" s="71">
        <v>2.327677106190599</v>
      </c>
      <c r="L247" s="71">
        <v>4.3751814015116857</v>
      </c>
      <c r="M247" s="71">
        <v>29.825737149893008</v>
      </c>
      <c r="N247" s="71">
        <v>40.198192899170181</v>
      </c>
      <c r="O247" s="71">
        <v>26.629046793928755</v>
      </c>
      <c r="P247" s="71">
        <v>17.294859794985197</v>
      </c>
      <c r="Q247" s="71">
        <v>1.65547641614799</v>
      </c>
      <c r="R247" s="71">
        <v>3.0631281396083079</v>
      </c>
      <c r="S247" s="71">
        <v>2.5053002638745281</v>
      </c>
      <c r="T247" s="72"/>
      <c r="U247" s="71">
        <v>13856801</v>
      </c>
      <c r="V247" s="71">
        <v>818</v>
      </c>
      <c r="W247" s="71">
        <v>98</v>
      </c>
      <c r="X247" s="71">
        <v>5058</v>
      </c>
      <c r="Y247" s="71">
        <v>9834</v>
      </c>
      <c r="Z247" s="71">
        <v>13818</v>
      </c>
      <c r="AA247" s="71">
        <v>3495</v>
      </c>
      <c r="AB247" s="71">
        <v>23590</v>
      </c>
      <c r="AC247" s="71">
        <v>534025</v>
      </c>
      <c r="AD247" s="71">
        <v>2.5053002638745281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37.313000000000002</v>
      </c>
      <c r="BK247" s="71">
        <v>0</v>
      </c>
      <c r="BL247" s="71">
        <v>0</v>
      </c>
      <c r="BM247" s="71">
        <v>0</v>
      </c>
      <c r="BN247" s="72"/>
      <c r="BO247" s="71">
        <v>0</v>
      </c>
      <c r="BP247" s="71">
        <v>0</v>
      </c>
      <c r="BQ247" s="71">
        <v>4</v>
      </c>
      <c r="BR247" s="71">
        <v>0</v>
      </c>
      <c r="BS247" s="71">
        <v>0</v>
      </c>
      <c r="BT247" s="71">
        <v>0</v>
      </c>
      <c r="BU247"/>
      <c r="BV247" s="70">
        <v>37.313000000000002</v>
      </c>
      <c r="BW247" s="70">
        <v>0</v>
      </c>
      <c r="BX247" s="70">
        <v>0</v>
      </c>
      <c r="BY247" s="70">
        <v>0</v>
      </c>
      <c r="BZ247" s="70">
        <v>0</v>
      </c>
      <c r="CA247" s="70">
        <v>0</v>
      </c>
      <c r="CB247" s="70">
        <v>0</v>
      </c>
      <c r="CC247" s="70">
        <v>0</v>
      </c>
      <c r="CD247" s="70">
        <v>0</v>
      </c>
    </row>
    <row r="248" spans="1:82">
      <c r="A248" s="70" t="s">
        <v>2015</v>
      </c>
      <c r="B248" s="70">
        <v>247</v>
      </c>
      <c r="C248" s="70">
        <v>9</v>
      </c>
      <c r="D248" s="70">
        <v>15</v>
      </c>
      <c r="E248" s="70">
        <v>2012</v>
      </c>
      <c r="F248" s="70" t="s">
        <v>179</v>
      </c>
      <c r="G248" s="70" t="s">
        <v>2006</v>
      </c>
      <c r="H248" s="70" t="s">
        <v>2007</v>
      </c>
      <c r="I248" s="148"/>
      <c r="J248" s="71">
        <v>225.15002341650671</v>
      </c>
      <c r="K248" s="71">
        <v>2.3342776430247372</v>
      </c>
      <c r="L248" s="71">
        <v>4.5925040829597883</v>
      </c>
      <c r="M248" s="71">
        <v>32.640626720728847</v>
      </c>
      <c r="N248" s="71">
        <v>54.357084971362511</v>
      </c>
      <c r="O248" s="71">
        <v>26.738796493927087</v>
      </c>
      <c r="P248" s="71">
        <v>17.238984001754169</v>
      </c>
      <c r="Q248" s="71">
        <v>1.8279964559259001</v>
      </c>
      <c r="R248" s="71">
        <v>3.0441065850261011</v>
      </c>
      <c r="S248" s="71">
        <v>2.55382612411272</v>
      </c>
      <c r="T248" s="72"/>
      <c r="U248" s="71">
        <v>15467948</v>
      </c>
      <c r="V248" s="71">
        <v>818</v>
      </c>
      <c r="W248" s="71">
        <v>98</v>
      </c>
      <c r="X248" s="71">
        <v>5058</v>
      </c>
      <c r="Y248" s="71">
        <v>10336</v>
      </c>
      <c r="Z248" s="71">
        <v>13985</v>
      </c>
      <c r="AA248" s="71">
        <v>3464</v>
      </c>
      <c r="AB248" s="71">
        <v>23975</v>
      </c>
      <c r="AC248" s="71">
        <v>516963</v>
      </c>
      <c r="AD248" s="71">
        <v>2.55382612411272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29.937000000000001</v>
      </c>
      <c r="BK248" s="71">
        <v>0</v>
      </c>
      <c r="BL248" s="71">
        <v>0</v>
      </c>
      <c r="BM248" s="71">
        <v>0</v>
      </c>
      <c r="BN248" s="72"/>
      <c r="BO248" s="71">
        <v>0</v>
      </c>
      <c r="BP248" s="71">
        <v>0</v>
      </c>
      <c r="BQ248" s="71">
        <v>3</v>
      </c>
      <c r="BR248" s="71">
        <v>0</v>
      </c>
      <c r="BS248" s="71">
        <v>0</v>
      </c>
      <c r="BT248" s="71">
        <v>0</v>
      </c>
      <c r="BU248"/>
      <c r="BV248" s="70">
        <v>29.937000000000001</v>
      </c>
      <c r="BW248" s="70">
        <v>0</v>
      </c>
      <c r="BX248" s="70">
        <v>0</v>
      </c>
      <c r="BY248" s="70">
        <v>0</v>
      </c>
      <c r="BZ248" s="70">
        <v>0</v>
      </c>
      <c r="CA248" s="70">
        <v>0</v>
      </c>
      <c r="CB248" s="70">
        <v>0</v>
      </c>
      <c r="CC248" s="70">
        <v>0</v>
      </c>
      <c r="CD248" s="70">
        <v>0</v>
      </c>
    </row>
    <row r="249" spans="1:82">
      <c r="A249" s="70" t="s">
        <v>2016</v>
      </c>
      <c r="B249" s="70">
        <v>248</v>
      </c>
      <c r="C249" s="70">
        <v>10</v>
      </c>
      <c r="D249" s="70">
        <v>15</v>
      </c>
      <c r="E249" s="70">
        <v>2013</v>
      </c>
      <c r="F249" s="70" t="s">
        <v>180</v>
      </c>
      <c r="G249" s="70" t="s">
        <v>2006</v>
      </c>
      <c r="H249" s="70" t="s">
        <v>2007</v>
      </c>
      <c r="I249" s="148"/>
      <c r="J249" s="71">
        <v>239.94942942995209</v>
      </c>
      <c r="K249" s="71">
        <v>1.90649877781134</v>
      </c>
      <c r="L249" s="71">
        <v>4.0978308197680109</v>
      </c>
      <c r="M249" s="71">
        <v>32.653997815434963</v>
      </c>
      <c r="N249" s="71">
        <v>58.630626494543087</v>
      </c>
      <c r="O249" s="71">
        <v>25.821103219845192</v>
      </c>
      <c r="P249" s="71">
        <v>17.229010159691402</v>
      </c>
      <c r="Q249" s="71">
        <v>1.8435218289939701</v>
      </c>
      <c r="R249" s="71">
        <v>3.2145936083812892</v>
      </c>
      <c r="S249" s="71">
        <v>2.8185458171512301</v>
      </c>
      <c r="T249" s="72"/>
      <c r="U249" s="71">
        <v>12683123</v>
      </c>
      <c r="V249" s="71">
        <v>818</v>
      </c>
      <c r="W249" s="71">
        <v>98</v>
      </c>
      <c r="X249" s="71">
        <v>5058</v>
      </c>
      <c r="Y249" s="71">
        <v>10306</v>
      </c>
      <c r="Z249" s="71">
        <v>14108</v>
      </c>
      <c r="AA249" s="71">
        <v>3449</v>
      </c>
      <c r="AB249" s="71">
        <v>23832</v>
      </c>
      <c r="AC249" s="71">
        <v>532889</v>
      </c>
      <c r="AD249" s="71">
        <v>2.8185458171512301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31.151</v>
      </c>
      <c r="BK249" s="71">
        <v>0</v>
      </c>
      <c r="BL249" s="71">
        <v>0</v>
      </c>
      <c r="BM249" s="71">
        <v>0</v>
      </c>
      <c r="BN249" s="72"/>
      <c r="BO249" s="71">
        <v>0</v>
      </c>
      <c r="BP249" s="71">
        <v>0</v>
      </c>
      <c r="BQ249" s="71">
        <v>4</v>
      </c>
      <c r="BR249" s="71">
        <v>0</v>
      </c>
      <c r="BS249" s="71">
        <v>0</v>
      </c>
      <c r="BT249" s="71">
        <v>0</v>
      </c>
      <c r="BU249"/>
      <c r="BV249" s="70">
        <v>31.151</v>
      </c>
      <c r="BW249" s="70">
        <v>0</v>
      </c>
      <c r="BX249" s="70">
        <v>0</v>
      </c>
      <c r="BY249" s="70">
        <v>0</v>
      </c>
      <c r="BZ249" s="70">
        <v>0</v>
      </c>
      <c r="CA249" s="70">
        <v>0</v>
      </c>
      <c r="CB249" s="70">
        <v>0</v>
      </c>
      <c r="CC249" s="70">
        <v>0</v>
      </c>
      <c r="CD249" s="70">
        <v>0</v>
      </c>
    </row>
    <row r="250" spans="1:82">
      <c r="A250" s="70" t="s">
        <v>2017</v>
      </c>
      <c r="B250" s="70">
        <v>249</v>
      </c>
      <c r="C250" s="70">
        <v>11</v>
      </c>
      <c r="D250" s="70">
        <v>15</v>
      </c>
      <c r="E250" s="70">
        <v>2014</v>
      </c>
      <c r="F250" s="70" t="s">
        <v>181</v>
      </c>
      <c r="G250" s="70" t="s">
        <v>2006</v>
      </c>
      <c r="H250" s="70" t="s">
        <v>2007</v>
      </c>
      <c r="I250" s="148"/>
      <c r="J250" s="71">
        <v>203.5573070478062</v>
      </c>
      <c r="K250" s="71">
        <v>1.3771173620291419</v>
      </c>
      <c r="L250" s="71">
        <v>5.9666017346746258</v>
      </c>
      <c r="M250" s="71">
        <v>29.631330033056841</v>
      </c>
      <c r="N250" s="71">
        <v>49.582399660450953</v>
      </c>
      <c r="O250" s="71">
        <v>24.676157819993573</v>
      </c>
      <c r="P250" s="71">
        <v>16.786303042918892</v>
      </c>
      <c r="Q250" s="71">
        <v>1.75598399361685</v>
      </c>
      <c r="R250" s="71">
        <v>3.1971689316804981</v>
      </c>
      <c r="S250" s="71">
        <v>2.8561718628169341</v>
      </c>
      <c r="T250" s="72"/>
      <c r="U250" s="71">
        <v>11895553</v>
      </c>
      <c r="V250" s="71">
        <v>518</v>
      </c>
      <c r="W250" s="71">
        <v>120</v>
      </c>
      <c r="X250" s="71">
        <v>5034</v>
      </c>
      <c r="Y250" s="71">
        <v>10287</v>
      </c>
      <c r="Z250" s="71">
        <v>14200</v>
      </c>
      <c r="AA250" s="71">
        <v>3343</v>
      </c>
      <c r="AB250" s="71">
        <v>23660</v>
      </c>
      <c r="AC250" s="71">
        <v>531667</v>
      </c>
      <c r="AD250" s="71">
        <v>2.8561718628169341</v>
      </c>
      <c r="AE250" s="72"/>
      <c r="AF250" s="71"/>
      <c r="AG250" s="71"/>
      <c r="AH250" s="71"/>
      <c r="AI250" s="71"/>
      <c r="AJ250" s="71"/>
      <c r="AK250" s="71"/>
      <c r="AL250" s="71"/>
      <c r="AM250" s="71"/>
      <c r="AN250" s="71"/>
      <c r="AO250" s="71"/>
      <c r="AP250" s="71"/>
      <c r="AQ250" s="72"/>
      <c r="AR250" s="71">
        <v>577</v>
      </c>
      <c r="AS250" s="71">
        <v>93</v>
      </c>
      <c r="AT250" s="71">
        <v>0</v>
      </c>
      <c r="AU250" s="71">
        <v>0</v>
      </c>
      <c r="AV250" s="71">
        <v>0</v>
      </c>
      <c r="AW250" s="71">
        <v>0</v>
      </c>
      <c r="AX250" s="71"/>
      <c r="AY250" s="72"/>
      <c r="AZ250" s="71">
        <v>2501.5369999999998</v>
      </c>
      <c r="BA250" s="71">
        <v>7226.3</v>
      </c>
      <c r="BB250" s="71">
        <v>0</v>
      </c>
      <c r="BC250" s="71">
        <v>0</v>
      </c>
      <c r="BD250" s="71">
        <v>0</v>
      </c>
      <c r="BE250" s="71">
        <v>0</v>
      </c>
      <c r="BF250" s="71"/>
      <c r="BG250" s="72"/>
      <c r="BH250" s="71">
        <v>0</v>
      </c>
      <c r="BI250" s="71">
        <v>0</v>
      </c>
      <c r="BJ250" s="71">
        <v>52.384</v>
      </c>
      <c r="BK250" s="71">
        <v>0</v>
      </c>
      <c r="BL250" s="71">
        <v>0</v>
      </c>
      <c r="BM250" s="71">
        <v>0</v>
      </c>
      <c r="BN250" s="72"/>
      <c r="BO250" s="71">
        <v>0</v>
      </c>
      <c r="BP250" s="71">
        <v>0</v>
      </c>
      <c r="BQ250" s="71">
        <v>5</v>
      </c>
      <c r="BR250" s="71">
        <v>0</v>
      </c>
      <c r="BS250" s="71">
        <v>0</v>
      </c>
      <c r="BT250" s="71">
        <v>0</v>
      </c>
      <c r="BU250"/>
      <c r="BV250" s="70">
        <v>52.384</v>
      </c>
      <c r="BW250" s="70">
        <v>0</v>
      </c>
      <c r="BX250" s="70">
        <v>0</v>
      </c>
      <c r="BY250" s="70">
        <v>0</v>
      </c>
      <c r="BZ250" s="70">
        <v>0</v>
      </c>
      <c r="CA250" s="70">
        <v>0</v>
      </c>
      <c r="CB250" s="70">
        <v>0</v>
      </c>
      <c r="CC250" s="70">
        <v>0</v>
      </c>
      <c r="CD250" s="70">
        <v>0</v>
      </c>
    </row>
    <row r="251" spans="1:82">
      <c r="A251" s="70" t="s">
        <v>2018</v>
      </c>
      <c r="B251" s="70">
        <v>250</v>
      </c>
      <c r="C251" s="70">
        <v>12</v>
      </c>
      <c r="D251" s="70">
        <v>15</v>
      </c>
      <c r="E251" s="70">
        <v>2015</v>
      </c>
      <c r="F251" s="70" t="s">
        <v>182</v>
      </c>
      <c r="G251" s="70" t="s">
        <v>2006</v>
      </c>
      <c r="H251" s="70" t="s">
        <v>2007</v>
      </c>
      <c r="I251" s="148"/>
      <c r="J251" s="71">
        <v>201.58060364508651</v>
      </c>
      <c r="K251" s="71">
        <v>1.318328237570433</v>
      </c>
      <c r="L251" s="71">
        <v>7.0406114232905832</v>
      </c>
      <c r="M251" s="71">
        <v>30.932939621822161</v>
      </c>
      <c r="N251" s="71">
        <v>42.693667279741383</v>
      </c>
      <c r="O251" s="71">
        <v>24.706003971252557</v>
      </c>
      <c r="P251" s="71">
        <v>16.734236352624347</v>
      </c>
      <c r="Q251" s="71">
        <v>1.7237903268814401</v>
      </c>
      <c r="R251" s="71">
        <v>2.9280595303981563</v>
      </c>
      <c r="S251" s="71">
        <v>4.3633064102578913</v>
      </c>
      <c r="T251" s="72"/>
      <c r="U251" s="71">
        <v>12726472</v>
      </c>
      <c r="V251" s="71">
        <v>518</v>
      </c>
      <c r="W251" s="71">
        <v>120</v>
      </c>
      <c r="X251" s="71">
        <v>5034</v>
      </c>
      <c r="Y251" s="71">
        <v>10493</v>
      </c>
      <c r="Z251" s="71">
        <v>14354</v>
      </c>
      <c r="AA251" s="71">
        <v>3330</v>
      </c>
      <c r="AB251" s="71">
        <v>23726</v>
      </c>
      <c r="AC251" s="71">
        <v>500504</v>
      </c>
      <c r="AD251" s="71">
        <v>4.3633064102578913</v>
      </c>
      <c r="AE251" s="72"/>
      <c r="AF251" s="71">
        <v>125496326.7549527</v>
      </c>
      <c r="AG251" s="71">
        <v>913829.10733602382</v>
      </c>
      <c r="AH251" s="71">
        <v>1411656.6830479491</v>
      </c>
      <c r="AI251" s="71">
        <v>30728099.56183457</v>
      </c>
      <c r="AJ251" s="71">
        <v>58306096.925044477</v>
      </c>
      <c r="AK251" s="71">
        <v>0</v>
      </c>
      <c r="AL251" s="71">
        <v>0</v>
      </c>
      <c r="AM251" s="71">
        <v>3251548.7731732749</v>
      </c>
      <c r="AN251" s="71">
        <v>0</v>
      </c>
      <c r="AO251" s="71">
        <v>0</v>
      </c>
      <c r="AP251" s="71">
        <v>220107557.80538899</v>
      </c>
      <c r="AQ251" s="72"/>
      <c r="AR251" s="71">
        <v>608</v>
      </c>
      <c r="AS251" s="71">
        <v>115</v>
      </c>
      <c r="AT251" s="71">
        <v>0</v>
      </c>
      <c r="AU251" s="71">
        <v>0</v>
      </c>
      <c r="AV251" s="71">
        <v>0</v>
      </c>
      <c r="AW251" s="71">
        <v>0</v>
      </c>
      <c r="AX251" s="71"/>
      <c r="AY251" s="72"/>
      <c r="AZ251" s="71">
        <v>2677.489</v>
      </c>
      <c r="BA251" s="71">
        <v>7719.0999999999995</v>
      </c>
      <c r="BB251" s="71">
        <v>0</v>
      </c>
      <c r="BC251" s="71">
        <v>0</v>
      </c>
      <c r="BD251" s="71">
        <v>0</v>
      </c>
      <c r="BE251" s="71">
        <v>0</v>
      </c>
      <c r="BF251" s="71"/>
      <c r="BG251" s="72"/>
      <c r="BH251" s="71">
        <v>0</v>
      </c>
      <c r="BI251" s="71">
        <v>0</v>
      </c>
      <c r="BJ251" s="71">
        <v>51.606999999999999</v>
      </c>
      <c r="BK251" s="71">
        <v>0</v>
      </c>
      <c r="BL251" s="71">
        <v>0</v>
      </c>
      <c r="BM251" s="71">
        <v>0</v>
      </c>
      <c r="BN251" s="72"/>
      <c r="BO251" s="71">
        <v>0</v>
      </c>
      <c r="BP251" s="71">
        <v>0</v>
      </c>
      <c r="BQ251" s="71">
        <v>5</v>
      </c>
      <c r="BR251" s="71">
        <v>0</v>
      </c>
      <c r="BS251" s="71">
        <v>0</v>
      </c>
      <c r="BT251" s="71">
        <v>0</v>
      </c>
      <c r="BU251"/>
      <c r="BV251" s="70">
        <v>51.606999999999999</v>
      </c>
      <c r="BW251" s="70">
        <v>0</v>
      </c>
      <c r="BX251" s="70">
        <v>0</v>
      </c>
      <c r="BY251" s="70">
        <v>0</v>
      </c>
      <c r="BZ251" s="70">
        <v>0</v>
      </c>
      <c r="CA251" s="70">
        <v>0</v>
      </c>
      <c r="CB251" s="70">
        <v>0</v>
      </c>
      <c r="CC251" s="70">
        <v>0</v>
      </c>
      <c r="CD251" s="70">
        <v>0</v>
      </c>
    </row>
    <row r="252" spans="1:82">
      <c r="A252" s="70" t="s">
        <v>2019</v>
      </c>
      <c r="B252" s="70">
        <v>251</v>
      </c>
      <c r="C252" s="70">
        <v>13</v>
      </c>
      <c r="D252" s="70">
        <v>15</v>
      </c>
      <c r="E252" s="70">
        <v>2016</v>
      </c>
      <c r="F252" s="70" t="s">
        <v>155</v>
      </c>
      <c r="G252" s="70" t="s">
        <v>2006</v>
      </c>
      <c r="H252" s="70" t="s">
        <v>2007</v>
      </c>
      <c r="I252" s="148"/>
      <c r="J252" s="71">
        <v>162.79522186793056</v>
      </c>
      <c r="K252" s="71">
        <v>1.2233374539883344</v>
      </c>
      <c r="L252" s="71">
        <v>7.6471184829095158</v>
      </c>
      <c r="M252" s="71">
        <v>23.184963767631356</v>
      </c>
      <c r="N252" s="71">
        <v>37.382763140577786</v>
      </c>
      <c r="O252" s="71">
        <v>24.480799912698213</v>
      </c>
      <c r="P252" s="71">
        <v>16.213555093960618</v>
      </c>
      <c r="Q252" s="71">
        <v>1.6717894672125637</v>
      </c>
      <c r="R252" s="71">
        <v>3.2046748422530054</v>
      </c>
      <c r="S252" s="71">
        <v>2.7326523346415086</v>
      </c>
      <c r="T252" s="72"/>
      <c r="U252" s="71">
        <v>11041977</v>
      </c>
      <c r="V252" s="71">
        <v>518</v>
      </c>
      <c r="W252" s="71">
        <v>120</v>
      </c>
      <c r="X252" s="71">
        <v>5034</v>
      </c>
      <c r="Y252" s="71">
        <v>10614</v>
      </c>
      <c r="Z252" s="71">
        <v>14398</v>
      </c>
      <c r="AA252" s="71">
        <v>3337</v>
      </c>
      <c r="AB252" s="71">
        <v>23669</v>
      </c>
      <c r="AC252" s="71">
        <v>547326.91790394508</v>
      </c>
      <c r="AD252" s="71">
        <v>2.732652334641509</v>
      </c>
      <c r="AE252" s="72"/>
      <c r="AF252" s="71">
        <v>108183891.3513449</v>
      </c>
      <c r="AG252" s="71">
        <v>895731.71021068306</v>
      </c>
      <c r="AH252" s="71">
        <v>1282747.476415735</v>
      </c>
      <c r="AI252" s="71">
        <v>35169763.817160018</v>
      </c>
      <c r="AJ252" s="71">
        <v>59770117.051360749</v>
      </c>
      <c r="AK252" s="71">
        <v>0</v>
      </c>
      <c r="AL252" s="71">
        <v>0</v>
      </c>
      <c r="AM252" s="71">
        <v>3246257.2277817358</v>
      </c>
      <c r="AN252" s="71">
        <v>0</v>
      </c>
      <c r="AO252" s="71">
        <v>0</v>
      </c>
      <c r="AP252" s="71">
        <v>208548508.63427383</v>
      </c>
      <c r="AQ252" s="72"/>
      <c r="AR252" s="71">
        <v>651</v>
      </c>
      <c r="AS252" s="71">
        <v>123</v>
      </c>
      <c r="AT252" s="71">
        <v>0</v>
      </c>
      <c r="AU252" s="71">
        <v>0</v>
      </c>
      <c r="AV252" s="71">
        <v>0</v>
      </c>
      <c r="AW252" s="71">
        <v>0</v>
      </c>
      <c r="AX252" s="71"/>
      <c r="AY252" s="72"/>
      <c r="AZ252" s="71">
        <v>2905.1889999999999</v>
      </c>
      <c r="BA252" s="71">
        <v>8021.2</v>
      </c>
      <c r="BB252" s="71">
        <v>0</v>
      </c>
      <c r="BC252" s="71">
        <v>0</v>
      </c>
      <c r="BD252" s="71">
        <v>0</v>
      </c>
      <c r="BE252" s="71">
        <v>0</v>
      </c>
      <c r="BF252" s="71"/>
      <c r="BG252" s="72"/>
      <c r="BH252" s="71">
        <v>0</v>
      </c>
      <c r="BI252" s="71">
        <v>0</v>
      </c>
      <c r="BJ252" s="71">
        <v>49.271999999999998</v>
      </c>
      <c r="BK252" s="71">
        <v>0</v>
      </c>
      <c r="BL252" s="71">
        <v>0</v>
      </c>
      <c r="BM252" s="71">
        <v>0</v>
      </c>
      <c r="BN252" s="72"/>
      <c r="BO252" s="71">
        <v>0</v>
      </c>
      <c r="BP252" s="71">
        <v>0</v>
      </c>
      <c r="BQ252" s="71">
        <v>5</v>
      </c>
      <c r="BR252" s="71">
        <v>0</v>
      </c>
      <c r="BS252" s="71">
        <v>0</v>
      </c>
      <c r="BT252" s="71">
        <v>0</v>
      </c>
      <c r="BU252"/>
      <c r="BV252" s="70">
        <v>49.271999999999998</v>
      </c>
      <c r="BW252" s="70">
        <v>0</v>
      </c>
      <c r="BX252" s="70">
        <v>0</v>
      </c>
      <c r="BY252" s="70">
        <v>0</v>
      </c>
      <c r="BZ252" s="70">
        <v>0</v>
      </c>
      <c r="CA252" s="70">
        <v>0</v>
      </c>
      <c r="CB252" s="70">
        <v>0</v>
      </c>
      <c r="CC252" s="70">
        <v>0</v>
      </c>
      <c r="CD252" s="70">
        <v>0</v>
      </c>
    </row>
    <row r="253" spans="1:82">
      <c r="A253" s="70" t="s">
        <v>2020</v>
      </c>
      <c r="B253" s="70">
        <v>252</v>
      </c>
      <c r="C253" s="70">
        <v>14</v>
      </c>
      <c r="D253" s="70">
        <v>15</v>
      </c>
      <c r="E253" s="70">
        <v>2017</v>
      </c>
      <c r="F253" s="70" t="s">
        <v>156</v>
      </c>
      <c r="G253" s="70" t="s">
        <v>2006</v>
      </c>
      <c r="H253" s="70" t="s">
        <v>2007</v>
      </c>
      <c r="I253" s="148"/>
      <c r="J253" s="71">
        <v>141.88913978820088</v>
      </c>
      <c r="K253" s="71">
        <v>1.1994654456652247</v>
      </c>
      <c r="L253" s="71">
        <v>7.2237616742320636</v>
      </c>
      <c r="M253" s="71">
        <v>19.670832214305008</v>
      </c>
      <c r="N253" s="71">
        <v>39.938543756518058</v>
      </c>
      <c r="O253" s="71">
        <v>24.191719691064165</v>
      </c>
      <c r="P253" s="71">
        <v>15.893590547139883</v>
      </c>
      <c r="Q253" s="71">
        <v>1.6151549668003999</v>
      </c>
      <c r="R253" s="71">
        <v>3.1355331871275416</v>
      </c>
      <c r="S253" s="71">
        <v>2.5489453857776678</v>
      </c>
      <c r="T253" s="72"/>
      <c r="U253" s="71">
        <v>10013514</v>
      </c>
      <c r="V253" s="71">
        <v>518</v>
      </c>
      <c r="W253" s="71">
        <v>120</v>
      </c>
      <c r="X253" s="71">
        <v>5034</v>
      </c>
      <c r="Y253" s="71">
        <v>10738</v>
      </c>
      <c r="Z253" s="71">
        <v>14464</v>
      </c>
      <c r="AA253" s="71">
        <v>3292</v>
      </c>
      <c r="AB253" s="71">
        <v>23647</v>
      </c>
      <c r="AC253" s="71">
        <v>546143.99999999988</v>
      </c>
      <c r="AD253" s="71">
        <v>2.5489453857776678</v>
      </c>
      <c r="AE253" s="72"/>
      <c r="AF253" s="71">
        <v>96452139.849734575</v>
      </c>
      <c r="AG253" s="71">
        <v>888443.66611645336</v>
      </c>
      <c r="AH253" s="71">
        <v>1619773.9751247631</v>
      </c>
      <c r="AI253" s="71">
        <v>29248627.781454239</v>
      </c>
      <c r="AJ253" s="71">
        <v>61670650.809505418</v>
      </c>
      <c r="AK253" s="71">
        <v>0</v>
      </c>
      <c r="AL253" s="71">
        <v>0</v>
      </c>
      <c r="AM253" s="71">
        <v>3248314.6628023721</v>
      </c>
      <c r="AN253" s="71">
        <v>0</v>
      </c>
      <c r="AO253" s="71">
        <v>0</v>
      </c>
      <c r="AP253" s="71">
        <v>193127950.74473783</v>
      </c>
      <c r="AQ253" s="72"/>
      <c r="AR253" s="71">
        <v>684</v>
      </c>
      <c r="AS253" s="71">
        <v>129</v>
      </c>
      <c r="AT253" s="71">
        <v>0</v>
      </c>
      <c r="AU253" s="71">
        <v>0</v>
      </c>
      <c r="AV253" s="71">
        <v>0</v>
      </c>
      <c r="AW253" s="71">
        <v>0</v>
      </c>
      <c r="AX253" s="71"/>
      <c r="AY253" s="72"/>
      <c r="AZ253" s="71">
        <v>3094.0050000000001</v>
      </c>
      <c r="BA253" s="71">
        <v>8236.6</v>
      </c>
      <c r="BB253" s="71">
        <v>0</v>
      </c>
      <c r="BC253" s="71">
        <v>0</v>
      </c>
      <c r="BD253" s="71">
        <v>0</v>
      </c>
      <c r="BE253" s="71">
        <v>0</v>
      </c>
      <c r="BF253" s="71"/>
      <c r="BG253" s="72"/>
      <c r="BH253" s="71">
        <v>0</v>
      </c>
      <c r="BI253" s="71">
        <v>0</v>
      </c>
      <c r="BJ253" s="71">
        <v>40.909999999999997</v>
      </c>
      <c r="BK253" s="71">
        <v>0</v>
      </c>
      <c r="BL253" s="71">
        <v>0</v>
      </c>
      <c r="BM253" s="71">
        <v>0</v>
      </c>
      <c r="BN253" s="72"/>
      <c r="BO253" s="71">
        <v>0</v>
      </c>
      <c r="BP253" s="71">
        <v>0</v>
      </c>
      <c r="BQ253" s="71">
        <v>5</v>
      </c>
      <c r="BR253" s="71">
        <v>0</v>
      </c>
      <c r="BS253" s="71">
        <v>0</v>
      </c>
      <c r="BT253" s="71">
        <v>0</v>
      </c>
      <c r="BU253"/>
      <c r="BV253" s="70">
        <v>40.909999999999997</v>
      </c>
      <c r="BW253" s="70">
        <v>0</v>
      </c>
      <c r="BX253" s="70">
        <v>0</v>
      </c>
      <c r="BY253" s="70">
        <v>0</v>
      </c>
      <c r="BZ253" s="70">
        <v>0</v>
      </c>
      <c r="CA253" s="70">
        <v>0</v>
      </c>
      <c r="CB253" s="70">
        <v>0</v>
      </c>
      <c r="CC253" s="70">
        <v>0</v>
      </c>
      <c r="CD253" s="70">
        <v>0</v>
      </c>
    </row>
    <row r="254" spans="1:82">
      <c r="A254" s="70" t="s">
        <v>2021</v>
      </c>
      <c r="B254" s="70">
        <v>253</v>
      </c>
      <c r="C254" s="70">
        <v>15</v>
      </c>
      <c r="D254" s="70">
        <v>15</v>
      </c>
      <c r="E254" s="70">
        <v>2018</v>
      </c>
      <c r="F254" s="70" t="s">
        <v>183</v>
      </c>
      <c r="G254" s="1064" t="s">
        <v>2006</v>
      </c>
      <c r="H254" s="70" t="s">
        <v>2007</v>
      </c>
      <c r="I254" s="148"/>
      <c r="J254" s="71">
        <v>168.09660836949391</v>
      </c>
      <c r="K254" s="71">
        <v>1.1291851905474894</v>
      </c>
      <c r="L254" s="71">
        <v>6.7400197702756852</v>
      </c>
      <c r="M254" s="71">
        <v>20.344457707242285</v>
      </c>
      <c r="N254" s="71">
        <v>35.921825577781078</v>
      </c>
      <c r="O254" s="71">
        <v>23.740492322097975</v>
      </c>
      <c r="P254" s="71">
        <v>15.56808599348623</v>
      </c>
      <c r="Q254" s="71">
        <v>1.4859002577653899</v>
      </c>
      <c r="R254" s="71">
        <v>3.1472072887414497</v>
      </c>
      <c r="S254" s="71">
        <v>2.7123552506291548</v>
      </c>
      <c r="T254" s="72"/>
      <c r="U254" s="71">
        <v>13098068</v>
      </c>
      <c r="V254" s="71">
        <v>518</v>
      </c>
      <c r="W254" s="71">
        <v>120</v>
      </c>
      <c r="X254" s="71">
        <v>5034</v>
      </c>
      <c r="Y254" s="71">
        <v>10761</v>
      </c>
      <c r="Z254" s="71">
        <v>14466</v>
      </c>
      <c r="AA254" s="71">
        <v>3257</v>
      </c>
      <c r="AB254" s="71">
        <v>23444</v>
      </c>
      <c r="AC254" s="71">
        <v>546029</v>
      </c>
      <c r="AD254" s="71">
        <v>2.7123552506291548</v>
      </c>
      <c r="AE254" s="72"/>
      <c r="AF254" s="71">
        <v>109990826.97296029</v>
      </c>
      <c r="AG254" s="71">
        <v>791472.91068989318</v>
      </c>
      <c r="AH254" s="71">
        <v>1492172.809067467</v>
      </c>
      <c r="AI254" s="71">
        <v>30595322.68686213</v>
      </c>
      <c r="AJ254" s="71">
        <v>56698852.693133391</v>
      </c>
      <c r="AK254" s="71">
        <v>0</v>
      </c>
      <c r="AL254" s="71">
        <v>0</v>
      </c>
      <c r="AM254" s="71">
        <v>3227092.639523895</v>
      </c>
      <c r="AN254" s="71">
        <v>0</v>
      </c>
      <c r="AO254" s="71">
        <v>0</v>
      </c>
      <c r="AP254" s="71">
        <v>202795740.71223706</v>
      </c>
      <c r="AQ254" s="72"/>
      <c r="AR254" s="71">
        <v>730</v>
      </c>
      <c r="AS254" s="71">
        <v>138</v>
      </c>
      <c r="AT254" s="71">
        <v>0</v>
      </c>
      <c r="AU254" s="71">
        <v>0</v>
      </c>
      <c r="AV254" s="71">
        <v>0</v>
      </c>
      <c r="AW254" s="71">
        <v>0</v>
      </c>
      <c r="AX254" s="71"/>
      <c r="AY254" s="72"/>
      <c r="AZ254" s="71">
        <v>3360.6050000000005</v>
      </c>
      <c r="BA254" s="71">
        <v>9157.2000000000007</v>
      </c>
      <c r="BB254" s="71">
        <v>0</v>
      </c>
      <c r="BC254" s="71">
        <v>0</v>
      </c>
      <c r="BD254" s="71">
        <v>0</v>
      </c>
      <c r="BE254" s="71">
        <v>0</v>
      </c>
      <c r="BF254" s="71"/>
      <c r="BG254" s="72"/>
      <c r="BH254" s="71">
        <v>0</v>
      </c>
      <c r="BI254" s="71">
        <v>0</v>
      </c>
      <c r="BJ254" s="71">
        <v>34.506</v>
      </c>
      <c r="BK254" s="71">
        <v>0</v>
      </c>
      <c r="BL254" s="71">
        <v>0</v>
      </c>
      <c r="BM254" s="71">
        <v>0</v>
      </c>
      <c r="BN254" s="72"/>
      <c r="BO254" s="71">
        <v>0</v>
      </c>
      <c r="BP254" s="71">
        <v>0</v>
      </c>
      <c r="BQ254" s="71">
        <v>5</v>
      </c>
      <c r="BR254" s="71">
        <v>0</v>
      </c>
      <c r="BS254" s="71">
        <v>0</v>
      </c>
      <c r="BT254" s="71">
        <v>0</v>
      </c>
      <c r="BU254"/>
      <c r="BV254" s="70">
        <v>34.506</v>
      </c>
      <c r="BW254" s="70">
        <v>0</v>
      </c>
      <c r="BX254" s="70">
        <v>0</v>
      </c>
      <c r="BY254" s="70">
        <v>0</v>
      </c>
      <c r="BZ254" s="70">
        <v>0</v>
      </c>
      <c r="CA254" s="70">
        <v>0</v>
      </c>
      <c r="CB254" s="70">
        <v>0</v>
      </c>
      <c r="CC254" s="70">
        <v>0</v>
      </c>
      <c r="CD254" s="70">
        <v>0</v>
      </c>
    </row>
    <row r="255" spans="1:82">
      <c r="A255" s="70" t="s">
        <v>2022</v>
      </c>
      <c r="B255" s="70">
        <v>254</v>
      </c>
      <c r="C255" s="70">
        <v>16</v>
      </c>
      <c r="D255" s="70">
        <v>15</v>
      </c>
      <c r="E255" s="70">
        <v>2019</v>
      </c>
      <c r="F255" s="70" t="s">
        <v>158</v>
      </c>
      <c r="G255" s="1064" t="s">
        <v>2006</v>
      </c>
      <c r="H255" s="70" t="s">
        <v>2007</v>
      </c>
      <c r="I255" s="148"/>
      <c r="J255" s="71">
        <v>158.37033563426249</v>
      </c>
      <c r="K255" s="71">
        <v>0.95170777683154506</v>
      </c>
      <c r="L255" s="71">
        <v>6.6265413916258149</v>
      </c>
      <c r="M255" s="71">
        <v>15.851529857036622</v>
      </c>
      <c r="N255" s="71">
        <v>27.307777225937162</v>
      </c>
      <c r="O255" s="71">
        <v>23.101360823700297</v>
      </c>
      <c r="P255" s="71">
        <v>15.598806218216312</v>
      </c>
      <c r="Q255" s="71">
        <v>1.44432768842672</v>
      </c>
      <c r="R255" s="71">
        <v>3.1692371183758414</v>
      </c>
      <c r="S255" s="71">
        <v>2.643725335885788</v>
      </c>
      <c r="T255" s="72"/>
      <c r="U255" s="71">
        <v>13901511</v>
      </c>
      <c r="V255" s="71">
        <v>518</v>
      </c>
      <c r="W255" s="71">
        <v>120</v>
      </c>
      <c r="X255" s="71">
        <v>5034</v>
      </c>
      <c r="Y255" s="71">
        <v>10883</v>
      </c>
      <c r="Z255" s="71">
        <v>14463</v>
      </c>
      <c r="AA255" s="71">
        <v>3239</v>
      </c>
      <c r="AB255" s="71">
        <v>23405</v>
      </c>
      <c r="AC255" s="71">
        <v>558857</v>
      </c>
      <c r="AD255" s="71">
        <v>2.643725335885788</v>
      </c>
      <c r="AE255" s="72"/>
      <c r="AF255" s="71">
        <v>120157718.7752776</v>
      </c>
      <c r="AG255" s="71">
        <v>764904.12006573274</v>
      </c>
      <c r="AH255" s="71">
        <v>1654169.391001367</v>
      </c>
      <c r="AI255" s="71">
        <v>28994357.03911515</v>
      </c>
      <c r="AJ255" s="71">
        <v>52868090.95219221</v>
      </c>
      <c r="AK255" s="71">
        <v>0</v>
      </c>
      <c r="AL255" s="71">
        <v>0</v>
      </c>
      <c r="AM255" s="71">
        <v>3187584.807254333</v>
      </c>
      <c r="AN255" s="71">
        <v>0</v>
      </c>
      <c r="AO255" s="71">
        <v>0</v>
      </c>
      <c r="AP255" s="71">
        <v>207626825.08490643</v>
      </c>
      <c r="AQ255" s="72"/>
      <c r="AR255" s="71">
        <v>769</v>
      </c>
      <c r="AS255" s="71">
        <v>144</v>
      </c>
      <c r="AT255" s="71">
        <v>0</v>
      </c>
      <c r="AU255" s="71">
        <v>0</v>
      </c>
      <c r="AV255" s="71">
        <v>0</v>
      </c>
      <c r="AW255" s="71">
        <v>0</v>
      </c>
      <c r="AX255" s="71"/>
      <c r="AY255" s="72"/>
      <c r="AZ255" s="71">
        <v>3570.2829999999999</v>
      </c>
      <c r="BA255" s="71">
        <v>9329.2999999999993</v>
      </c>
      <c r="BB255" s="71">
        <v>0</v>
      </c>
      <c r="BC255" s="71">
        <v>0</v>
      </c>
      <c r="BD255" s="71">
        <v>0</v>
      </c>
      <c r="BE255" s="71">
        <v>0</v>
      </c>
      <c r="BF255" s="71"/>
      <c r="BG255" s="72"/>
      <c r="BH255" s="71">
        <v>0</v>
      </c>
      <c r="BI255" s="71">
        <v>0</v>
      </c>
      <c r="BJ255" s="71">
        <v>33</v>
      </c>
      <c r="BK255" s="71">
        <v>0</v>
      </c>
      <c r="BL255" s="71">
        <v>0</v>
      </c>
      <c r="BM255" s="71">
        <v>0</v>
      </c>
      <c r="BN255" s="72"/>
      <c r="BO255" s="71">
        <v>0</v>
      </c>
      <c r="BP255" s="71">
        <v>0</v>
      </c>
      <c r="BQ255" s="71">
        <v>5</v>
      </c>
      <c r="BR255" s="71">
        <v>0</v>
      </c>
      <c r="BS255" s="71">
        <v>0</v>
      </c>
      <c r="BT255" s="71">
        <v>0</v>
      </c>
      <c r="BU255"/>
      <c r="BV255" s="70">
        <v>33</v>
      </c>
      <c r="BW255" s="70">
        <v>0</v>
      </c>
      <c r="BX255" s="70">
        <v>0</v>
      </c>
      <c r="BY255" s="70">
        <v>0</v>
      </c>
      <c r="BZ255" s="70">
        <v>0</v>
      </c>
      <c r="CA255" s="70">
        <v>0</v>
      </c>
      <c r="CB255" s="70">
        <v>0</v>
      </c>
      <c r="CC255" s="70">
        <v>0</v>
      </c>
      <c r="CD255" s="70">
        <v>0</v>
      </c>
    </row>
    <row r="256" spans="1:82">
      <c r="A256" s="70" t="s">
        <v>2023</v>
      </c>
      <c r="B256" s="70">
        <v>255</v>
      </c>
      <c r="C256" s="70">
        <v>17</v>
      </c>
      <c r="D256" s="70">
        <v>15</v>
      </c>
      <c r="E256" s="70">
        <v>2020</v>
      </c>
      <c r="F256" s="70" t="s">
        <v>159</v>
      </c>
      <c r="G256" s="70" t="s">
        <v>2006</v>
      </c>
      <c r="H256" s="70" t="s">
        <v>2007</v>
      </c>
      <c r="I256" s="148"/>
      <c r="J256" s="71">
        <v>158.406517522298</v>
      </c>
      <c r="K256" s="71">
        <v>1.2625861598161132</v>
      </c>
      <c r="L256" s="71">
        <v>9.26405346266103</v>
      </c>
      <c r="M256" s="71">
        <v>20.383669332363326</v>
      </c>
      <c r="N256" s="71">
        <v>38.305306585418094</v>
      </c>
      <c r="O256" s="71">
        <v>20.275044147479452</v>
      </c>
      <c r="P256" s="71">
        <v>14.571565946352628</v>
      </c>
      <c r="Q256" s="71">
        <v>1.35939843868549</v>
      </c>
      <c r="R256" s="71">
        <v>3.0965065871300745</v>
      </c>
      <c r="S256" s="71">
        <v>3.264983772883991</v>
      </c>
      <c r="T256" s="72"/>
      <c r="U256" s="71">
        <v>12692282</v>
      </c>
      <c r="V256" s="71">
        <v>562</v>
      </c>
      <c r="W256" s="71">
        <v>167</v>
      </c>
      <c r="X256" s="71">
        <v>5025</v>
      </c>
      <c r="Y256" s="71">
        <v>10776</v>
      </c>
      <c r="Z256" s="71">
        <v>14488</v>
      </c>
      <c r="AA256" s="71">
        <v>3216</v>
      </c>
      <c r="AB256" s="71">
        <v>23056</v>
      </c>
      <c r="AC256" s="71">
        <v>548916.99999999988</v>
      </c>
      <c r="AD256" s="71">
        <v>3.264983772883991</v>
      </c>
      <c r="AE256" s="72"/>
      <c r="AF256" s="71">
        <v>111510771.9219086</v>
      </c>
      <c r="AG256" s="71">
        <v>843718.29672742041</v>
      </c>
      <c r="AH256" s="71">
        <v>2456809.9096881528</v>
      </c>
      <c r="AI256" s="71">
        <v>28747849.817529242</v>
      </c>
      <c r="AJ256" s="71">
        <v>57797604.448713876</v>
      </c>
      <c r="AK256" s="71"/>
      <c r="AL256" s="71"/>
      <c r="AM256" s="71">
        <v>3009064.1575026889</v>
      </c>
      <c r="AN256" s="71"/>
      <c r="AO256" s="71"/>
      <c r="AP256" s="71">
        <v>204365818.55206996</v>
      </c>
      <c r="AQ256" s="72"/>
      <c r="AR256" s="71">
        <v>815</v>
      </c>
      <c r="AS256" s="71">
        <v>146</v>
      </c>
      <c r="AT256" s="71">
        <v>0</v>
      </c>
      <c r="AU256" s="71">
        <v>0</v>
      </c>
      <c r="AV256" s="71">
        <v>0</v>
      </c>
      <c r="AW256" s="71">
        <v>0</v>
      </c>
      <c r="AX256" s="71"/>
      <c r="AY256" s="72"/>
      <c r="AZ256" s="71">
        <v>3855.0490000000009</v>
      </c>
      <c r="BA256" s="71">
        <v>9369.7000000000007</v>
      </c>
      <c r="BB256" s="71">
        <v>0</v>
      </c>
      <c r="BC256" s="71">
        <v>0</v>
      </c>
      <c r="BD256" s="71">
        <v>0</v>
      </c>
      <c r="BE256" s="71">
        <v>0</v>
      </c>
      <c r="BF256" s="71"/>
      <c r="BG256" s="72"/>
      <c r="BH256" s="71">
        <v>0</v>
      </c>
      <c r="BI256" s="71">
        <v>0</v>
      </c>
      <c r="BJ256" s="71">
        <v>19.608000000000001</v>
      </c>
      <c r="BK256" s="71">
        <v>0</v>
      </c>
      <c r="BL256" s="71">
        <v>0</v>
      </c>
      <c r="BM256" s="71">
        <v>0</v>
      </c>
      <c r="BN256" s="72"/>
      <c r="BO256" s="71">
        <v>0</v>
      </c>
      <c r="BP256" s="71">
        <v>0</v>
      </c>
      <c r="BQ256" s="71">
        <v>5</v>
      </c>
      <c r="BR256" s="71">
        <v>0</v>
      </c>
      <c r="BS256" s="71">
        <v>0</v>
      </c>
      <c r="BT256" s="71">
        <v>0</v>
      </c>
      <c r="BU256"/>
      <c r="BV256" s="70">
        <v>19.608000000000001</v>
      </c>
      <c r="BW256" s="70">
        <v>0</v>
      </c>
      <c r="BX256" s="70">
        <v>0</v>
      </c>
      <c r="BY256" s="70">
        <v>0</v>
      </c>
      <c r="BZ256" s="70">
        <v>0</v>
      </c>
      <c r="CA256" s="70">
        <v>0</v>
      </c>
      <c r="CB256" s="70">
        <v>0</v>
      </c>
      <c r="CC256" s="70">
        <v>0</v>
      </c>
      <c r="CD256" s="70">
        <v>0</v>
      </c>
    </row>
    <row r="257" spans="1:82">
      <c r="A257" s="70" t="s">
        <v>2024</v>
      </c>
      <c r="B257" s="70">
        <v>255</v>
      </c>
      <c r="C257" s="70">
        <v>18</v>
      </c>
      <c r="D257" s="70">
        <v>15</v>
      </c>
      <c r="E257" s="70">
        <v>2021</v>
      </c>
      <c r="F257" s="70" t="s">
        <v>160</v>
      </c>
      <c r="G257" s="70" t="s">
        <v>2006</v>
      </c>
      <c r="H257" s="70" t="s">
        <v>2007</v>
      </c>
      <c r="I257" s="148"/>
      <c r="J257" s="71">
        <v>133.14235546368195</v>
      </c>
      <c r="K257" s="71">
        <v>1.2545439914731673</v>
      </c>
      <c r="L257" s="71">
        <v>7.3729909199935584</v>
      </c>
      <c r="M257" s="71">
        <v>20.376390279723747</v>
      </c>
      <c r="N257" s="71">
        <v>35.219224999602659</v>
      </c>
      <c r="O257" s="71">
        <v>19.587863236373103</v>
      </c>
      <c r="P257" s="71">
        <v>15.008549982258268</v>
      </c>
      <c r="Q257" s="71">
        <v>1.3074041088433801</v>
      </c>
      <c r="R257" s="71">
        <v>3.0620018175609092</v>
      </c>
      <c r="S257" s="71">
        <v>2.9514008986593669</v>
      </c>
      <c r="T257" s="72"/>
      <c r="U257" s="71">
        <v>13351191</v>
      </c>
      <c r="V257" s="71">
        <v>562</v>
      </c>
      <c r="W257" s="71">
        <v>167</v>
      </c>
      <c r="X257" s="71">
        <v>5025</v>
      </c>
      <c r="Y257" s="71">
        <v>10349</v>
      </c>
      <c r="Z257" s="71">
        <v>14412</v>
      </c>
      <c r="AA257" s="71">
        <v>3230</v>
      </c>
      <c r="AB257" s="71">
        <v>22392</v>
      </c>
      <c r="AC257" s="71">
        <v>526580</v>
      </c>
      <c r="AD257" s="71">
        <v>2.9514008986593669</v>
      </c>
      <c r="AE257" s="72"/>
      <c r="AF257" s="71">
        <v>102175562.65111387</v>
      </c>
      <c r="AG257" s="71">
        <v>874747.29654733907</v>
      </c>
      <c r="AH257" s="71">
        <v>2008573.3811585009</v>
      </c>
      <c r="AI257" s="71">
        <v>31609709.946604323</v>
      </c>
      <c r="AJ257" s="71">
        <v>55238488.846954711</v>
      </c>
      <c r="AK257" s="71">
        <v>0</v>
      </c>
      <c r="AL257" s="71">
        <v>0</v>
      </c>
      <c r="AM257" s="71">
        <v>2939260.9757923228</v>
      </c>
      <c r="AN257" s="71">
        <v>0</v>
      </c>
      <c r="AO257" s="71">
        <v>0</v>
      </c>
      <c r="AP257" s="71">
        <v>194846343.09817106</v>
      </c>
      <c r="AQ257" s="72"/>
      <c r="AR257" s="71">
        <v>842</v>
      </c>
      <c r="AS257" s="71">
        <v>150</v>
      </c>
      <c r="AT257" s="71">
        <v>0</v>
      </c>
      <c r="AU257" s="71">
        <v>0</v>
      </c>
      <c r="AV257" s="71">
        <v>0</v>
      </c>
      <c r="AW257" s="71">
        <v>0</v>
      </c>
      <c r="AX257" s="71"/>
      <c r="AY257" s="72"/>
      <c r="AZ257" s="71">
        <v>4034.4010000000012</v>
      </c>
      <c r="BA257" s="71">
        <v>9523.1000000000022</v>
      </c>
      <c r="BB257" s="71">
        <v>0</v>
      </c>
      <c r="BC257" s="71">
        <v>0</v>
      </c>
      <c r="BD257" s="71">
        <v>0</v>
      </c>
      <c r="BE257" s="71">
        <v>0</v>
      </c>
      <c r="BF257" s="71"/>
      <c r="BG257" s="72"/>
      <c r="BH257" s="71">
        <v>0</v>
      </c>
      <c r="BI257" s="71">
        <v>0</v>
      </c>
      <c r="BJ257" s="71">
        <v>28.687000000000001</v>
      </c>
      <c r="BK257" s="71">
        <v>0</v>
      </c>
      <c r="BL257" s="71">
        <v>0</v>
      </c>
      <c r="BM257" s="71">
        <v>0</v>
      </c>
      <c r="BN257" s="72"/>
      <c r="BO257" s="71">
        <v>0</v>
      </c>
      <c r="BP257" s="71">
        <v>0</v>
      </c>
      <c r="BQ257" s="71">
        <v>5</v>
      </c>
      <c r="BR257" s="71">
        <v>0</v>
      </c>
      <c r="BS257" s="71">
        <v>0</v>
      </c>
      <c r="BT257" s="71">
        <v>0</v>
      </c>
      <c r="BU257"/>
      <c r="BV257" s="70">
        <v>28.687000000000001</v>
      </c>
      <c r="BW257" s="70">
        <v>0</v>
      </c>
      <c r="BX257" s="70">
        <v>0</v>
      </c>
      <c r="BY257" s="70">
        <v>0</v>
      </c>
      <c r="BZ257" s="70">
        <v>0</v>
      </c>
      <c r="CA257" s="70">
        <v>0</v>
      </c>
      <c r="CB257" s="70">
        <v>0</v>
      </c>
      <c r="CC257" s="70">
        <v>0</v>
      </c>
      <c r="CD257" s="70">
        <v>0</v>
      </c>
    </row>
    <row r="258" spans="1:82">
      <c r="A258" s="70" t="s">
        <v>2025</v>
      </c>
      <c r="B258" s="70">
        <v>255</v>
      </c>
      <c r="C258" s="70">
        <v>19</v>
      </c>
      <c r="D258" s="70">
        <v>15</v>
      </c>
      <c r="E258" s="70">
        <v>2022</v>
      </c>
      <c r="F258" s="70" t="s">
        <v>161</v>
      </c>
      <c r="G258" s="70" t="s">
        <v>2006</v>
      </c>
      <c r="H258" s="70" t="s">
        <v>2007</v>
      </c>
      <c r="I258" s="148"/>
      <c r="J258" s="71">
        <v>104.51117164938604</v>
      </c>
      <c r="K258" s="71">
        <v>1.0783800385201656</v>
      </c>
      <c r="L258" s="71">
        <v>4.9906467581866645</v>
      </c>
      <c r="M258" s="71">
        <v>16.009718812361303</v>
      </c>
      <c r="N258" s="71">
        <v>26.033085409939371</v>
      </c>
      <c r="O258" s="71">
        <v>20.543506801044689</v>
      </c>
      <c r="P258" s="71">
        <v>14.778611985954498</v>
      </c>
      <c r="Q258" s="71">
        <v>1.3025541353117465</v>
      </c>
      <c r="R258" s="71">
        <v>3.3352276101899467</v>
      </c>
      <c r="S258" s="71">
        <v>3.4647846543591858</v>
      </c>
      <c r="T258" s="72"/>
      <c r="U258" s="71">
        <v>13270919</v>
      </c>
      <c r="V258" s="71">
        <v>562</v>
      </c>
      <c r="W258" s="71">
        <v>167</v>
      </c>
      <c r="X258" s="71">
        <v>5025</v>
      </c>
      <c r="Y258" s="71">
        <v>10420</v>
      </c>
      <c r="Z258" s="71">
        <v>14361</v>
      </c>
      <c r="AA258" s="71">
        <v>3229</v>
      </c>
      <c r="AB258" s="71">
        <v>22126</v>
      </c>
      <c r="AC258" s="71">
        <v>580770.99999999988</v>
      </c>
      <c r="AD258" s="71">
        <v>3.4647846543591858</v>
      </c>
      <c r="AE258" s="72"/>
      <c r="AF258" s="71">
        <v>95141068.958069369</v>
      </c>
      <c r="AG258" s="71">
        <v>875947.39253805263</v>
      </c>
      <c r="AH258" s="71">
        <v>1649583.7855245415</v>
      </c>
      <c r="AI258" s="71">
        <v>27904038.29731065</v>
      </c>
      <c r="AJ258" s="71">
        <v>54049245.843586393</v>
      </c>
      <c r="AK258" s="71">
        <v>0</v>
      </c>
      <c r="AL258" s="71">
        <v>0</v>
      </c>
      <c r="AM258" s="71">
        <v>2857070.5160518386</v>
      </c>
      <c r="AN258" s="71">
        <v>0</v>
      </c>
      <c r="AO258" s="71">
        <v>0</v>
      </c>
      <c r="AP258" s="71">
        <v>182476954.79308084</v>
      </c>
      <c r="AQ258" s="72"/>
      <c r="AR258" s="71">
        <v>873</v>
      </c>
      <c r="AS258" s="71">
        <v>151</v>
      </c>
      <c r="AT258" s="71">
        <v>0</v>
      </c>
      <c r="AU258" s="71">
        <v>0</v>
      </c>
      <c r="AV258" s="71">
        <v>0</v>
      </c>
      <c r="AW258" s="71">
        <v>0</v>
      </c>
      <c r="AX258" s="71"/>
      <c r="AY258" s="72"/>
      <c r="AZ258" s="71">
        <v>4223.3810000000012</v>
      </c>
      <c r="BA258" s="71">
        <v>9773.1000000000022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2026</v>
      </c>
      <c r="B259" s="70">
        <v>255</v>
      </c>
      <c r="C259" s="70">
        <v>20</v>
      </c>
      <c r="D259" s="70">
        <v>15</v>
      </c>
      <c r="E259" s="70">
        <v>2023</v>
      </c>
      <c r="F259" s="70" t="s">
        <v>1539</v>
      </c>
      <c r="G259" s="70" t="s">
        <v>2006</v>
      </c>
      <c r="H259" s="70" t="s">
        <v>2007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909</v>
      </c>
      <c r="AS259" s="71">
        <v>153</v>
      </c>
      <c r="AT259" s="71">
        <v>0</v>
      </c>
      <c r="AU259" s="71">
        <v>0</v>
      </c>
      <c r="AV259" s="71">
        <v>0</v>
      </c>
      <c r="AW259" s="71">
        <v>0</v>
      </c>
      <c r="AX259" s="71"/>
      <c r="AY259" s="72"/>
      <c r="AZ259" s="71">
        <v>4435.0010000000029</v>
      </c>
      <c r="BA259" s="71">
        <v>10147.800000000003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2027</v>
      </c>
      <c r="B260" s="70">
        <v>255</v>
      </c>
      <c r="C260" s="70">
        <v>21</v>
      </c>
      <c r="D260" s="70">
        <v>15</v>
      </c>
      <c r="E260" s="70">
        <v>2024</v>
      </c>
      <c r="F260" s="70" t="s">
        <v>1554</v>
      </c>
      <c r="G260" s="70" t="s">
        <v>2006</v>
      </c>
      <c r="H260" s="70" t="s">
        <v>2007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2028</v>
      </c>
      <c r="B261" s="70">
        <v>460</v>
      </c>
      <c r="C261" s="70">
        <v>1</v>
      </c>
      <c r="D261" s="70">
        <v>28</v>
      </c>
      <c r="E261" s="70">
        <v>1990</v>
      </c>
      <c r="F261" s="70" t="s">
        <v>787</v>
      </c>
      <c r="G261" s="70" t="s">
        <v>2029</v>
      </c>
      <c r="H261" s="70" t="s">
        <v>2030</v>
      </c>
      <c r="I261" s="148"/>
      <c r="J261" s="71">
        <v>443.95189666758608</v>
      </c>
      <c r="K261" s="71">
        <v>8.1521619334480775</v>
      </c>
      <c r="L261" s="71">
        <v>7.4647416885152884</v>
      </c>
      <c r="M261" s="71">
        <v>17.032616398000808</v>
      </c>
      <c r="N261" s="71">
        <v>24.508560345359871</v>
      </c>
      <c r="O261" s="71">
        <v>17.41015417007107</v>
      </c>
      <c r="P261" s="71">
        <v>32.889765816081969</v>
      </c>
      <c r="Q261" s="71">
        <v>1.7736463161309799</v>
      </c>
      <c r="R261" s="71">
        <v>0.41197608825326743</v>
      </c>
      <c r="S261" s="71">
        <v>1.7480032259232849</v>
      </c>
      <c r="T261" s="72"/>
      <c r="U261" s="71">
        <v>3477606</v>
      </c>
      <c r="V261" s="71">
        <v>1656</v>
      </c>
      <c r="W261" s="71">
        <v>90</v>
      </c>
      <c r="X261" s="71">
        <v>6612</v>
      </c>
      <c r="Y261" s="71">
        <v>9520</v>
      </c>
      <c r="Z261" s="71">
        <v>7161</v>
      </c>
      <c r="AA261" s="71">
        <v>7986</v>
      </c>
      <c r="AB261" s="71">
        <v>28798</v>
      </c>
      <c r="AC261" s="71">
        <v>71355</v>
      </c>
      <c r="AD261" s="71">
        <v>1.7480032259232849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2031</v>
      </c>
      <c r="B262" s="70">
        <v>461</v>
      </c>
      <c r="C262" s="70">
        <v>2</v>
      </c>
      <c r="D262" s="70">
        <v>28</v>
      </c>
      <c r="E262" s="70">
        <v>2005</v>
      </c>
      <c r="F262" s="70" t="s">
        <v>789</v>
      </c>
      <c r="G262" s="70" t="s">
        <v>2029</v>
      </c>
      <c r="H262" s="70" t="s">
        <v>2030</v>
      </c>
      <c r="I262" s="148"/>
      <c r="J262" s="71">
        <v>168.13548198252329</v>
      </c>
      <c r="K262" s="71">
        <v>5.279066655121845</v>
      </c>
      <c r="L262" s="71">
        <v>4.5780070104505617</v>
      </c>
      <c r="M262" s="71">
        <v>25.539036264859501</v>
      </c>
      <c r="N262" s="71">
        <v>30.255141630369081</v>
      </c>
      <c r="O262" s="71">
        <v>26.41364836839718</v>
      </c>
      <c r="P262" s="71">
        <v>35.331389807448431</v>
      </c>
      <c r="Q262" s="71">
        <v>1.5102685147691199</v>
      </c>
      <c r="R262" s="71">
        <v>0.18978755849282181</v>
      </c>
      <c r="S262" s="71">
        <v>4.1394746400000004</v>
      </c>
      <c r="T262" s="72"/>
      <c r="U262" s="71">
        <v>2833157</v>
      </c>
      <c r="V262" s="71">
        <v>1512</v>
      </c>
      <c r="W262" s="71">
        <v>50</v>
      </c>
      <c r="X262" s="71">
        <v>5460</v>
      </c>
      <c r="Y262" s="71">
        <v>10175</v>
      </c>
      <c r="Z262" s="71">
        <v>12572</v>
      </c>
      <c r="AA262" s="71">
        <v>7026</v>
      </c>
      <c r="AB262" s="71">
        <v>25635</v>
      </c>
      <c r="AC262" s="71">
        <v>33560</v>
      </c>
      <c r="AD262" s="71">
        <v>4.1394746400000004</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2032</v>
      </c>
      <c r="B263" s="70">
        <v>462</v>
      </c>
      <c r="C263" s="70">
        <v>3</v>
      </c>
      <c r="D263" s="70">
        <v>28</v>
      </c>
      <c r="E263" s="70">
        <v>2006</v>
      </c>
      <c r="F263" s="70" t="s">
        <v>790</v>
      </c>
      <c r="G263" s="70" t="s">
        <v>2029</v>
      </c>
      <c r="H263" s="70" t="s">
        <v>2030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2033</v>
      </c>
      <c r="B264" s="70">
        <v>463</v>
      </c>
      <c r="C264" s="70">
        <v>4</v>
      </c>
      <c r="D264" s="70">
        <v>28</v>
      </c>
      <c r="E264" s="70">
        <v>2007</v>
      </c>
      <c r="F264" s="70" t="s">
        <v>791</v>
      </c>
      <c r="G264" s="70" t="s">
        <v>2029</v>
      </c>
      <c r="H264" s="70" t="s">
        <v>2030</v>
      </c>
      <c r="I264" s="148"/>
      <c r="J264" s="71">
        <v>164.06936726879269</v>
      </c>
      <c r="K264" s="71">
        <v>3.5194126164833608</v>
      </c>
      <c r="L264" s="71">
        <v>6.0773429040576676</v>
      </c>
      <c r="M264" s="71">
        <v>26.038910175647342</v>
      </c>
      <c r="N264" s="71">
        <v>30.288869545240861</v>
      </c>
      <c r="O264" s="71">
        <v>25.97660977769997</v>
      </c>
      <c r="P264" s="71">
        <v>34.632292565249948</v>
      </c>
      <c r="Q264" s="71">
        <v>1.5577653968165699</v>
      </c>
      <c r="R264" s="71">
        <v>0.16403249558304539</v>
      </c>
      <c r="S264" s="71">
        <v>3.317291913600001</v>
      </c>
      <c r="T264" s="72"/>
      <c r="U264" s="71">
        <v>3194050</v>
      </c>
      <c r="V264" s="71">
        <v>1223</v>
      </c>
      <c r="W264" s="71">
        <v>78</v>
      </c>
      <c r="X264" s="71">
        <v>6625</v>
      </c>
      <c r="Y264" s="71">
        <v>10356</v>
      </c>
      <c r="Z264" s="71">
        <v>12853</v>
      </c>
      <c r="AA264" s="71">
        <v>6782</v>
      </c>
      <c r="AB264" s="71">
        <v>25043</v>
      </c>
      <c r="AC264" s="71">
        <v>29838</v>
      </c>
      <c r="AD264" s="71">
        <v>3.317291913600001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2034</v>
      </c>
      <c r="B265" s="70">
        <v>464</v>
      </c>
      <c r="C265" s="70">
        <v>5</v>
      </c>
      <c r="D265" s="70">
        <v>28</v>
      </c>
      <c r="E265" s="70">
        <v>2008</v>
      </c>
      <c r="F265" s="70" t="s">
        <v>792</v>
      </c>
      <c r="G265" s="70" t="s">
        <v>2029</v>
      </c>
      <c r="H265" s="70" t="s">
        <v>2030</v>
      </c>
      <c r="I265" s="148"/>
      <c r="J265" s="71">
        <v>145.13967738719981</v>
      </c>
      <c r="K265" s="71">
        <v>3.3052265981449529</v>
      </c>
      <c r="L265" s="71">
        <v>5.2243040025511656</v>
      </c>
      <c r="M265" s="71">
        <v>27.845918030688871</v>
      </c>
      <c r="N265" s="71">
        <v>27.149377135738781</v>
      </c>
      <c r="O265" s="71">
        <v>25.3398569817092</v>
      </c>
      <c r="P265" s="71">
        <v>33.077921448107944</v>
      </c>
      <c r="Q265" s="71">
        <v>1.51083312670654</v>
      </c>
      <c r="R265" s="71">
        <v>0.12705001634875321</v>
      </c>
      <c r="S265" s="71">
        <v>2.362434437410001</v>
      </c>
      <c r="T265" s="72"/>
      <c r="U265" s="71">
        <v>3241618</v>
      </c>
      <c r="V265" s="71">
        <v>1223</v>
      </c>
      <c r="W265" s="71">
        <v>78</v>
      </c>
      <c r="X265" s="71">
        <v>6625</v>
      </c>
      <c r="Y265" s="71">
        <v>10205</v>
      </c>
      <c r="Z265" s="71">
        <v>12978</v>
      </c>
      <c r="AA265" s="71">
        <v>6485</v>
      </c>
      <c r="AB265" s="71">
        <v>24688</v>
      </c>
      <c r="AC265" s="71">
        <v>23998</v>
      </c>
      <c r="AD265" s="71">
        <v>2.362434437410001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2035</v>
      </c>
      <c r="B266" s="70">
        <v>465</v>
      </c>
      <c r="C266" s="70">
        <v>6</v>
      </c>
      <c r="D266" s="70">
        <v>28</v>
      </c>
      <c r="E266" s="70">
        <v>2009</v>
      </c>
      <c r="F266" s="70" t="s">
        <v>176</v>
      </c>
      <c r="G266" s="70" t="s">
        <v>2029</v>
      </c>
      <c r="H266" s="70" t="s">
        <v>2030</v>
      </c>
      <c r="I266" s="148"/>
      <c r="J266" s="71">
        <v>194.2865180372961</v>
      </c>
      <c r="K266" s="71">
        <v>2.766466343560245</v>
      </c>
      <c r="L266" s="71">
        <v>13.58424843881277</v>
      </c>
      <c r="M266" s="71">
        <v>25.340558477790118</v>
      </c>
      <c r="N266" s="71">
        <v>25.714926928332961</v>
      </c>
      <c r="O266" s="71">
        <v>25.864230049003659</v>
      </c>
      <c r="P266" s="71">
        <v>31.634164944638918</v>
      </c>
      <c r="Q266" s="71">
        <v>1.41901599975786</v>
      </c>
      <c r="R266" s="71">
        <v>0.12745174190488179</v>
      </c>
      <c r="S266" s="71">
        <v>3.118295743</v>
      </c>
      <c r="T266" s="72"/>
      <c r="U266" s="71">
        <v>3082320</v>
      </c>
      <c r="V266" s="71">
        <v>890</v>
      </c>
      <c r="W266" s="71">
        <v>361</v>
      </c>
      <c r="X266" s="71">
        <v>6547</v>
      </c>
      <c r="Y266" s="71">
        <v>10243</v>
      </c>
      <c r="Z266" s="71">
        <v>13075</v>
      </c>
      <c r="AA266" s="71">
        <v>6367</v>
      </c>
      <c r="AB266" s="71">
        <v>24341</v>
      </c>
      <c r="AC266" s="71">
        <v>23486</v>
      </c>
      <c r="AD266" s="71">
        <v>3.118295743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16.86</v>
      </c>
      <c r="BK266" s="71">
        <v>0</v>
      </c>
      <c r="BL266" s="71">
        <v>0</v>
      </c>
      <c r="BM266" s="71">
        <v>0</v>
      </c>
      <c r="BN266" s="72"/>
      <c r="BO266" s="71">
        <v>0</v>
      </c>
      <c r="BP266" s="71">
        <v>0</v>
      </c>
      <c r="BQ266" s="71">
        <v>2</v>
      </c>
      <c r="BR266" s="71">
        <v>0</v>
      </c>
      <c r="BS266" s="71">
        <v>0</v>
      </c>
      <c r="BT266" s="71">
        <v>0</v>
      </c>
      <c r="BU266"/>
      <c r="BV266" s="70">
        <v>16.86</v>
      </c>
      <c r="BW266" s="70">
        <v>0</v>
      </c>
      <c r="BX266" s="70">
        <v>0</v>
      </c>
      <c r="BY266" s="70">
        <v>0</v>
      </c>
      <c r="BZ266" s="70">
        <v>0</v>
      </c>
      <c r="CA266" s="70">
        <v>0</v>
      </c>
      <c r="CB266" s="70">
        <v>0</v>
      </c>
      <c r="CC266" s="70">
        <v>0</v>
      </c>
      <c r="CD266" s="70">
        <v>0</v>
      </c>
    </row>
    <row r="267" spans="1:82">
      <c r="A267" s="70" t="s">
        <v>2036</v>
      </c>
      <c r="B267" s="70">
        <v>466</v>
      </c>
      <c r="C267" s="70">
        <v>7</v>
      </c>
      <c r="D267" s="70">
        <v>28</v>
      </c>
      <c r="E267" s="70">
        <v>2010</v>
      </c>
      <c r="F267" s="70" t="s">
        <v>177</v>
      </c>
      <c r="G267" s="70" t="s">
        <v>2029</v>
      </c>
      <c r="H267" s="70" t="s">
        <v>2030</v>
      </c>
      <c r="I267" s="148"/>
      <c r="J267" s="71">
        <v>213.16009529766001</v>
      </c>
      <c r="K267" s="71">
        <v>2.2853747187313038</v>
      </c>
      <c r="L267" s="71">
        <v>12.22809807382062</v>
      </c>
      <c r="M267" s="71">
        <v>27.238647559319659</v>
      </c>
      <c r="N267" s="71">
        <v>33.981916220089893</v>
      </c>
      <c r="O267" s="71">
        <v>25.93953048602642</v>
      </c>
      <c r="P267" s="71">
        <v>31.751404527215051</v>
      </c>
      <c r="Q267" s="71">
        <v>1.46573237371542</v>
      </c>
      <c r="R267" s="71">
        <v>0.17989038528422499</v>
      </c>
      <c r="S267" s="71">
        <v>4.3811585588199993</v>
      </c>
      <c r="T267" s="72"/>
      <c r="U267" s="71">
        <v>3889038</v>
      </c>
      <c r="V267" s="71">
        <v>890</v>
      </c>
      <c r="W267" s="71">
        <v>361</v>
      </c>
      <c r="X267" s="71">
        <v>6547</v>
      </c>
      <c r="Y267" s="71">
        <v>10221</v>
      </c>
      <c r="Z267" s="71">
        <v>13174</v>
      </c>
      <c r="AA267" s="71">
        <v>6231</v>
      </c>
      <c r="AB267" s="71">
        <v>24092</v>
      </c>
      <c r="AC267" s="71">
        <v>31414</v>
      </c>
      <c r="AD267" s="71">
        <v>4.3811585588199993</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17.373999999999999</v>
      </c>
      <c r="BK267" s="71">
        <v>0</v>
      </c>
      <c r="BL267" s="71">
        <v>0</v>
      </c>
      <c r="BM267" s="71">
        <v>0</v>
      </c>
      <c r="BN267" s="72"/>
      <c r="BO267" s="71">
        <v>0</v>
      </c>
      <c r="BP267" s="71">
        <v>0</v>
      </c>
      <c r="BQ267" s="71">
        <v>2</v>
      </c>
      <c r="BR267" s="71">
        <v>0</v>
      </c>
      <c r="BS267" s="71">
        <v>0</v>
      </c>
      <c r="BT267" s="71">
        <v>0</v>
      </c>
      <c r="BU267"/>
      <c r="BV267" s="70">
        <v>17.373999999999999</v>
      </c>
      <c r="BW267" s="70">
        <v>0</v>
      </c>
      <c r="BX267" s="70">
        <v>0</v>
      </c>
      <c r="BY267" s="70">
        <v>0</v>
      </c>
      <c r="BZ267" s="70">
        <v>0</v>
      </c>
      <c r="CA267" s="70">
        <v>0</v>
      </c>
      <c r="CB267" s="70">
        <v>0</v>
      </c>
      <c r="CC267" s="70">
        <v>0</v>
      </c>
      <c r="CD267" s="70">
        <v>0</v>
      </c>
    </row>
    <row r="268" spans="1:82">
      <c r="A268" s="70" t="s">
        <v>2037</v>
      </c>
      <c r="B268" s="70">
        <v>467</v>
      </c>
      <c r="C268" s="70">
        <v>8</v>
      </c>
      <c r="D268" s="70">
        <v>28</v>
      </c>
      <c r="E268" s="70">
        <v>2011</v>
      </c>
      <c r="F268" s="70" t="s">
        <v>178</v>
      </c>
      <c r="G268" s="70" t="s">
        <v>2029</v>
      </c>
      <c r="H268" s="70" t="s">
        <v>2030</v>
      </c>
      <c r="I268" s="148"/>
      <c r="J268" s="71">
        <v>247.05013377383091</v>
      </c>
      <c r="K268" s="71">
        <v>3.5032176758611029</v>
      </c>
      <c r="L268" s="71">
        <v>16.521387713609911</v>
      </c>
      <c r="M268" s="71">
        <v>34.069086136681463</v>
      </c>
      <c r="N268" s="71">
        <v>41.968648566242528</v>
      </c>
      <c r="O268" s="71">
        <v>25.750276686964543</v>
      </c>
      <c r="P268" s="71">
        <v>30.205386033931219</v>
      </c>
      <c r="Q268" s="71">
        <v>1.6758277582710499</v>
      </c>
      <c r="R268" s="71">
        <v>0.2090056891550911</v>
      </c>
      <c r="S268" s="71">
        <v>3.7766410763199998</v>
      </c>
      <c r="T268" s="72"/>
      <c r="U268" s="71">
        <v>4283534</v>
      </c>
      <c r="V268" s="71">
        <v>890</v>
      </c>
      <c r="W268" s="71">
        <v>361</v>
      </c>
      <c r="X268" s="71">
        <v>6547</v>
      </c>
      <c r="Y268" s="71">
        <v>10235</v>
      </c>
      <c r="Z268" s="71">
        <v>13362</v>
      </c>
      <c r="AA268" s="71">
        <v>6104</v>
      </c>
      <c r="AB268" s="71">
        <v>23880</v>
      </c>
      <c r="AC268" s="71">
        <v>36438</v>
      </c>
      <c r="AD268" s="71">
        <v>3.7766410763199998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20.224</v>
      </c>
      <c r="BK268" s="71">
        <v>0</v>
      </c>
      <c r="BL268" s="71">
        <v>0</v>
      </c>
      <c r="BM268" s="71">
        <v>0</v>
      </c>
      <c r="BN268" s="72"/>
      <c r="BO268" s="71">
        <v>0</v>
      </c>
      <c r="BP268" s="71">
        <v>0</v>
      </c>
      <c r="BQ268" s="71">
        <v>3</v>
      </c>
      <c r="BR268" s="71">
        <v>0</v>
      </c>
      <c r="BS268" s="71">
        <v>0</v>
      </c>
      <c r="BT268" s="71">
        <v>0</v>
      </c>
      <c r="BU268"/>
      <c r="BV268" s="70">
        <v>20.224</v>
      </c>
      <c r="BW268" s="70">
        <v>0</v>
      </c>
      <c r="BX268" s="70">
        <v>0</v>
      </c>
      <c r="BY268" s="70">
        <v>0</v>
      </c>
      <c r="BZ268" s="70">
        <v>0</v>
      </c>
      <c r="CA268" s="70">
        <v>0</v>
      </c>
      <c r="CB268" s="70">
        <v>0</v>
      </c>
      <c r="CC268" s="70">
        <v>0</v>
      </c>
      <c r="CD268" s="70">
        <v>0</v>
      </c>
    </row>
    <row r="269" spans="1:82">
      <c r="A269" s="70" t="s">
        <v>2038</v>
      </c>
      <c r="B269" s="70">
        <v>468</v>
      </c>
      <c r="C269" s="70">
        <v>9</v>
      </c>
      <c r="D269" s="70">
        <v>28</v>
      </c>
      <c r="E269" s="70">
        <v>2012</v>
      </c>
      <c r="F269" s="70" t="s">
        <v>179</v>
      </c>
      <c r="G269" s="70" t="s">
        <v>2029</v>
      </c>
      <c r="H269" s="70" t="s">
        <v>2030</v>
      </c>
      <c r="I269" s="148"/>
      <c r="J269" s="71">
        <v>287.52955516387311</v>
      </c>
      <c r="K269" s="71">
        <v>3.7231639973909969</v>
      </c>
      <c r="L269" s="71">
        <v>16.268603899002489</v>
      </c>
      <c r="M269" s="71">
        <v>36.247946112328371</v>
      </c>
      <c r="N269" s="71">
        <v>42.065220928332522</v>
      </c>
      <c r="O269" s="71">
        <v>26.017986606318185</v>
      </c>
      <c r="P269" s="71">
        <v>29.854695446455903</v>
      </c>
      <c r="Q269" s="71">
        <v>1.81823697536871</v>
      </c>
      <c r="R269" s="71">
        <v>0.19107405090405299</v>
      </c>
      <c r="S269" s="71">
        <v>2.4421408059199998</v>
      </c>
      <c r="T269" s="72"/>
      <c r="U269" s="71">
        <v>4947059</v>
      </c>
      <c r="V269" s="71">
        <v>890</v>
      </c>
      <c r="W269" s="71">
        <v>361</v>
      </c>
      <c r="X269" s="71">
        <v>6547</v>
      </c>
      <c r="Y269" s="71">
        <v>10459</v>
      </c>
      <c r="Z269" s="71">
        <v>13608</v>
      </c>
      <c r="AA269" s="71">
        <v>5999</v>
      </c>
      <c r="AB269" s="71">
        <v>23847</v>
      </c>
      <c r="AC269" s="71">
        <v>32449</v>
      </c>
      <c r="AD269" s="71">
        <v>2.4421408059199998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24.202000000000002</v>
      </c>
      <c r="BK269" s="71">
        <v>0</v>
      </c>
      <c r="BL269" s="71">
        <v>0</v>
      </c>
      <c r="BM269" s="71">
        <v>0</v>
      </c>
      <c r="BN269" s="72"/>
      <c r="BO269" s="71">
        <v>0</v>
      </c>
      <c r="BP269" s="71">
        <v>0</v>
      </c>
      <c r="BQ269" s="71">
        <v>4</v>
      </c>
      <c r="BR269" s="71">
        <v>0</v>
      </c>
      <c r="BS269" s="71">
        <v>0</v>
      </c>
      <c r="BT269" s="71">
        <v>0</v>
      </c>
      <c r="BU269"/>
      <c r="BV269" s="70">
        <v>24.202000000000002</v>
      </c>
      <c r="BW269" s="70">
        <v>0</v>
      </c>
      <c r="BX269" s="70">
        <v>0</v>
      </c>
      <c r="BY269" s="70">
        <v>0</v>
      </c>
      <c r="BZ269" s="70">
        <v>0</v>
      </c>
      <c r="CA269" s="70">
        <v>0</v>
      </c>
      <c r="CB269" s="70">
        <v>0</v>
      </c>
      <c r="CC269" s="70">
        <v>0</v>
      </c>
      <c r="CD269" s="70">
        <v>0</v>
      </c>
    </row>
    <row r="270" spans="1:82">
      <c r="A270" s="70" t="s">
        <v>2039</v>
      </c>
      <c r="B270" s="70">
        <v>469</v>
      </c>
      <c r="C270" s="70">
        <v>10</v>
      </c>
      <c r="D270" s="70">
        <v>28</v>
      </c>
      <c r="E270" s="70">
        <v>2013</v>
      </c>
      <c r="F270" s="70" t="s">
        <v>180</v>
      </c>
      <c r="G270" s="70" t="s">
        <v>2029</v>
      </c>
      <c r="H270" s="70" t="s">
        <v>2030</v>
      </c>
      <c r="I270" s="148"/>
      <c r="J270" s="71">
        <v>274.07044750167728</v>
      </c>
      <c r="K270" s="71">
        <v>2.661372917462856</v>
      </c>
      <c r="L270" s="71">
        <v>15.11236296624768</v>
      </c>
      <c r="M270" s="71">
        <v>35.259544187164138</v>
      </c>
      <c r="N270" s="71">
        <v>44.082017221032402</v>
      </c>
      <c r="O270" s="71">
        <v>25.186008038580216</v>
      </c>
      <c r="P270" s="71">
        <v>29.572554405732998</v>
      </c>
      <c r="Q270" s="71">
        <v>1.83215065960566</v>
      </c>
      <c r="R270" s="71">
        <v>0.21511498281044791</v>
      </c>
      <c r="S270" s="71">
        <v>2.608398294040001</v>
      </c>
      <c r="T270" s="72"/>
      <c r="U270" s="71">
        <v>4726250</v>
      </c>
      <c r="V270" s="71">
        <v>890</v>
      </c>
      <c r="W270" s="71">
        <v>361</v>
      </c>
      <c r="X270" s="71">
        <v>6547</v>
      </c>
      <c r="Y270" s="71">
        <v>10487</v>
      </c>
      <c r="Z270" s="71">
        <v>13761</v>
      </c>
      <c r="AA270" s="71">
        <v>5920</v>
      </c>
      <c r="AB270" s="71">
        <v>23685</v>
      </c>
      <c r="AC270" s="71">
        <v>35660</v>
      </c>
      <c r="AD270" s="71">
        <v>2.608398294040001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33.204999999999998</v>
      </c>
      <c r="BK270" s="71">
        <v>0</v>
      </c>
      <c r="BL270" s="71">
        <v>0</v>
      </c>
      <c r="BM270" s="71">
        <v>0</v>
      </c>
      <c r="BN270" s="72"/>
      <c r="BO270" s="71">
        <v>0</v>
      </c>
      <c r="BP270" s="71">
        <v>0</v>
      </c>
      <c r="BQ270" s="71">
        <v>5</v>
      </c>
      <c r="BR270" s="71">
        <v>0</v>
      </c>
      <c r="BS270" s="71">
        <v>0</v>
      </c>
      <c r="BT270" s="71">
        <v>0</v>
      </c>
      <c r="BU270"/>
      <c r="BV270" s="70">
        <v>33.204999999999998</v>
      </c>
      <c r="BW270" s="70">
        <v>0</v>
      </c>
      <c r="BX270" s="70">
        <v>0</v>
      </c>
      <c r="BY270" s="70">
        <v>0</v>
      </c>
      <c r="BZ270" s="70">
        <v>0</v>
      </c>
      <c r="CA270" s="70">
        <v>0</v>
      </c>
      <c r="CB270" s="70">
        <v>0</v>
      </c>
      <c r="CC270" s="70">
        <v>0</v>
      </c>
      <c r="CD270" s="70">
        <v>0</v>
      </c>
    </row>
    <row r="271" spans="1:82">
      <c r="A271" s="70" t="s">
        <v>2040</v>
      </c>
      <c r="B271" s="70">
        <v>470</v>
      </c>
      <c r="C271" s="70">
        <v>11</v>
      </c>
      <c r="D271" s="70">
        <v>28</v>
      </c>
      <c r="E271" s="70">
        <v>2014</v>
      </c>
      <c r="F271" s="70" t="s">
        <v>181</v>
      </c>
      <c r="G271" s="70" t="s">
        <v>2029</v>
      </c>
      <c r="H271" s="70" t="s">
        <v>2030</v>
      </c>
      <c r="I271" s="148"/>
      <c r="J271" s="71">
        <v>288.60546015842249</v>
      </c>
      <c r="K271" s="71">
        <v>2.946155874746081</v>
      </c>
      <c r="L271" s="71">
        <v>15.55915745586139</v>
      </c>
      <c r="M271" s="71">
        <v>32.491478489503073</v>
      </c>
      <c r="N271" s="71">
        <v>39.977114733044168</v>
      </c>
      <c r="O271" s="71">
        <v>24.10617332950358</v>
      </c>
      <c r="P271" s="71">
        <v>29.224135121085236</v>
      </c>
      <c r="Q271" s="71">
        <v>1.7481911652428099</v>
      </c>
      <c r="R271" s="71">
        <v>0.29004217285032508</v>
      </c>
      <c r="S271" s="71">
        <v>2.35489125372</v>
      </c>
      <c r="T271" s="72"/>
      <c r="U271" s="71">
        <v>5413942</v>
      </c>
      <c r="V271" s="71">
        <v>749</v>
      </c>
      <c r="W271" s="71">
        <v>377</v>
      </c>
      <c r="X271" s="71">
        <v>6211</v>
      </c>
      <c r="Y271" s="71">
        <v>10548</v>
      </c>
      <c r="Z271" s="71">
        <v>13872</v>
      </c>
      <c r="AA271" s="71">
        <v>5820</v>
      </c>
      <c r="AB271" s="71">
        <v>23555</v>
      </c>
      <c r="AC271" s="71">
        <v>48232</v>
      </c>
      <c r="AD271" s="71">
        <v>2.35489125372</v>
      </c>
      <c r="AE271" s="72"/>
      <c r="AF271" s="71"/>
      <c r="AG271" s="71"/>
      <c r="AH271" s="71"/>
      <c r="AI271" s="71"/>
      <c r="AJ271" s="71"/>
      <c r="AK271" s="71"/>
      <c r="AL271" s="71"/>
      <c r="AM271" s="71"/>
      <c r="AN271" s="71"/>
      <c r="AO271" s="71"/>
      <c r="AP271" s="71"/>
      <c r="AQ271" s="72"/>
      <c r="AR271" s="71">
        <v>654</v>
      </c>
      <c r="AS271" s="71">
        <v>253</v>
      </c>
      <c r="AT271" s="71">
        <v>0</v>
      </c>
      <c r="AU271" s="71">
        <v>0</v>
      </c>
      <c r="AV271" s="71">
        <v>0</v>
      </c>
      <c r="AW271" s="71">
        <v>0</v>
      </c>
      <c r="AX271" s="71"/>
      <c r="AY271" s="72"/>
      <c r="AZ271" s="71">
        <v>2998.279</v>
      </c>
      <c r="BA271" s="71">
        <v>20495.59</v>
      </c>
      <c r="BB271" s="71">
        <v>0</v>
      </c>
      <c r="BC271" s="71">
        <v>0</v>
      </c>
      <c r="BD271" s="71">
        <v>0</v>
      </c>
      <c r="BE271" s="71">
        <v>0</v>
      </c>
      <c r="BF271" s="71"/>
      <c r="BG271" s="72"/>
      <c r="BH271" s="71">
        <v>0</v>
      </c>
      <c r="BI271" s="71">
        <v>0</v>
      </c>
      <c r="BJ271" s="71">
        <v>33.668999999999997</v>
      </c>
      <c r="BK271" s="71">
        <v>0</v>
      </c>
      <c r="BL271" s="71">
        <v>0</v>
      </c>
      <c r="BM271" s="71">
        <v>0</v>
      </c>
      <c r="BN271" s="72"/>
      <c r="BO271" s="71">
        <v>0</v>
      </c>
      <c r="BP271" s="71">
        <v>0</v>
      </c>
      <c r="BQ271" s="71">
        <v>5</v>
      </c>
      <c r="BR271" s="71">
        <v>0</v>
      </c>
      <c r="BS271" s="71">
        <v>0</v>
      </c>
      <c r="BT271" s="71">
        <v>0</v>
      </c>
      <c r="BU271"/>
      <c r="BV271" s="70">
        <v>33.668999999999997</v>
      </c>
      <c r="BW271" s="70">
        <v>0</v>
      </c>
      <c r="BX271" s="70">
        <v>0</v>
      </c>
      <c r="BY271" s="70">
        <v>0</v>
      </c>
      <c r="BZ271" s="70">
        <v>0</v>
      </c>
      <c r="CA271" s="70">
        <v>0</v>
      </c>
      <c r="CB271" s="70">
        <v>0</v>
      </c>
      <c r="CC271" s="70">
        <v>0</v>
      </c>
      <c r="CD271" s="70">
        <v>0</v>
      </c>
    </row>
    <row r="272" spans="1:82">
      <c r="A272" s="70" t="s">
        <v>2041</v>
      </c>
      <c r="B272" s="70">
        <v>471</v>
      </c>
      <c r="C272" s="70">
        <v>12</v>
      </c>
      <c r="D272" s="70">
        <v>28</v>
      </c>
      <c r="E272" s="70">
        <v>2015</v>
      </c>
      <c r="F272" s="70" t="s">
        <v>182</v>
      </c>
      <c r="G272" s="70" t="s">
        <v>2029</v>
      </c>
      <c r="H272" s="70" t="s">
        <v>2030</v>
      </c>
      <c r="I272" s="148"/>
      <c r="J272" s="71">
        <v>303.83903935162391</v>
      </c>
      <c r="K272" s="71">
        <v>3.147537407424327</v>
      </c>
      <c r="L272" s="71">
        <v>17.125850894738829</v>
      </c>
      <c r="M272" s="71">
        <v>35.410651653176338</v>
      </c>
      <c r="N272" s="71">
        <v>34.993708624839073</v>
      </c>
      <c r="O272" s="71">
        <v>23.957285026882005</v>
      </c>
      <c r="P272" s="71">
        <v>28.754744867782737</v>
      </c>
      <c r="Q272" s="71">
        <v>1.69589116623395</v>
      </c>
      <c r="R272" s="71">
        <v>0.41918010939390832</v>
      </c>
      <c r="S272" s="71">
        <v>2.2362429381000002</v>
      </c>
      <c r="T272" s="72"/>
      <c r="U272" s="71">
        <v>5750791</v>
      </c>
      <c r="V272" s="71">
        <v>749</v>
      </c>
      <c r="W272" s="71">
        <v>377</v>
      </c>
      <c r="X272" s="71">
        <v>6211</v>
      </c>
      <c r="Y272" s="71">
        <v>10576</v>
      </c>
      <c r="Z272" s="71">
        <v>13919</v>
      </c>
      <c r="AA272" s="71">
        <v>5722</v>
      </c>
      <c r="AB272" s="71">
        <v>23342</v>
      </c>
      <c r="AC272" s="71">
        <v>71652</v>
      </c>
      <c r="AD272" s="71">
        <v>2.2362429381000002</v>
      </c>
      <c r="AE272" s="72"/>
      <c r="AF272" s="71">
        <v>86606287.275098577</v>
      </c>
      <c r="AG272" s="71">
        <v>3048235.0470267888</v>
      </c>
      <c r="AH272" s="71">
        <v>3141395.3202220681</v>
      </c>
      <c r="AI272" s="71">
        <v>41101689.290727817</v>
      </c>
      <c r="AJ272" s="71">
        <v>56407440.82649108</v>
      </c>
      <c r="AK272" s="71">
        <v>0</v>
      </c>
      <c r="AL272" s="71">
        <v>0</v>
      </c>
      <c r="AM272" s="71">
        <v>3198923.1839926909</v>
      </c>
      <c r="AN272" s="71">
        <v>0</v>
      </c>
      <c r="AO272" s="71">
        <v>0</v>
      </c>
      <c r="AP272" s="71">
        <v>193503970.94355902</v>
      </c>
      <c r="AQ272" s="72"/>
      <c r="AR272" s="71">
        <v>698</v>
      </c>
      <c r="AS272" s="71">
        <v>341</v>
      </c>
      <c r="AT272" s="71">
        <v>0</v>
      </c>
      <c r="AU272" s="71">
        <v>0</v>
      </c>
      <c r="AV272" s="71">
        <v>0</v>
      </c>
      <c r="AW272" s="71">
        <v>0</v>
      </c>
      <c r="AX272" s="71"/>
      <c r="AY272" s="72"/>
      <c r="AZ272" s="71">
        <v>3254.3789999999999</v>
      </c>
      <c r="BA272" s="71">
        <v>26171.99</v>
      </c>
      <c r="BB272" s="71">
        <v>0</v>
      </c>
      <c r="BC272" s="71">
        <v>0</v>
      </c>
      <c r="BD272" s="71">
        <v>0</v>
      </c>
      <c r="BE272" s="71">
        <v>0</v>
      </c>
      <c r="BF272" s="71"/>
      <c r="BG272" s="72"/>
      <c r="BH272" s="71">
        <v>0</v>
      </c>
      <c r="BI272" s="71">
        <v>0</v>
      </c>
      <c r="BJ272" s="71">
        <v>35.792999999999999</v>
      </c>
      <c r="BK272" s="71">
        <v>0</v>
      </c>
      <c r="BL272" s="71">
        <v>0</v>
      </c>
      <c r="BM272" s="71">
        <v>0</v>
      </c>
      <c r="BN272" s="72"/>
      <c r="BO272" s="71">
        <v>0</v>
      </c>
      <c r="BP272" s="71">
        <v>0</v>
      </c>
      <c r="BQ272" s="71">
        <v>5</v>
      </c>
      <c r="BR272" s="71">
        <v>0</v>
      </c>
      <c r="BS272" s="71">
        <v>0</v>
      </c>
      <c r="BT272" s="71">
        <v>0</v>
      </c>
      <c r="BU272"/>
      <c r="BV272" s="70">
        <v>35.792999999999999</v>
      </c>
      <c r="BW272" s="70">
        <v>0</v>
      </c>
      <c r="BX272" s="70">
        <v>0</v>
      </c>
      <c r="BY272" s="70">
        <v>0</v>
      </c>
      <c r="BZ272" s="70">
        <v>0</v>
      </c>
      <c r="CA272" s="70">
        <v>0</v>
      </c>
      <c r="CB272" s="70">
        <v>0</v>
      </c>
      <c r="CC272" s="70">
        <v>0</v>
      </c>
      <c r="CD272" s="70">
        <v>0</v>
      </c>
    </row>
    <row r="273" spans="1:82">
      <c r="A273" s="70" t="s">
        <v>2042</v>
      </c>
      <c r="B273" s="70">
        <v>472</v>
      </c>
      <c r="C273" s="70">
        <v>13</v>
      </c>
      <c r="D273" s="70">
        <v>28</v>
      </c>
      <c r="E273" s="70">
        <v>2016</v>
      </c>
      <c r="F273" s="70" t="s">
        <v>155</v>
      </c>
      <c r="G273" s="1064" t="s">
        <v>2029</v>
      </c>
      <c r="H273" s="70" t="s">
        <v>2030</v>
      </c>
      <c r="I273" s="148"/>
      <c r="J273" s="71">
        <v>363.37514928690524</v>
      </c>
      <c r="K273" s="71">
        <v>2.9901443412947128</v>
      </c>
      <c r="L273" s="71">
        <v>17.948730531973457</v>
      </c>
      <c r="M273" s="71">
        <v>24.1528067920501</v>
      </c>
      <c r="N273" s="71">
        <v>33.638467211468281</v>
      </c>
      <c r="O273" s="71">
        <v>23.805784107354338</v>
      </c>
      <c r="P273" s="71">
        <v>28.200022105288408</v>
      </c>
      <c r="Q273" s="71">
        <v>1.6347076525906279</v>
      </c>
      <c r="R273" s="71">
        <v>0.23970889127148262</v>
      </c>
      <c r="S273" s="71">
        <v>2.1394710899800002</v>
      </c>
      <c r="T273" s="72"/>
      <c r="U273" s="71">
        <v>6262116</v>
      </c>
      <c r="V273" s="71">
        <v>749</v>
      </c>
      <c r="W273" s="71">
        <v>377</v>
      </c>
      <c r="X273" s="71">
        <v>6211</v>
      </c>
      <c r="Y273" s="71">
        <v>10589</v>
      </c>
      <c r="Z273" s="71">
        <v>14001</v>
      </c>
      <c r="AA273" s="71">
        <v>5804</v>
      </c>
      <c r="AB273" s="71">
        <v>23144</v>
      </c>
      <c r="AC273" s="71">
        <v>40939.91905948081</v>
      </c>
      <c r="AD273" s="71">
        <v>2.1394710899799998</v>
      </c>
      <c r="AE273" s="72"/>
      <c r="AF273" s="71">
        <v>108916820.9760139</v>
      </c>
      <c r="AG273" s="71">
        <v>3030519.5178239332</v>
      </c>
      <c r="AH273" s="71">
        <v>2808481.5743583231</v>
      </c>
      <c r="AI273" s="71">
        <v>37369244.879888088</v>
      </c>
      <c r="AJ273" s="71">
        <v>54569518.750102289</v>
      </c>
      <c r="AK273" s="71">
        <v>0</v>
      </c>
      <c r="AL273" s="71">
        <v>0</v>
      </c>
      <c r="AM273" s="71">
        <v>3174252.2827234152</v>
      </c>
      <c r="AN273" s="71">
        <v>0</v>
      </c>
      <c r="AO273" s="71">
        <v>0</v>
      </c>
      <c r="AP273" s="71">
        <v>209868837.98090994</v>
      </c>
      <c r="AQ273" s="72"/>
      <c r="AR273" s="71">
        <v>738</v>
      </c>
      <c r="AS273" s="71">
        <v>374</v>
      </c>
      <c r="AT273" s="71">
        <v>3</v>
      </c>
      <c r="AU273" s="71">
        <v>0</v>
      </c>
      <c r="AV273" s="71">
        <v>0</v>
      </c>
      <c r="AW273" s="71">
        <v>0</v>
      </c>
      <c r="AX273" s="71"/>
      <c r="AY273" s="72"/>
      <c r="AZ273" s="71">
        <v>3515.279</v>
      </c>
      <c r="BA273" s="71">
        <v>32617.39</v>
      </c>
      <c r="BB273" s="71">
        <v>42.2</v>
      </c>
      <c r="BC273" s="71">
        <v>0</v>
      </c>
      <c r="BD273" s="71">
        <v>0</v>
      </c>
      <c r="BE273" s="71">
        <v>0</v>
      </c>
      <c r="BF273" s="71"/>
      <c r="BG273" s="72"/>
      <c r="BH273" s="71">
        <v>0</v>
      </c>
      <c r="BI273" s="71">
        <v>0</v>
      </c>
      <c r="BJ273" s="71">
        <v>31.079000000000001</v>
      </c>
      <c r="BK273" s="71">
        <v>0</v>
      </c>
      <c r="BL273" s="71">
        <v>0</v>
      </c>
      <c r="BM273" s="71">
        <v>0</v>
      </c>
      <c r="BN273" s="72"/>
      <c r="BO273" s="71">
        <v>0</v>
      </c>
      <c r="BP273" s="71">
        <v>0</v>
      </c>
      <c r="BQ273" s="71">
        <v>5</v>
      </c>
      <c r="BR273" s="71">
        <v>0</v>
      </c>
      <c r="BS273" s="71">
        <v>0</v>
      </c>
      <c r="BT273" s="71">
        <v>0</v>
      </c>
      <c r="BU273"/>
      <c r="BV273" s="70">
        <v>31.079000000000001</v>
      </c>
      <c r="BW273" s="70">
        <v>0</v>
      </c>
      <c r="BX273" s="70">
        <v>0</v>
      </c>
      <c r="BY273" s="70">
        <v>0</v>
      </c>
      <c r="BZ273" s="70">
        <v>0</v>
      </c>
      <c r="CA273" s="70">
        <v>0</v>
      </c>
      <c r="CB273" s="70">
        <v>0</v>
      </c>
      <c r="CC273" s="70">
        <v>0</v>
      </c>
      <c r="CD273" s="70">
        <v>0</v>
      </c>
    </row>
    <row r="274" spans="1:82">
      <c r="A274" s="70" t="s">
        <v>2043</v>
      </c>
      <c r="B274" s="70">
        <v>473</v>
      </c>
      <c r="C274" s="70">
        <v>14</v>
      </c>
      <c r="D274" s="70">
        <v>28</v>
      </c>
      <c r="E274" s="70">
        <v>2017</v>
      </c>
      <c r="F274" s="70" t="s">
        <v>156</v>
      </c>
      <c r="G274" s="1064" t="s">
        <v>2029</v>
      </c>
      <c r="H274" s="70" t="s">
        <v>2030</v>
      </c>
      <c r="I274" s="148"/>
      <c r="J274" s="71">
        <v>336.23100840916419</v>
      </c>
      <c r="K274" s="71">
        <v>2.9735216068544941</v>
      </c>
      <c r="L274" s="71">
        <v>16.212842065707385</v>
      </c>
      <c r="M274" s="71">
        <v>23.401797757950945</v>
      </c>
      <c r="N274" s="71">
        <v>33.076092573236423</v>
      </c>
      <c r="O274" s="71">
        <v>23.430710809742664</v>
      </c>
      <c r="P274" s="71">
        <v>27.900686443475507</v>
      </c>
      <c r="Q274" s="71">
        <v>1.56891400970124</v>
      </c>
      <c r="R274" s="71">
        <v>0.31331563217962899</v>
      </c>
      <c r="S274" s="71">
        <v>3.1378631555999998</v>
      </c>
      <c r="T274" s="72"/>
      <c r="U274" s="71">
        <v>6576797</v>
      </c>
      <c r="V274" s="71">
        <v>749</v>
      </c>
      <c r="W274" s="71">
        <v>377</v>
      </c>
      <c r="X274" s="71">
        <v>6211</v>
      </c>
      <c r="Y274" s="71">
        <v>10618</v>
      </c>
      <c r="Z274" s="71">
        <v>14009</v>
      </c>
      <c r="AA274" s="71">
        <v>5779</v>
      </c>
      <c r="AB274" s="71">
        <v>22970</v>
      </c>
      <c r="AC274" s="71">
        <v>54572.999999999993</v>
      </c>
      <c r="AD274" s="71">
        <v>3.1378631555999998</v>
      </c>
      <c r="AE274" s="72"/>
      <c r="AF274" s="71">
        <v>100350528.7531369</v>
      </c>
      <c r="AG274" s="71">
        <v>2699609.7315157289</v>
      </c>
      <c r="AH274" s="71">
        <v>3239251.9526867401</v>
      </c>
      <c r="AI274" s="71">
        <v>38397089.277969517</v>
      </c>
      <c r="AJ274" s="71">
        <v>60114691.189276449</v>
      </c>
      <c r="AK274" s="71">
        <v>0</v>
      </c>
      <c r="AL274" s="71">
        <v>0</v>
      </c>
      <c r="AM274" s="71">
        <v>3155317.283569606</v>
      </c>
      <c r="AN274" s="71">
        <v>0</v>
      </c>
      <c r="AO274" s="71">
        <v>0</v>
      </c>
      <c r="AP274" s="71">
        <v>207956488.18815494</v>
      </c>
      <c r="AQ274" s="72"/>
      <c r="AR274" s="71">
        <v>773</v>
      </c>
      <c r="AS274" s="71">
        <v>428</v>
      </c>
      <c r="AT274" s="71">
        <v>3</v>
      </c>
      <c r="AU274" s="71">
        <v>0</v>
      </c>
      <c r="AV274" s="71">
        <v>0</v>
      </c>
      <c r="AW274" s="71">
        <v>0</v>
      </c>
      <c r="AX274" s="71"/>
      <c r="AY274" s="72"/>
      <c r="AZ274" s="71">
        <v>3735.0189999999998</v>
      </c>
      <c r="BA274" s="71">
        <v>34886.490000000013</v>
      </c>
      <c r="BB274" s="71">
        <v>42.2</v>
      </c>
      <c r="BC274" s="71">
        <v>0</v>
      </c>
      <c r="BD274" s="71">
        <v>0</v>
      </c>
      <c r="BE274" s="71">
        <v>0</v>
      </c>
      <c r="BF274" s="71"/>
      <c r="BG274" s="72"/>
      <c r="BH274" s="71">
        <v>0</v>
      </c>
      <c r="BI274" s="71">
        <v>0</v>
      </c>
      <c r="BJ274" s="71">
        <v>30.17</v>
      </c>
      <c r="BK274" s="71">
        <v>0</v>
      </c>
      <c r="BL274" s="71">
        <v>0</v>
      </c>
      <c r="BM274" s="71">
        <v>0</v>
      </c>
      <c r="BN274" s="72"/>
      <c r="BO274" s="71">
        <v>0</v>
      </c>
      <c r="BP274" s="71">
        <v>0</v>
      </c>
      <c r="BQ274" s="71">
        <v>5</v>
      </c>
      <c r="BR274" s="71">
        <v>0</v>
      </c>
      <c r="BS274" s="71">
        <v>0</v>
      </c>
      <c r="BT274" s="71">
        <v>0</v>
      </c>
      <c r="BU274"/>
      <c r="BV274" s="70">
        <v>30.17</v>
      </c>
      <c r="BW274" s="70">
        <v>0</v>
      </c>
      <c r="BX274" s="70">
        <v>0</v>
      </c>
      <c r="BY274" s="70">
        <v>0</v>
      </c>
      <c r="BZ274" s="70">
        <v>0</v>
      </c>
      <c r="CA274" s="70">
        <v>0</v>
      </c>
      <c r="CB274" s="70">
        <v>0</v>
      </c>
      <c r="CC274" s="70">
        <v>0</v>
      </c>
      <c r="CD274" s="70">
        <v>0</v>
      </c>
    </row>
    <row r="275" spans="1:82">
      <c r="A275" s="70" t="s">
        <v>2044</v>
      </c>
      <c r="B275" s="70">
        <v>474</v>
      </c>
      <c r="C275" s="70">
        <v>15</v>
      </c>
      <c r="D275" s="70">
        <v>28</v>
      </c>
      <c r="E275" s="70">
        <v>2018</v>
      </c>
      <c r="F275" s="70" t="s">
        <v>183</v>
      </c>
      <c r="G275" s="70" t="s">
        <v>2029</v>
      </c>
      <c r="H275" s="70" t="s">
        <v>2030</v>
      </c>
      <c r="I275" s="148"/>
      <c r="J275" s="71">
        <v>330.35051220476458</v>
      </c>
      <c r="K275" s="71">
        <v>2.6738402774399757</v>
      </c>
      <c r="L275" s="71">
        <v>14.422239468776491</v>
      </c>
      <c r="M275" s="71">
        <v>21.308895145858898</v>
      </c>
      <c r="N275" s="71">
        <v>24.072021161471003</v>
      </c>
      <c r="O275" s="71">
        <v>22.895313727747055</v>
      </c>
      <c r="P275" s="71">
        <v>27.197546608208981</v>
      </c>
      <c r="Q275" s="71">
        <v>1.44565342856896</v>
      </c>
      <c r="R275" s="71">
        <v>0.5151347350122033</v>
      </c>
      <c r="S275" s="71">
        <v>3.2473792494000002</v>
      </c>
      <c r="T275" s="72"/>
      <c r="U275" s="71">
        <v>7254173</v>
      </c>
      <c r="V275" s="71">
        <v>749</v>
      </c>
      <c r="W275" s="71">
        <v>377</v>
      </c>
      <c r="X275" s="71">
        <v>6211</v>
      </c>
      <c r="Y275" s="71">
        <v>10747</v>
      </c>
      <c r="Z275" s="71">
        <v>13951</v>
      </c>
      <c r="AA275" s="71">
        <v>5690</v>
      </c>
      <c r="AB275" s="71">
        <v>22809</v>
      </c>
      <c r="AC275" s="71">
        <v>89374</v>
      </c>
      <c r="AD275" s="71">
        <v>3.2473792493999998</v>
      </c>
      <c r="AE275" s="72"/>
      <c r="AF275" s="71">
        <v>103008487.52716289</v>
      </c>
      <c r="AG275" s="71">
        <v>2907092.8911372721</v>
      </c>
      <c r="AH275" s="71">
        <v>2941903.3075732281</v>
      </c>
      <c r="AI275" s="71">
        <v>36884358.815978788</v>
      </c>
      <c r="AJ275" s="71">
        <v>56625234.50076773</v>
      </c>
      <c r="AK275" s="71">
        <v>0</v>
      </c>
      <c r="AL275" s="71">
        <v>0</v>
      </c>
      <c r="AM275" s="71">
        <v>3139684.1842219988</v>
      </c>
      <c r="AN275" s="71">
        <v>0</v>
      </c>
      <c r="AO275" s="71">
        <v>0</v>
      </c>
      <c r="AP275" s="71">
        <v>205506761.22684193</v>
      </c>
      <c r="AQ275" s="72"/>
      <c r="AR275" s="71">
        <v>818</v>
      </c>
      <c r="AS275" s="71">
        <v>466</v>
      </c>
      <c r="AT275" s="71">
        <v>3</v>
      </c>
      <c r="AU275" s="71">
        <v>0</v>
      </c>
      <c r="AV275" s="71">
        <v>0</v>
      </c>
      <c r="AW275" s="71">
        <v>0</v>
      </c>
      <c r="AX275" s="71"/>
      <c r="AY275" s="72"/>
      <c r="AZ275" s="71">
        <v>3979.3189999999995</v>
      </c>
      <c r="BA275" s="71">
        <v>39277.39</v>
      </c>
      <c r="BB275" s="71">
        <v>42</v>
      </c>
      <c r="BC275" s="71">
        <v>0</v>
      </c>
      <c r="BD275" s="71">
        <v>0</v>
      </c>
      <c r="BE275" s="71">
        <v>0</v>
      </c>
      <c r="BF275" s="71"/>
      <c r="BG275" s="72"/>
      <c r="BH275" s="71">
        <v>0</v>
      </c>
      <c r="BI275" s="71">
        <v>0</v>
      </c>
      <c r="BJ275" s="71">
        <v>30.664000000000001</v>
      </c>
      <c r="BK275" s="71">
        <v>0</v>
      </c>
      <c r="BL275" s="71">
        <v>0</v>
      </c>
      <c r="BM275" s="71">
        <v>0</v>
      </c>
      <c r="BN275" s="72"/>
      <c r="BO275" s="71">
        <v>0</v>
      </c>
      <c r="BP275" s="71">
        <v>0</v>
      </c>
      <c r="BQ275" s="71">
        <v>5</v>
      </c>
      <c r="BR275" s="71">
        <v>0</v>
      </c>
      <c r="BS275" s="71">
        <v>0</v>
      </c>
      <c r="BT275" s="71">
        <v>0</v>
      </c>
      <c r="BU275"/>
      <c r="BV275" s="70">
        <v>30.664000000000001</v>
      </c>
      <c r="BW275" s="70">
        <v>0</v>
      </c>
      <c r="BX275" s="70">
        <v>0</v>
      </c>
      <c r="BY275" s="70">
        <v>0</v>
      </c>
      <c r="BZ275" s="70">
        <v>0</v>
      </c>
      <c r="CA275" s="70">
        <v>0</v>
      </c>
      <c r="CB275" s="70">
        <v>0</v>
      </c>
      <c r="CC275" s="70">
        <v>0</v>
      </c>
      <c r="CD275" s="70">
        <v>0</v>
      </c>
    </row>
    <row r="276" spans="1:82">
      <c r="A276" s="70" t="s">
        <v>2045</v>
      </c>
      <c r="B276" s="70">
        <v>475</v>
      </c>
      <c r="C276" s="70">
        <v>16</v>
      </c>
      <c r="D276" s="70">
        <v>28</v>
      </c>
      <c r="E276" s="70">
        <v>2019</v>
      </c>
      <c r="F276" s="70" t="s">
        <v>158</v>
      </c>
      <c r="G276" s="70" t="s">
        <v>2029</v>
      </c>
      <c r="H276" s="70" t="s">
        <v>2030</v>
      </c>
      <c r="I276" s="148"/>
      <c r="J276" s="71">
        <v>325.33538866064737</v>
      </c>
      <c r="K276" s="71">
        <v>2.7127850379411989</v>
      </c>
      <c r="L276" s="71">
        <v>14.683082830559233</v>
      </c>
      <c r="M276" s="71">
        <v>24.305014356581566</v>
      </c>
      <c r="N276" s="71">
        <v>27.169366808622076</v>
      </c>
      <c r="O276" s="71">
        <v>22.213276980930655</v>
      </c>
      <c r="P276" s="71">
        <v>26.670635639543669</v>
      </c>
      <c r="Q276" s="71">
        <v>1.3960702967433301</v>
      </c>
      <c r="R276" s="71">
        <v>0.49862474208764218</v>
      </c>
      <c r="S276" s="71">
        <v>3.2453526346500001</v>
      </c>
      <c r="T276" s="72"/>
      <c r="U276" s="71">
        <v>6824587</v>
      </c>
      <c r="V276" s="71">
        <v>749</v>
      </c>
      <c r="W276" s="71">
        <v>377</v>
      </c>
      <c r="X276" s="71">
        <v>6211</v>
      </c>
      <c r="Y276" s="71">
        <v>10848</v>
      </c>
      <c r="Z276" s="71">
        <v>13907</v>
      </c>
      <c r="AA276" s="71">
        <v>5538</v>
      </c>
      <c r="AB276" s="71">
        <v>22623</v>
      </c>
      <c r="AC276" s="71">
        <v>87926.5</v>
      </c>
      <c r="AD276" s="71">
        <v>3.2453526346500001</v>
      </c>
      <c r="AE276" s="72"/>
      <c r="AF276" s="71">
        <v>95185150.874925286</v>
      </c>
      <c r="AG276" s="71">
        <v>2882352.2723058099</v>
      </c>
      <c r="AH276" s="71">
        <v>3274228.0897415159</v>
      </c>
      <c r="AI276" s="71">
        <v>37939099.622684859</v>
      </c>
      <c r="AJ276" s="71">
        <v>56276428.936740063</v>
      </c>
      <c r="AK276" s="71">
        <v>0</v>
      </c>
      <c r="AL276" s="71">
        <v>0</v>
      </c>
      <c r="AM276" s="71">
        <v>3081082.2941471813</v>
      </c>
      <c r="AN276" s="71">
        <v>0</v>
      </c>
      <c r="AO276" s="71">
        <v>0</v>
      </c>
      <c r="AP276" s="71">
        <v>198638342.09054473</v>
      </c>
      <c r="AQ276" s="72"/>
      <c r="AR276" s="71">
        <v>867</v>
      </c>
      <c r="AS276" s="71">
        <v>499</v>
      </c>
      <c r="AT276" s="71">
        <v>3</v>
      </c>
      <c r="AU276" s="71">
        <v>0</v>
      </c>
      <c r="AV276" s="71">
        <v>0</v>
      </c>
      <c r="AW276" s="71">
        <v>0</v>
      </c>
      <c r="AX276" s="71"/>
      <c r="AY276" s="72"/>
      <c r="AZ276" s="71">
        <v>4288.8389999999999</v>
      </c>
      <c r="BA276" s="71">
        <v>40673.890000000007</v>
      </c>
      <c r="BB276" s="71">
        <v>42.2</v>
      </c>
      <c r="BC276" s="71">
        <v>0</v>
      </c>
      <c r="BD276" s="71">
        <v>0</v>
      </c>
      <c r="BE276" s="71">
        <v>0</v>
      </c>
      <c r="BF276" s="71"/>
      <c r="BG276" s="72"/>
      <c r="BH276" s="71">
        <v>0</v>
      </c>
      <c r="BI276" s="71">
        <v>0</v>
      </c>
      <c r="BJ276" s="71">
        <v>22.692</v>
      </c>
      <c r="BK276" s="71">
        <v>0</v>
      </c>
      <c r="BL276" s="71">
        <v>0</v>
      </c>
      <c r="BM276" s="71">
        <v>0</v>
      </c>
      <c r="BN276" s="72"/>
      <c r="BO276" s="71">
        <v>0</v>
      </c>
      <c r="BP276" s="71">
        <v>0</v>
      </c>
      <c r="BQ276" s="71">
        <v>5</v>
      </c>
      <c r="BR276" s="71">
        <v>0</v>
      </c>
      <c r="BS276" s="71">
        <v>0</v>
      </c>
      <c r="BT276" s="71">
        <v>0</v>
      </c>
      <c r="BU276"/>
      <c r="BV276" s="70">
        <v>22.692</v>
      </c>
      <c r="BW276" s="70">
        <v>0</v>
      </c>
      <c r="BX276" s="70">
        <v>0</v>
      </c>
      <c r="BY276" s="70">
        <v>0</v>
      </c>
      <c r="BZ276" s="70">
        <v>0</v>
      </c>
      <c r="CA276" s="70">
        <v>0</v>
      </c>
      <c r="CB276" s="70">
        <v>0</v>
      </c>
      <c r="CC276" s="70">
        <v>0</v>
      </c>
      <c r="CD276" s="70">
        <v>0</v>
      </c>
    </row>
    <row r="277" spans="1:82">
      <c r="A277" s="70" t="s">
        <v>2046</v>
      </c>
      <c r="B277" s="70">
        <v>476</v>
      </c>
      <c r="C277" s="70">
        <v>17</v>
      </c>
      <c r="D277" s="70">
        <v>28</v>
      </c>
      <c r="E277" s="70">
        <v>2020</v>
      </c>
      <c r="F277" s="70" t="s">
        <v>159</v>
      </c>
      <c r="G277" s="70" t="s">
        <v>2029</v>
      </c>
      <c r="H277" s="70" t="s">
        <v>2030</v>
      </c>
      <c r="I277" s="148"/>
      <c r="J277" s="71">
        <v>284.40851767051339</v>
      </c>
      <c r="K277" s="71">
        <v>2.3764559592194847</v>
      </c>
      <c r="L277" s="71">
        <v>19.97652906861579</v>
      </c>
      <c r="M277" s="71">
        <v>21.985686104827888</v>
      </c>
      <c r="N277" s="71">
        <v>25.273543813304759</v>
      </c>
      <c r="O277" s="71">
        <v>19.509552074821304</v>
      </c>
      <c r="P277" s="71">
        <v>25.146825560403322</v>
      </c>
      <c r="Q277" s="71">
        <v>1.3226659080079699</v>
      </c>
      <c r="R277" s="71">
        <v>0.69183540062616578</v>
      </c>
      <c r="S277" s="71">
        <v>3.7751353848</v>
      </c>
      <c r="T277" s="72"/>
      <c r="U277" s="71">
        <v>5721984</v>
      </c>
      <c r="V277" s="71">
        <v>641</v>
      </c>
      <c r="W277" s="71">
        <v>482</v>
      </c>
      <c r="X277" s="71">
        <v>6000</v>
      </c>
      <c r="Y277" s="71">
        <v>10861</v>
      </c>
      <c r="Z277" s="71">
        <v>13941</v>
      </c>
      <c r="AA277" s="71">
        <v>5550</v>
      </c>
      <c r="AB277" s="71">
        <v>22433</v>
      </c>
      <c r="AC277" s="71">
        <v>122641.49999999999</v>
      </c>
      <c r="AD277" s="71">
        <v>3.7751353848</v>
      </c>
      <c r="AE277" s="72"/>
      <c r="AF277" s="71">
        <v>90334408.509197995</v>
      </c>
      <c r="AG277" s="71">
        <v>2414929.9157813485</v>
      </c>
      <c r="AH277" s="71">
        <v>4932331.7019763971</v>
      </c>
      <c r="AI277" s="71">
        <v>32794506.74619934</v>
      </c>
      <c r="AJ277" s="71">
        <v>54135176.545315243</v>
      </c>
      <c r="AK277" s="71"/>
      <c r="AL277" s="71"/>
      <c r="AM277" s="71">
        <v>2927755.7358283228</v>
      </c>
      <c r="AN277" s="71"/>
      <c r="AO277" s="71"/>
      <c r="AP277" s="71">
        <v>187539109.15429863</v>
      </c>
      <c r="AQ277" s="72"/>
      <c r="AR277" s="71">
        <v>899</v>
      </c>
      <c r="AS277" s="71">
        <v>539</v>
      </c>
      <c r="AT277" s="71">
        <v>3</v>
      </c>
      <c r="AU277" s="71">
        <v>0</v>
      </c>
      <c r="AV277" s="71">
        <v>0</v>
      </c>
      <c r="AW277" s="71">
        <v>0</v>
      </c>
      <c r="AX277" s="71"/>
      <c r="AY277" s="72"/>
      <c r="AZ277" s="71">
        <v>4497.9490000000023</v>
      </c>
      <c r="BA277" s="71">
        <v>42576.689999999959</v>
      </c>
      <c r="BB277" s="71">
        <v>42.2</v>
      </c>
      <c r="BC277" s="71">
        <v>0</v>
      </c>
      <c r="BD277" s="71">
        <v>0</v>
      </c>
      <c r="BE277" s="71">
        <v>0</v>
      </c>
      <c r="BF277" s="71"/>
      <c r="BG277" s="72"/>
      <c r="BH277" s="71">
        <v>0</v>
      </c>
      <c r="BI277" s="71">
        <v>0</v>
      </c>
      <c r="BJ277" s="71">
        <v>19.393999999999998</v>
      </c>
      <c r="BK277" s="71">
        <v>0</v>
      </c>
      <c r="BL277" s="71">
        <v>0</v>
      </c>
      <c r="BM277" s="71">
        <v>0</v>
      </c>
      <c r="BN277" s="72"/>
      <c r="BO277" s="71">
        <v>0</v>
      </c>
      <c r="BP277" s="71">
        <v>0</v>
      </c>
      <c r="BQ277" s="71">
        <v>5</v>
      </c>
      <c r="BR277" s="71">
        <v>0</v>
      </c>
      <c r="BS277" s="71">
        <v>0</v>
      </c>
      <c r="BT277" s="71">
        <v>0</v>
      </c>
      <c r="BU277"/>
      <c r="BV277" s="70">
        <v>19.393999999999998</v>
      </c>
      <c r="BW277" s="70">
        <v>0</v>
      </c>
      <c r="BX277" s="70">
        <v>0</v>
      </c>
      <c r="BY277" s="70">
        <v>0</v>
      </c>
      <c r="BZ277" s="70">
        <v>0</v>
      </c>
      <c r="CA277" s="70">
        <v>0</v>
      </c>
      <c r="CB277" s="70">
        <v>0</v>
      </c>
      <c r="CC277" s="70">
        <v>0</v>
      </c>
      <c r="CD277" s="70">
        <v>0</v>
      </c>
    </row>
    <row r="278" spans="1:82">
      <c r="A278" s="70" t="s">
        <v>2047</v>
      </c>
      <c r="B278" s="70">
        <v>476</v>
      </c>
      <c r="C278" s="70">
        <v>18</v>
      </c>
      <c r="D278" s="70">
        <v>28</v>
      </c>
      <c r="E278" s="70">
        <v>2021</v>
      </c>
      <c r="F278" s="70" t="s">
        <v>160</v>
      </c>
      <c r="G278" s="70" t="s">
        <v>2029</v>
      </c>
      <c r="H278" s="70" t="s">
        <v>2030</v>
      </c>
      <c r="I278" s="148"/>
      <c r="J278" s="71">
        <v>306.12426398249897</v>
      </c>
      <c r="K278" s="71">
        <v>2.4545580262461466</v>
      </c>
      <c r="L278" s="71">
        <v>17.821202850517437</v>
      </c>
      <c r="M278" s="71">
        <v>21.195337855593348</v>
      </c>
      <c r="N278" s="71">
        <v>22.246389153749263</v>
      </c>
      <c r="O278" s="71">
        <v>18.978970457446156</v>
      </c>
      <c r="P278" s="71">
        <v>25.774745124330217</v>
      </c>
      <c r="Q278" s="71">
        <v>1.30168217231843</v>
      </c>
      <c r="R278" s="71">
        <v>1.104072097497607</v>
      </c>
      <c r="S278" s="71">
        <v>2.3068034147200001</v>
      </c>
      <c r="T278" s="72"/>
      <c r="U278" s="71">
        <v>7053548</v>
      </c>
      <c r="V278" s="71">
        <v>641</v>
      </c>
      <c r="W278" s="71">
        <v>482</v>
      </c>
      <c r="X278" s="71">
        <v>6000</v>
      </c>
      <c r="Y278" s="71">
        <v>10811</v>
      </c>
      <c r="Z278" s="71">
        <v>13964</v>
      </c>
      <c r="AA278" s="71">
        <v>5547</v>
      </c>
      <c r="AB278" s="71">
        <v>22294</v>
      </c>
      <c r="AC278" s="71">
        <v>189870</v>
      </c>
      <c r="AD278" s="71">
        <v>2.3068034147200001</v>
      </c>
      <c r="AE278" s="72"/>
      <c r="AF278" s="71">
        <v>90542162.338345855</v>
      </c>
      <c r="AG278" s="71">
        <v>2861266.7681262004</v>
      </c>
      <c r="AH278" s="71">
        <v>4584629.7705224585</v>
      </c>
      <c r="AI278" s="71">
        <v>38244601.913972855</v>
      </c>
      <c r="AJ278" s="71">
        <v>54531202.78148146</v>
      </c>
      <c r="AK278" s="71">
        <v>0</v>
      </c>
      <c r="AL278" s="71">
        <v>0</v>
      </c>
      <c r="AM278" s="71">
        <v>2926397.1147871581</v>
      </c>
      <c r="AN278" s="71">
        <v>0</v>
      </c>
      <c r="AO278" s="71">
        <v>0</v>
      </c>
      <c r="AP278" s="71">
        <v>193690260.68723601</v>
      </c>
      <c r="AQ278" s="72"/>
      <c r="AR278" s="71">
        <v>921</v>
      </c>
      <c r="AS278" s="71">
        <v>593</v>
      </c>
      <c r="AT278" s="71">
        <v>3</v>
      </c>
      <c r="AU278" s="71">
        <v>0</v>
      </c>
      <c r="AV278" s="71">
        <v>0</v>
      </c>
      <c r="AW278" s="71">
        <v>0</v>
      </c>
      <c r="AX278" s="71"/>
      <c r="AY278" s="72"/>
      <c r="AZ278" s="71">
        <v>4666.3990000000031</v>
      </c>
      <c r="BA278" s="71">
        <v>54611.489999999947</v>
      </c>
      <c r="BB278" s="71">
        <v>42.2</v>
      </c>
      <c r="BC278" s="71">
        <v>0</v>
      </c>
      <c r="BD278" s="71">
        <v>0</v>
      </c>
      <c r="BE278" s="71">
        <v>0</v>
      </c>
      <c r="BF278" s="71"/>
      <c r="BG278" s="72"/>
      <c r="BH278" s="71">
        <v>0</v>
      </c>
      <c r="BI278" s="71">
        <v>0</v>
      </c>
      <c r="BJ278" s="71">
        <v>22.335000000000001</v>
      </c>
      <c r="BK278" s="71">
        <v>0</v>
      </c>
      <c r="BL278" s="71">
        <v>0</v>
      </c>
      <c r="BM278" s="71">
        <v>0</v>
      </c>
      <c r="BN278" s="72"/>
      <c r="BO278" s="71">
        <v>0</v>
      </c>
      <c r="BP278" s="71">
        <v>0</v>
      </c>
      <c r="BQ278" s="71">
        <v>5</v>
      </c>
      <c r="BR278" s="71">
        <v>0</v>
      </c>
      <c r="BS278" s="71">
        <v>0</v>
      </c>
      <c r="BT278" s="71">
        <v>0</v>
      </c>
      <c r="BU278"/>
      <c r="BV278" s="70">
        <v>22.335000000000001</v>
      </c>
      <c r="BW278" s="70">
        <v>0</v>
      </c>
      <c r="BX278" s="70">
        <v>0</v>
      </c>
      <c r="BY278" s="70">
        <v>0</v>
      </c>
      <c r="BZ278" s="70">
        <v>0</v>
      </c>
      <c r="CA278" s="70">
        <v>0</v>
      </c>
      <c r="CB278" s="70">
        <v>0</v>
      </c>
      <c r="CC278" s="70">
        <v>0</v>
      </c>
      <c r="CD278" s="70">
        <v>0</v>
      </c>
    </row>
    <row r="279" spans="1:82">
      <c r="A279" s="70" t="s">
        <v>2048</v>
      </c>
      <c r="B279" s="70">
        <v>476</v>
      </c>
      <c r="C279" s="70">
        <v>19</v>
      </c>
      <c r="D279" s="70">
        <v>28</v>
      </c>
      <c r="E279" s="70">
        <v>2022</v>
      </c>
      <c r="F279" s="70" t="s">
        <v>161</v>
      </c>
      <c r="G279" s="70" t="s">
        <v>2029</v>
      </c>
      <c r="H279" s="70" t="s">
        <v>2030</v>
      </c>
      <c r="I279" s="148"/>
      <c r="J279" s="71">
        <v>288.96160299602354</v>
      </c>
      <c r="K279" s="71">
        <v>2.6164428132766844</v>
      </c>
      <c r="L279" s="71">
        <v>12.842831549770434</v>
      </c>
      <c r="M279" s="71">
        <v>21.324588518475633</v>
      </c>
      <c r="N279" s="71">
        <v>31.295948120206614</v>
      </c>
      <c r="O279" s="71">
        <v>19.92981942428484</v>
      </c>
      <c r="P279" s="71">
        <v>25.529605963968471</v>
      </c>
      <c r="Q279" s="71">
        <v>1.3055564972796079</v>
      </c>
      <c r="R279" s="71">
        <v>1.0280542739000031</v>
      </c>
      <c r="S279" s="71">
        <v>3.84868568</v>
      </c>
      <c r="T279" s="72"/>
      <c r="U279" s="71">
        <v>7868252</v>
      </c>
      <c r="V279" s="71">
        <v>641</v>
      </c>
      <c r="W279" s="71">
        <v>482</v>
      </c>
      <c r="X279" s="71">
        <v>6000</v>
      </c>
      <c r="Y279" s="71">
        <v>10934</v>
      </c>
      <c r="Z279" s="71">
        <v>13932</v>
      </c>
      <c r="AA279" s="71">
        <v>5578</v>
      </c>
      <c r="AB279" s="71">
        <v>22177</v>
      </c>
      <c r="AC279" s="71">
        <v>179017.49999999997</v>
      </c>
      <c r="AD279" s="71">
        <v>3.84868568</v>
      </c>
      <c r="AE279" s="72"/>
      <c r="AF279" s="71">
        <v>87002300.80682309</v>
      </c>
      <c r="AG279" s="71">
        <v>2638163.5798443812</v>
      </c>
      <c r="AH279" s="71">
        <v>3506471.7987480168</v>
      </c>
      <c r="AI279" s="71">
        <v>33985463.522169307</v>
      </c>
      <c r="AJ279" s="71">
        <v>62307421.703191675</v>
      </c>
      <c r="AK279" s="71">
        <v>0</v>
      </c>
      <c r="AL279" s="71">
        <v>0</v>
      </c>
      <c r="AM279" s="71">
        <v>2863656.0080666016</v>
      </c>
      <c r="AN279" s="71">
        <v>0</v>
      </c>
      <c r="AO279" s="71">
        <v>0</v>
      </c>
      <c r="AP279" s="71">
        <v>192303477.41884306</v>
      </c>
      <c r="AQ279" s="72"/>
      <c r="AR279" s="71">
        <v>978</v>
      </c>
      <c r="AS279" s="71">
        <v>652</v>
      </c>
      <c r="AT279" s="71">
        <v>3</v>
      </c>
      <c r="AU279" s="71">
        <v>0</v>
      </c>
      <c r="AV279" s="71">
        <v>0</v>
      </c>
      <c r="AW279" s="71">
        <v>0</v>
      </c>
      <c r="AX279" s="71"/>
      <c r="AY279" s="72"/>
      <c r="AZ279" s="71">
        <v>5029.0390000000025</v>
      </c>
      <c r="BA279" s="71">
        <v>59039.789999999928</v>
      </c>
      <c r="BB279" s="71">
        <v>42.2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2049</v>
      </c>
      <c r="B280" s="70">
        <v>476</v>
      </c>
      <c r="C280" s="70">
        <v>20</v>
      </c>
      <c r="D280" s="70">
        <v>28</v>
      </c>
      <c r="E280" s="70">
        <v>2023</v>
      </c>
      <c r="F280" s="70" t="s">
        <v>1539</v>
      </c>
      <c r="G280" s="70" t="s">
        <v>2029</v>
      </c>
      <c r="H280" s="70" t="s">
        <v>2030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1027</v>
      </c>
      <c r="AS280" s="71">
        <v>673</v>
      </c>
      <c r="AT280" s="71">
        <v>3</v>
      </c>
      <c r="AU280" s="71">
        <v>0</v>
      </c>
      <c r="AV280" s="71">
        <v>0</v>
      </c>
      <c r="AW280" s="71">
        <v>0</v>
      </c>
      <c r="AX280" s="71"/>
      <c r="AY280" s="72"/>
      <c r="AZ280" s="71">
        <v>5398.5790000000052</v>
      </c>
      <c r="BA280" s="71">
        <v>59995.789999999928</v>
      </c>
      <c r="BB280" s="71">
        <v>42.2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2050</v>
      </c>
      <c r="B281" s="70">
        <v>476</v>
      </c>
      <c r="C281" s="70">
        <v>21</v>
      </c>
      <c r="D281" s="70">
        <v>28</v>
      </c>
      <c r="E281" s="70">
        <v>2024</v>
      </c>
      <c r="F281" s="70" t="s">
        <v>1554</v>
      </c>
      <c r="G281" s="70" t="s">
        <v>2029</v>
      </c>
      <c r="H281" s="70" t="s">
        <v>2030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2051</v>
      </c>
      <c r="B282" s="70">
        <v>35</v>
      </c>
      <c r="C282" s="70">
        <v>1</v>
      </c>
      <c r="D282" s="70">
        <v>3</v>
      </c>
      <c r="E282" s="70">
        <v>1990</v>
      </c>
      <c r="F282" s="70" t="s">
        <v>787</v>
      </c>
      <c r="G282" s="70" t="s">
        <v>2052</v>
      </c>
      <c r="H282" s="70" t="s">
        <v>2053</v>
      </c>
      <c r="I282" s="148"/>
      <c r="J282" s="71">
        <v>78.579671464463246</v>
      </c>
      <c r="K282" s="71">
        <v>1.940898869508231</v>
      </c>
      <c r="L282" s="71">
        <v>0.75621845044910962</v>
      </c>
      <c r="M282" s="71">
        <v>15.97438045332105</v>
      </c>
      <c r="N282" s="71">
        <v>22.27933188461914</v>
      </c>
      <c r="O282" s="71">
        <v>19.253038803629771</v>
      </c>
      <c r="P282" s="71">
        <v>15.91360569914109</v>
      </c>
      <c r="Q282" s="71">
        <v>1.3733779847004901</v>
      </c>
      <c r="R282" s="71">
        <v>0</v>
      </c>
      <c r="S282" s="71">
        <v>1.359530804203156</v>
      </c>
      <c r="T282" s="72"/>
      <c r="U282" s="71">
        <v>6571005</v>
      </c>
      <c r="V282" s="71">
        <v>521</v>
      </c>
      <c r="W282" s="71">
        <v>10</v>
      </c>
      <c r="X282" s="71">
        <v>5621</v>
      </c>
      <c r="Y282" s="71">
        <v>6425</v>
      </c>
      <c r="Z282" s="71">
        <v>7919</v>
      </c>
      <c r="AA282" s="71">
        <v>3864</v>
      </c>
      <c r="AB282" s="71">
        <v>22299</v>
      </c>
      <c r="AC282" s="71">
        <v>0</v>
      </c>
      <c r="AD282" s="71">
        <v>1.359530804203156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2054</v>
      </c>
      <c r="B283" s="70">
        <v>36</v>
      </c>
      <c r="C283" s="70">
        <v>2</v>
      </c>
      <c r="D283" s="70">
        <v>3</v>
      </c>
      <c r="E283" s="70">
        <v>2005</v>
      </c>
      <c r="F283" s="70" t="s">
        <v>789</v>
      </c>
      <c r="G283" s="70" t="s">
        <v>2052</v>
      </c>
      <c r="H283" s="70" t="s">
        <v>2053</v>
      </c>
      <c r="I283" s="148"/>
      <c r="J283" s="71">
        <v>47.162448132094283</v>
      </c>
      <c r="K283" s="71">
        <v>1.182236749206746</v>
      </c>
      <c r="L283" s="71">
        <v>2.1625525141004731</v>
      </c>
      <c r="M283" s="71">
        <v>27.767729850317281</v>
      </c>
      <c r="N283" s="71">
        <v>30.42906750483824</v>
      </c>
      <c r="O283" s="71">
        <v>26.478779063546739</v>
      </c>
      <c r="P283" s="71">
        <v>16.70019151018165</v>
      </c>
      <c r="Q283" s="71">
        <v>1.2966452015429499</v>
      </c>
      <c r="R283" s="71">
        <v>0</v>
      </c>
      <c r="S283" s="71">
        <v>2.302259377504245</v>
      </c>
      <c r="T283" s="72"/>
      <c r="U283" s="71">
        <v>4119950</v>
      </c>
      <c r="V283" s="71">
        <v>430</v>
      </c>
      <c r="W283" s="71">
        <v>30</v>
      </c>
      <c r="X283" s="71">
        <v>5181</v>
      </c>
      <c r="Y283" s="71">
        <v>7504</v>
      </c>
      <c r="Z283" s="71">
        <v>12603</v>
      </c>
      <c r="AA283" s="71">
        <v>3321</v>
      </c>
      <c r="AB283" s="71">
        <v>22009</v>
      </c>
      <c r="AC283" s="71">
        <v>0</v>
      </c>
      <c r="AD283" s="71">
        <v>2.302259377504245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2055</v>
      </c>
      <c r="B284" s="70">
        <v>37</v>
      </c>
      <c r="C284" s="70">
        <v>3</v>
      </c>
      <c r="D284" s="70">
        <v>3</v>
      </c>
      <c r="E284" s="70">
        <v>2006</v>
      </c>
      <c r="F284" s="70" t="s">
        <v>790</v>
      </c>
      <c r="G284" s="70" t="s">
        <v>2052</v>
      </c>
      <c r="H284" s="70" t="s">
        <v>2053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2056</v>
      </c>
      <c r="B285" s="70">
        <v>38</v>
      </c>
      <c r="C285" s="70">
        <v>4</v>
      </c>
      <c r="D285" s="70">
        <v>3</v>
      </c>
      <c r="E285" s="70">
        <v>2007</v>
      </c>
      <c r="F285" s="70" t="s">
        <v>791</v>
      </c>
      <c r="G285" s="70" t="s">
        <v>2052</v>
      </c>
      <c r="H285" s="70" t="s">
        <v>2053</v>
      </c>
      <c r="I285" s="148"/>
      <c r="J285" s="71">
        <v>42.819827427623729</v>
      </c>
      <c r="K285" s="71">
        <v>1.0624813329695599</v>
      </c>
      <c r="L285" s="71">
        <v>0.59484594305351435</v>
      </c>
      <c r="M285" s="71">
        <v>28.506036051851591</v>
      </c>
      <c r="N285" s="71">
        <v>32.94498448317696</v>
      </c>
      <c r="O285" s="71">
        <v>25.618883182301779</v>
      </c>
      <c r="P285" s="71">
        <v>16.66251410209534</v>
      </c>
      <c r="Q285" s="71">
        <v>1.37003485464541</v>
      </c>
      <c r="R285" s="71">
        <v>0</v>
      </c>
      <c r="S285" s="71">
        <v>2.6726531803210221</v>
      </c>
      <c r="T285" s="72"/>
      <c r="U285" s="71">
        <v>4595244</v>
      </c>
      <c r="V285" s="71">
        <v>381</v>
      </c>
      <c r="W285" s="71">
        <v>10</v>
      </c>
      <c r="X285" s="71">
        <v>6386</v>
      </c>
      <c r="Y285" s="71">
        <v>7678</v>
      </c>
      <c r="Z285" s="71">
        <v>12676</v>
      </c>
      <c r="AA285" s="71">
        <v>3263</v>
      </c>
      <c r="AB285" s="71">
        <v>22025</v>
      </c>
      <c r="AC285" s="71">
        <v>0</v>
      </c>
      <c r="AD285" s="71">
        <v>2.6726531803210221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2057</v>
      </c>
      <c r="B286" s="70">
        <v>39</v>
      </c>
      <c r="C286" s="70">
        <v>5</v>
      </c>
      <c r="D286" s="70">
        <v>3</v>
      </c>
      <c r="E286" s="70">
        <v>2008</v>
      </c>
      <c r="F286" s="70" t="s">
        <v>792</v>
      </c>
      <c r="G286" s="70" t="s">
        <v>2052</v>
      </c>
      <c r="H286" s="70" t="s">
        <v>2053</v>
      </c>
      <c r="I286" s="148"/>
      <c r="J286" s="71">
        <v>39.140018137311763</v>
      </c>
      <c r="K286" s="71">
        <v>0.79067912599467205</v>
      </c>
      <c r="L286" s="71">
        <v>0.51472101783344459</v>
      </c>
      <c r="M286" s="71">
        <v>30.203909633848092</v>
      </c>
      <c r="N286" s="71">
        <v>34.523406031034142</v>
      </c>
      <c r="O286" s="71">
        <v>24.892728976715262</v>
      </c>
      <c r="P286" s="71">
        <v>16.291577656940131</v>
      </c>
      <c r="Q286" s="71">
        <v>1.34798773825198</v>
      </c>
      <c r="R286" s="71">
        <v>0</v>
      </c>
      <c r="S286" s="71">
        <v>2.5361033913545961</v>
      </c>
      <c r="T286" s="72"/>
      <c r="U286" s="71">
        <v>4560211</v>
      </c>
      <c r="V286" s="71">
        <v>381</v>
      </c>
      <c r="W286" s="71">
        <v>10</v>
      </c>
      <c r="X286" s="71">
        <v>6386</v>
      </c>
      <c r="Y286" s="71">
        <v>7783</v>
      </c>
      <c r="Z286" s="71">
        <v>12749</v>
      </c>
      <c r="AA286" s="71">
        <v>3194</v>
      </c>
      <c r="AB286" s="71">
        <v>22027</v>
      </c>
      <c r="AC286" s="71">
        <v>0</v>
      </c>
      <c r="AD286" s="71">
        <v>2.5361033913545961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2058</v>
      </c>
      <c r="B287" s="70">
        <v>40</v>
      </c>
      <c r="C287" s="70">
        <v>6</v>
      </c>
      <c r="D287" s="70">
        <v>3</v>
      </c>
      <c r="E287" s="70">
        <v>2009</v>
      </c>
      <c r="F287" s="70" t="s">
        <v>176</v>
      </c>
      <c r="G287" s="70" t="s">
        <v>2052</v>
      </c>
      <c r="H287" s="70" t="s">
        <v>2053</v>
      </c>
      <c r="I287" s="148"/>
      <c r="J287" s="71">
        <v>37.226648198649087</v>
      </c>
      <c r="K287" s="71">
        <v>0.88705681323940377</v>
      </c>
      <c r="L287" s="71">
        <v>1.202218576008228</v>
      </c>
      <c r="M287" s="71">
        <v>32.224021373655773</v>
      </c>
      <c r="N287" s="71">
        <v>32.178349766290438</v>
      </c>
      <c r="O287" s="71">
        <v>25.217377029804869</v>
      </c>
      <c r="P287" s="71">
        <v>15.446932434880219</v>
      </c>
      <c r="Q287" s="71">
        <v>1.29087840609007</v>
      </c>
      <c r="R287" s="71">
        <v>0</v>
      </c>
      <c r="S287" s="71">
        <v>2.2494625927574279</v>
      </c>
      <c r="T287" s="72"/>
      <c r="U287" s="71">
        <v>3767393</v>
      </c>
      <c r="V287" s="71">
        <v>419</v>
      </c>
      <c r="W287" s="71">
        <v>31</v>
      </c>
      <c r="X287" s="71">
        <v>6983</v>
      </c>
      <c r="Y287" s="71">
        <v>7885</v>
      </c>
      <c r="Z287" s="71">
        <v>12748</v>
      </c>
      <c r="AA287" s="71">
        <v>3109</v>
      </c>
      <c r="AB287" s="71">
        <v>22143</v>
      </c>
      <c r="AC287" s="71">
        <v>0</v>
      </c>
      <c r="AD287" s="71">
        <v>2.2494625927574279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9.0440000000000005</v>
      </c>
      <c r="BK287" s="71">
        <v>0</v>
      </c>
      <c r="BL287" s="71">
        <v>2.7440000000000002</v>
      </c>
      <c r="BM287" s="71">
        <v>0</v>
      </c>
      <c r="BN287" s="72"/>
      <c r="BO287" s="71">
        <v>0</v>
      </c>
      <c r="BP287" s="71">
        <v>0</v>
      </c>
      <c r="BQ287" s="71">
        <v>2</v>
      </c>
      <c r="BR287" s="71">
        <v>0</v>
      </c>
      <c r="BS287" s="71">
        <v>1</v>
      </c>
      <c r="BT287" s="71">
        <v>0</v>
      </c>
      <c r="BU287"/>
      <c r="BV287" s="70">
        <v>11.788</v>
      </c>
      <c r="BW287" s="70">
        <v>0</v>
      </c>
      <c r="BX287" s="70">
        <v>0</v>
      </c>
      <c r="BY287" s="70">
        <v>0</v>
      </c>
      <c r="BZ287" s="70">
        <v>0</v>
      </c>
      <c r="CA287" s="70">
        <v>0</v>
      </c>
      <c r="CB287" s="70">
        <v>0</v>
      </c>
      <c r="CC287" s="70">
        <v>0</v>
      </c>
      <c r="CD287" s="70">
        <v>0</v>
      </c>
    </row>
    <row r="288" spans="1:82">
      <c r="A288" s="70" t="s">
        <v>2059</v>
      </c>
      <c r="B288" s="70">
        <v>41</v>
      </c>
      <c r="C288" s="70">
        <v>7</v>
      </c>
      <c r="D288" s="70">
        <v>3</v>
      </c>
      <c r="E288" s="70">
        <v>2010</v>
      </c>
      <c r="F288" s="70" t="s">
        <v>177</v>
      </c>
      <c r="G288" s="70" t="s">
        <v>2052</v>
      </c>
      <c r="H288" s="70" t="s">
        <v>2053</v>
      </c>
      <c r="I288" s="148"/>
      <c r="J288" s="71">
        <v>36.282978754114453</v>
      </c>
      <c r="K288" s="71">
        <v>0.93889176807003794</v>
      </c>
      <c r="L288" s="71">
        <v>1.43177686398378</v>
      </c>
      <c r="M288" s="71">
        <v>32.947173384431679</v>
      </c>
      <c r="N288" s="71">
        <v>36.518940227490212</v>
      </c>
      <c r="O288" s="71">
        <v>25.230692549562971</v>
      </c>
      <c r="P288" s="71">
        <v>15.3992528456498</v>
      </c>
      <c r="Q288" s="71">
        <v>1.3463054830627801</v>
      </c>
      <c r="R288" s="71">
        <v>0</v>
      </c>
      <c r="S288" s="71">
        <v>2.9586771909783751</v>
      </c>
      <c r="T288" s="72"/>
      <c r="U288" s="71">
        <v>3444805</v>
      </c>
      <c r="V288" s="71">
        <v>419</v>
      </c>
      <c r="W288" s="71">
        <v>31</v>
      </c>
      <c r="X288" s="71">
        <v>6983</v>
      </c>
      <c r="Y288" s="71">
        <v>7991</v>
      </c>
      <c r="Z288" s="71">
        <v>12814</v>
      </c>
      <c r="AA288" s="71">
        <v>3022</v>
      </c>
      <c r="AB288" s="71">
        <v>22129</v>
      </c>
      <c r="AC288" s="71">
        <v>0</v>
      </c>
      <c r="AD288" s="71">
        <v>2.9586771909783751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9.9120000000000008</v>
      </c>
      <c r="BK288" s="71">
        <v>0</v>
      </c>
      <c r="BL288" s="71">
        <v>3.1019999999999999</v>
      </c>
      <c r="BM288" s="71">
        <v>0</v>
      </c>
      <c r="BN288" s="72"/>
      <c r="BO288" s="71">
        <v>0</v>
      </c>
      <c r="BP288" s="71">
        <v>0</v>
      </c>
      <c r="BQ288" s="71">
        <v>2</v>
      </c>
      <c r="BR288" s="71">
        <v>0</v>
      </c>
      <c r="BS288" s="71">
        <v>1</v>
      </c>
      <c r="BT288" s="71">
        <v>0</v>
      </c>
      <c r="BU288"/>
      <c r="BV288" s="70">
        <v>13.013999999999999</v>
      </c>
      <c r="BW288" s="70">
        <v>0</v>
      </c>
      <c r="BX288" s="70">
        <v>0</v>
      </c>
      <c r="BY288" s="70">
        <v>0</v>
      </c>
      <c r="BZ288" s="70">
        <v>0</v>
      </c>
      <c r="CA288" s="70">
        <v>0</v>
      </c>
      <c r="CB288" s="70">
        <v>0</v>
      </c>
      <c r="CC288" s="70">
        <v>0</v>
      </c>
      <c r="CD288" s="70">
        <v>0</v>
      </c>
    </row>
    <row r="289" spans="1:82">
      <c r="A289" s="70" t="s">
        <v>2060</v>
      </c>
      <c r="B289" s="70">
        <v>42</v>
      </c>
      <c r="C289" s="70">
        <v>8</v>
      </c>
      <c r="D289" s="70">
        <v>3</v>
      </c>
      <c r="E289" s="70">
        <v>2011</v>
      </c>
      <c r="F289" s="70" t="s">
        <v>178</v>
      </c>
      <c r="G289" s="70" t="s">
        <v>2052</v>
      </c>
      <c r="H289" s="70" t="s">
        <v>2053</v>
      </c>
      <c r="I289" s="148"/>
      <c r="J289" s="71">
        <v>40.662074432982728</v>
      </c>
      <c r="K289" s="71">
        <v>1.2239545351778429</v>
      </c>
      <c r="L289" s="71">
        <v>1.206823807101965</v>
      </c>
      <c r="M289" s="71">
        <v>37.715629511832581</v>
      </c>
      <c r="N289" s="71">
        <v>36.660201881699223</v>
      </c>
      <c r="O289" s="71">
        <v>25.031458156487236</v>
      </c>
      <c r="P289" s="71">
        <v>14.880012418746919</v>
      </c>
      <c r="Q289" s="71">
        <v>1.5535793514491001</v>
      </c>
      <c r="R289" s="71">
        <v>0</v>
      </c>
      <c r="S289" s="71">
        <v>2.9780216091070502</v>
      </c>
      <c r="T289" s="72"/>
      <c r="U289" s="71">
        <v>3837726</v>
      </c>
      <c r="V289" s="71">
        <v>419</v>
      </c>
      <c r="W289" s="71">
        <v>31</v>
      </c>
      <c r="X289" s="71">
        <v>6983</v>
      </c>
      <c r="Y289" s="71">
        <v>8112</v>
      </c>
      <c r="Z289" s="71">
        <v>12989</v>
      </c>
      <c r="AA289" s="71">
        <v>3007</v>
      </c>
      <c r="AB289" s="71">
        <v>22138</v>
      </c>
      <c r="AC289" s="71">
        <v>0</v>
      </c>
      <c r="AD289" s="71">
        <v>2.9780216091070502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11.510999999999999</v>
      </c>
      <c r="BK289" s="71">
        <v>0</v>
      </c>
      <c r="BL289" s="71">
        <v>2.988</v>
      </c>
      <c r="BM289" s="71">
        <v>0</v>
      </c>
      <c r="BN289" s="72"/>
      <c r="BO289" s="71">
        <v>0</v>
      </c>
      <c r="BP289" s="71">
        <v>0</v>
      </c>
      <c r="BQ289" s="71">
        <v>2</v>
      </c>
      <c r="BR289" s="71">
        <v>0</v>
      </c>
      <c r="BS289" s="71">
        <v>1</v>
      </c>
      <c r="BT289" s="71">
        <v>0</v>
      </c>
      <c r="BU289"/>
      <c r="BV289" s="70">
        <v>14.499000000000001</v>
      </c>
      <c r="BW289" s="70">
        <v>0</v>
      </c>
      <c r="BX289" s="70">
        <v>0</v>
      </c>
      <c r="BY289" s="70">
        <v>0</v>
      </c>
      <c r="BZ289" s="70">
        <v>0</v>
      </c>
      <c r="CA289" s="70">
        <v>0</v>
      </c>
      <c r="CB289" s="70">
        <v>0</v>
      </c>
      <c r="CC289" s="70">
        <v>0</v>
      </c>
      <c r="CD289" s="70">
        <v>0</v>
      </c>
    </row>
    <row r="290" spans="1:82">
      <c r="A290" s="70" t="s">
        <v>2061</v>
      </c>
      <c r="B290" s="70">
        <v>43</v>
      </c>
      <c r="C290" s="70">
        <v>9</v>
      </c>
      <c r="D290" s="70">
        <v>3</v>
      </c>
      <c r="E290" s="70">
        <v>2012</v>
      </c>
      <c r="F290" s="70" t="s">
        <v>179</v>
      </c>
      <c r="G290" s="70" t="s">
        <v>2052</v>
      </c>
      <c r="H290" s="70" t="s">
        <v>2053</v>
      </c>
      <c r="I290" s="148"/>
      <c r="J290" s="71">
        <v>33.937250224721687</v>
      </c>
      <c r="K290" s="71">
        <v>1.104745841882818</v>
      </c>
      <c r="L290" s="71">
        <v>1.1725235819306981</v>
      </c>
      <c r="M290" s="71">
        <v>36.660346166679197</v>
      </c>
      <c r="N290" s="71">
        <v>36.532078984983897</v>
      </c>
      <c r="O290" s="71">
        <v>25.146131675947736</v>
      </c>
      <c r="P290" s="71">
        <v>14.427198216248655</v>
      </c>
      <c r="Q290" s="71">
        <v>1.70966275417003</v>
      </c>
      <c r="R290" s="71">
        <v>0</v>
      </c>
      <c r="S290" s="71">
        <v>2.5221196678605948</v>
      </c>
      <c r="T290" s="72"/>
      <c r="U290" s="71">
        <v>3463451</v>
      </c>
      <c r="V290" s="71">
        <v>419</v>
      </c>
      <c r="W290" s="71">
        <v>31</v>
      </c>
      <c r="X290" s="71">
        <v>6983</v>
      </c>
      <c r="Y290" s="71">
        <v>8407</v>
      </c>
      <c r="Z290" s="71">
        <v>13152</v>
      </c>
      <c r="AA290" s="71">
        <v>2899</v>
      </c>
      <c r="AB290" s="71">
        <v>22423</v>
      </c>
      <c r="AC290" s="71">
        <v>0</v>
      </c>
      <c r="AD290" s="71">
        <v>2.5221196678605948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11.428000000000001</v>
      </c>
      <c r="BK290" s="71">
        <v>0</v>
      </c>
      <c r="BL290" s="71">
        <v>3.1749999999999998</v>
      </c>
      <c r="BM290" s="71">
        <v>0</v>
      </c>
      <c r="BN290" s="72"/>
      <c r="BO290" s="71">
        <v>0</v>
      </c>
      <c r="BP290" s="71">
        <v>0</v>
      </c>
      <c r="BQ290" s="71">
        <v>2</v>
      </c>
      <c r="BR290" s="71">
        <v>0</v>
      </c>
      <c r="BS290" s="71">
        <v>1</v>
      </c>
      <c r="BT290" s="71">
        <v>0</v>
      </c>
      <c r="BU290"/>
      <c r="BV290" s="70">
        <v>14.603</v>
      </c>
      <c r="BW290" s="70">
        <v>0</v>
      </c>
      <c r="BX290" s="70">
        <v>0</v>
      </c>
      <c r="BY290" s="70">
        <v>0</v>
      </c>
      <c r="BZ290" s="70">
        <v>0</v>
      </c>
      <c r="CA290" s="70">
        <v>0</v>
      </c>
      <c r="CB290" s="70">
        <v>0</v>
      </c>
      <c r="CC290" s="70">
        <v>0</v>
      </c>
      <c r="CD290" s="70">
        <v>0</v>
      </c>
    </row>
    <row r="291" spans="1:82">
      <c r="A291" s="70" t="s">
        <v>2062</v>
      </c>
      <c r="B291" s="70">
        <v>44</v>
      </c>
      <c r="C291" s="70">
        <v>10</v>
      </c>
      <c r="D291" s="70">
        <v>3</v>
      </c>
      <c r="E291" s="70">
        <v>2013</v>
      </c>
      <c r="F291" s="70" t="s">
        <v>180</v>
      </c>
      <c r="G291" s="70" t="s">
        <v>2052</v>
      </c>
      <c r="H291" s="70" t="s">
        <v>2053</v>
      </c>
      <c r="I291" s="148"/>
      <c r="J291" s="71">
        <v>36.053316273534037</v>
      </c>
      <c r="K291" s="71">
        <v>0.89190213411823482</v>
      </c>
      <c r="L291" s="71">
        <v>1.136730602226619</v>
      </c>
      <c r="M291" s="71">
        <v>37.371214540538027</v>
      </c>
      <c r="N291" s="71">
        <v>34.445668388618728</v>
      </c>
      <c r="O291" s="71">
        <v>24.13910762450654</v>
      </c>
      <c r="P291" s="71">
        <v>14.231791807759004</v>
      </c>
      <c r="Q291" s="71">
        <v>1.73646265597753</v>
      </c>
      <c r="R291" s="71">
        <v>0</v>
      </c>
      <c r="S291" s="71">
        <v>2.632077907669117</v>
      </c>
      <c r="T291" s="72"/>
      <c r="U291" s="71">
        <v>3230052</v>
      </c>
      <c r="V291" s="71">
        <v>419</v>
      </c>
      <c r="W291" s="71">
        <v>31</v>
      </c>
      <c r="X291" s="71">
        <v>6983</v>
      </c>
      <c r="Y291" s="71">
        <v>8467</v>
      </c>
      <c r="Z291" s="71">
        <v>13189</v>
      </c>
      <c r="AA291" s="71">
        <v>2849</v>
      </c>
      <c r="AB291" s="71">
        <v>22448</v>
      </c>
      <c r="AC291" s="71">
        <v>0</v>
      </c>
      <c r="AD291" s="71">
        <v>2.632077907669117</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10.52</v>
      </c>
      <c r="BK291" s="71">
        <v>0</v>
      </c>
      <c r="BL291" s="71">
        <v>3.1749999999999998</v>
      </c>
      <c r="BM291" s="71">
        <v>0</v>
      </c>
      <c r="BN291" s="72"/>
      <c r="BO291" s="71">
        <v>0</v>
      </c>
      <c r="BP291" s="71">
        <v>0</v>
      </c>
      <c r="BQ291" s="71">
        <v>2</v>
      </c>
      <c r="BR291" s="71">
        <v>0</v>
      </c>
      <c r="BS291" s="71">
        <v>1</v>
      </c>
      <c r="BT291" s="71">
        <v>0</v>
      </c>
      <c r="BU291"/>
      <c r="BV291" s="70">
        <v>13.695</v>
      </c>
      <c r="BW291" s="70">
        <v>0</v>
      </c>
      <c r="BX291" s="70">
        <v>0</v>
      </c>
      <c r="BY291" s="70">
        <v>0</v>
      </c>
      <c r="BZ291" s="70">
        <v>0</v>
      </c>
      <c r="CA291" s="70">
        <v>0</v>
      </c>
      <c r="CB291" s="70">
        <v>0</v>
      </c>
      <c r="CC291" s="70">
        <v>0</v>
      </c>
      <c r="CD291" s="70">
        <v>0</v>
      </c>
    </row>
    <row r="292" spans="1:82">
      <c r="A292" s="70" t="s">
        <v>2063</v>
      </c>
      <c r="B292" s="70">
        <v>45</v>
      </c>
      <c r="C292" s="70">
        <v>11</v>
      </c>
      <c r="D292" s="70">
        <v>3</v>
      </c>
      <c r="E292" s="70">
        <v>2014</v>
      </c>
      <c r="F292" s="70" t="s">
        <v>181</v>
      </c>
      <c r="G292" s="1064" t="s">
        <v>2052</v>
      </c>
      <c r="H292" s="70" t="s">
        <v>2053</v>
      </c>
      <c r="I292" s="148"/>
      <c r="J292" s="71">
        <v>30.648317897603839</v>
      </c>
      <c r="K292" s="71">
        <v>0.76370658709313355</v>
      </c>
      <c r="L292" s="71">
        <v>0.29096966118193762</v>
      </c>
      <c r="M292" s="71">
        <v>34.474636043082221</v>
      </c>
      <c r="N292" s="71">
        <v>34.587962667911818</v>
      </c>
      <c r="O292" s="71">
        <v>23.197326108386914</v>
      </c>
      <c r="P292" s="71">
        <v>14.320830475143488</v>
      </c>
      <c r="Q292" s="71">
        <v>1.6707081859809301</v>
      </c>
      <c r="R292" s="71">
        <v>0</v>
      </c>
      <c r="S292" s="71">
        <v>2.8348949740785909</v>
      </c>
      <c r="T292" s="72"/>
      <c r="U292" s="71">
        <v>3329020</v>
      </c>
      <c r="V292" s="71">
        <v>308</v>
      </c>
      <c r="W292" s="71">
        <v>10</v>
      </c>
      <c r="X292" s="71">
        <v>6894</v>
      </c>
      <c r="Y292" s="71">
        <v>8617</v>
      </c>
      <c r="Z292" s="71">
        <v>13349</v>
      </c>
      <c r="AA292" s="71">
        <v>2852</v>
      </c>
      <c r="AB292" s="71">
        <v>22511</v>
      </c>
      <c r="AC292" s="71">
        <v>0</v>
      </c>
      <c r="AD292" s="71">
        <v>2.8348949740785909</v>
      </c>
      <c r="AE292" s="72"/>
      <c r="AF292" s="71"/>
      <c r="AG292" s="71"/>
      <c r="AH292" s="71"/>
      <c r="AI292" s="71"/>
      <c r="AJ292" s="71"/>
      <c r="AK292" s="71"/>
      <c r="AL292" s="71"/>
      <c r="AM292" s="71"/>
      <c r="AN292" s="71"/>
      <c r="AO292" s="71"/>
      <c r="AP292" s="71"/>
      <c r="AQ292" s="72"/>
      <c r="AR292" s="71">
        <v>208</v>
      </c>
      <c r="AS292" s="71">
        <v>109</v>
      </c>
      <c r="AT292" s="71">
        <v>0</v>
      </c>
      <c r="AU292" s="71">
        <v>0</v>
      </c>
      <c r="AV292" s="71">
        <v>0</v>
      </c>
      <c r="AW292" s="71">
        <v>0</v>
      </c>
      <c r="AX292" s="71"/>
      <c r="AY292" s="72"/>
      <c r="AZ292" s="71">
        <v>942</v>
      </c>
      <c r="BA292" s="71">
        <v>3730.1</v>
      </c>
      <c r="BB292" s="71">
        <v>0</v>
      </c>
      <c r="BC292" s="71">
        <v>0</v>
      </c>
      <c r="BD292" s="71">
        <v>0</v>
      </c>
      <c r="BE292" s="71">
        <v>0</v>
      </c>
      <c r="BF292" s="71"/>
      <c r="BG292" s="72"/>
      <c r="BH292" s="71">
        <v>0</v>
      </c>
      <c r="BI292" s="71">
        <v>0</v>
      </c>
      <c r="BJ292" s="71">
        <v>11.897</v>
      </c>
      <c r="BK292" s="71">
        <v>0</v>
      </c>
      <c r="BL292" s="71">
        <v>4.8029999999999999</v>
      </c>
      <c r="BM292" s="71">
        <v>0</v>
      </c>
      <c r="BN292" s="72"/>
      <c r="BO292" s="71">
        <v>0</v>
      </c>
      <c r="BP292" s="71">
        <v>0</v>
      </c>
      <c r="BQ292" s="71">
        <v>2</v>
      </c>
      <c r="BR292" s="71">
        <v>0</v>
      </c>
      <c r="BS292" s="71">
        <v>1</v>
      </c>
      <c r="BT292" s="71">
        <v>0</v>
      </c>
      <c r="BU292"/>
      <c r="BV292" s="70">
        <v>16.7</v>
      </c>
      <c r="BW292" s="70">
        <v>0</v>
      </c>
      <c r="BX292" s="70">
        <v>0</v>
      </c>
      <c r="BY292" s="70">
        <v>0</v>
      </c>
      <c r="BZ292" s="70">
        <v>0</v>
      </c>
      <c r="CA292" s="70">
        <v>0</v>
      </c>
      <c r="CB292" s="70">
        <v>0</v>
      </c>
      <c r="CC292" s="70">
        <v>0</v>
      </c>
      <c r="CD292" s="70">
        <v>0</v>
      </c>
    </row>
    <row r="293" spans="1:82">
      <c r="A293" s="70" t="s">
        <v>2064</v>
      </c>
      <c r="B293" s="70">
        <v>46</v>
      </c>
      <c r="C293" s="70">
        <v>12</v>
      </c>
      <c r="D293" s="70">
        <v>3</v>
      </c>
      <c r="E293" s="70">
        <v>2015</v>
      </c>
      <c r="F293" s="70" t="s">
        <v>182</v>
      </c>
      <c r="G293" s="1064" t="s">
        <v>2052</v>
      </c>
      <c r="H293" s="70" t="s">
        <v>2053</v>
      </c>
      <c r="I293" s="148"/>
      <c r="J293" s="71">
        <v>30.944204375793792</v>
      </c>
      <c r="K293" s="71">
        <v>0.75212156493500637</v>
      </c>
      <c r="L293" s="71">
        <v>0.25963897957263721</v>
      </c>
      <c r="M293" s="71">
        <v>44.969526716266863</v>
      </c>
      <c r="N293" s="71">
        <v>33.146676650987139</v>
      </c>
      <c r="O293" s="71">
        <v>23.160372679195657</v>
      </c>
      <c r="P293" s="71">
        <v>14.407524211103304</v>
      </c>
      <c r="Q293" s="71">
        <v>1.6383491473984899</v>
      </c>
      <c r="R293" s="71">
        <v>0</v>
      </c>
      <c r="S293" s="71">
        <v>5.2215742050157843</v>
      </c>
      <c r="T293" s="72"/>
      <c r="U293" s="71">
        <v>3635899</v>
      </c>
      <c r="V293" s="71">
        <v>308</v>
      </c>
      <c r="W293" s="71">
        <v>10</v>
      </c>
      <c r="X293" s="71">
        <v>6894</v>
      </c>
      <c r="Y293" s="71">
        <v>8688</v>
      </c>
      <c r="Z293" s="71">
        <v>13456</v>
      </c>
      <c r="AA293" s="71">
        <v>2867</v>
      </c>
      <c r="AB293" s="71">
        <v>22550</v>
      </c>
      <c r="AC293" s="71">
        <v>0</v>
      </c>
      <c r="AD293" s="71">
        <v>5.2215742050157843</v>
      </c>
      <c r="AE293" s="72"/>
      <c r="AF293" s="71">
        <v>34847174.773122281</v>
      </c>
      <c r="AG293" s="71">
        <v>577483.73448858003</v>
      </c>
      <c r="AH293" s="71">
        <v>53977.253274429699</v>
      </c>
      <c r="AI293" s="71">
        <v>44357104.600297242</v>
      </c>
      <c r="AJ293" s="71">
        <v>49520638.486279666</v>
      </c>
      <c r="AK293" s="71">
        <v>0</v>
      </c>
      <c r="AL293" s="71">
        <v>0</v>
      </c>
      <c r="AM293" s="71">
        <v>3090382.9063077369</v>
      </c>
      <c r="AN293" s="71">
        <v>0</v>
      </c>
      <c r="AO293" s="71">
        <v>0</v>
      </c>
      <c r="AP293" s="71">
        <v>132446761.75376995</v>
      </c>
      <c r="AQ293" s="72"/>
      <c r="AR293" s="71">
        <v>258</v>
      </c>
      <c r="AS293" s="71">
        <v>164</v>
      </c>
      <c r="AT293" s="71">
        <v>0</v>
      </c>
      <c r="AU293" s="71">
        <v>0</v>
      </c>
      <c r="AV293" s="71">
        <v>0</v>
      </c>
      <c r="AW293" s="71">
        <v>0</v>
      </c>
      <c r="AX293" s="71"/>
      <c r="AY293" s="72"/>
      <c r="AZ293" s="71">
        <v>1195.5999999999999</v>
      </c>
      <c r="BA293" s="71">
        <v>5230.8</v>
      </c>
      <c r="BB293" s="71">
        <v>0</v>
      </c>
      <c r="BC293" s="71">
        <v>0</v>
      </c>
      <c r="BD293" s="71">
        <v>0</v>
      </c>
      <c r="BE293" s="71">
        <v>0</v>
      </c>
      <c r="BF293" s="71"/>
      <c r="BG293" s="72"/>
      <c r="BH293" s="71">
        <v>0</v>
      </c>
      <c r="BI293" s="71">
        <v>0</v>
      </c>
      <c r="BJ293" s="71">
        <v>10.314</v>
      </c>
      <c r="BK293" s="71">
        <v>0</v>
      </c>
      <c r="BL293" s="71">
        <v>4.7119999999999997</v>
      </c>
      <c r="BM293" s="71">
        <v>0</v>
      </c>
      <c r="BN293" s="72"/>
      <c r="BO293" s="71">
        <v>0</v>
      </c>
      <c r="BP293" s="71">
        <v>0</v>
      </c>
      <c r="BQ293" s="71">
        <v>2</v>
      </c>
      <c r="BR293" s="71">
        <v>0</v>
      </c>
      <c r="BS293" s="71">
        <v>1</v>
      </c>
      <c r="BT293" s="71">
        <v>0</v>
      </c>
      <c r="BU293"/>
      <c r="BV293" s="70">
        <v>15.026</v>
      </c>
      <c r="BW293" s="70">
        <v>0</v>
      </c>
      <c r="BX293" s="70">
        <v>0</v>
      </c>
      <c r="BY293" s="70">
        <v>0</v>
      </c>
      <c r="BZ293" s="70">
        <v>0</v>
      </c>
      <c r="CA293" s="70">
        <v>0</v>
      </c>
      <c r="CB293" s="70">
        <v>0</v>
      </c>
      <c r="CC293" s="70">
        <v>0</v>
      </c>
      <c r="CD293" s="70">
        <v>0</v>
      </c>
    </row>
    <row r="294" spans="1:82">
      <c r="A294" s="70" t="s">
        <v>2065</v>
      </c>
      <c r="B294" s="70">
        <v>47</v>
      </c>
      <c r="C294" s="70">
        <v>13</v>
      </c>
      <c r="D294" s="70">
        <v>3</v>
      </c>
      <c r="E294" s="70">
        <v>2016</v>
      </c>
      <c r="F294" s="70" t="s">
        <v>155</v>
      </c>
      <c r="G294" s="70" t="s">
        <v>2052</v>
      </c>
      <c r="H294" s="70" t="s">
        <v>2053</v>
      </c>
      <c r="I294" s="148"/>
      <c r="J294" s="71">
        <v>28.823227564639815</v>
      </c>
      <c r="K294" s="71">
        <v>0.74774615498836638</v>
      </c>
      <c r="L294" s="71">
        <v>0.24679507017376379</v>
      </c>
      <c r="M294" s="71">
        <v>29.923206966410692</v>
      </c>
      <c r="N294" s="71">
        <v>32.788858297054041</v>
      </c>
      <c r="O294" s="71">
        <v>23.091661592884737</v>
      </c>
      <c r="P294" s="71">
        <v>13.954249394622384</v>
      </c>
      <c r="Q294" s="71">
        <v>1.5857596572896726</v>
      </c>
      <c r="R294" s="71">
        <v>0</v>
      </c>
      <c r="S294" s="71">
        <v>0</v>
      </c>
      <c r="T294" s="72"/>
      <c r="U294" s="71">
        <v>3332603</v>
      </c>
      <c r="V294" s="71">
        <v>308</v>
      </c>
      <c r="W294" s="71">
        <v>10</v>
      </c>
      <c r="X294" s="71">
        <v>6894</v>
      </c>
      <c r="Y294" s="71">
        <v>8755</v>
      </c>
      <c r="Z294" s="71">
        <v>13581</v>
      </c>
      <c r="AA294" s="71">
        <v>2872</v>
      </c>
      <c r="AB294" s="71">
        <v>22451</v>
      </c>
      <c r="AC294" s="71">
        <v>0</v>
      </c>
      <c r="AD294" s="71">
        <v>0</v>
      </c>
      <c r="AE294" s="72"/>
      <c r="AF294" s="71">
        <v>33253100.367269859</v>
      </c>
      <c r="AG294" s="71">
        <v>553432.25745265826</v>
      </c>
      <c r="AH294" s="71">
        <v>39388.991181428493</v>
      </c>
      <c r="AI294" s="71">
        <v>44075198.598708689</v>
      </c>
      <c r="AJ294" s="71">
        <v>49097663.646277733</v>
      </c>
      <c r="AK294" s="71">
        <v>0</v>
      </c>
      <c r="AL294" s="71">
        <v>0</v>
      </c>
      <c r="AM294" s="71">
        <v>3079205.7552464302</v>
      </c>
      <c r="AN294" s="71">
        <v>0</v>
      </c>
      <c r="AO294" s="71">
        <v>0</v>
      </c>
      <c r="AP294" s="71">
        <v>130097989.61613679</v>
      </c>
      <c r="AQ294" s="72"/>
      <c r="AR294" s="71">
        <v>288</v>
      </c>
      <c r="AS294" s="71">
        <v>197</v>
      </c>
      <c r="AT294" s="71">
        <v>0</v>
      </c>
      <c r="AU294" s="71">
        <v>0</v>
      </c>
      <c r="AV294" s="71">
        <v>0</v>
      </c>
      <c r="AW294" s="71">
        <v>0</v>
      </c>
      <c r="AX294" s="71"/>
      <c r="AY294" s="72"/>
      <c r="AZ294" s="71">
        <v>1340.3</v>
      </c>
      <c r="BA294" s="71">
        <v>6044.6</v>
      </c>
      <c r="BB294" s="71">
        <v>0</v>
      </c>
      <c r="BC294" s="71">
        <v>0</v>
      </c>
      <c r="BD294" s="71">
        <v>0</v>
      </c>
      <c r="BE294" s="71">
        <v>0</v>
      </c>
      <c r="BF294" s="71"/>
      <c r="BG294" s="72"/>
      <c r="BH294" s="71">
        <v>0</v>
      </c>
      <c r="BI294" s="71">
        <v>0</v>
      </c>
      <c r="BJ294" s="71">
        <v>4.2649999999999997</v>
      </c>
      <c r="BK294" s="71">
        <v>0</v>
      </c>
      <c r="BL294" s="71">
        <v>4.7690000000000001</v>
      </c>
      <c r="BM294" s="71">
        <v>0</v>
      </c>
      <c r="BN294" s="72"/>
      <c r="BO294" s="71">
        <v>0</v>
      </c>
      <c r="BP294" s="71">
        <v>0</v>
      </c>
      <c r="BQ294" s="71">
        <v>1</v>
      </c>
      <c r="BR294" s="71">
        <v>0</v>
      </c>
      <c r="BS294" s="71">
        <v>1</v>
      </c>
      <c r="BT294" s="71">
        <v>0</v>
      </c>
      <c r="BU294"/>
      <c r="BV294" s="70">
        <v>9.0340000000000007</v>
      </c>
      <c r="BW294" s="70">
        <v>0</v>
      </c>
      <c r="BX294" s="70">
        <v>0</v>
      </c>
      <c r="BY294" s="70">
        <v>0</v>
      </c>
      <c r="BZ294" s="70">
        <v>0</v>
      </c>
      <c r="CA294" s="70">
        <v>0</v>
      </c>
      <c r="CB294" s="70">
        <v>0</v>
      </c>
      <c r="CC294" s="70">
        <v>0</v>
      </c>
      <c r="CD294" s="70">
        <v>0</v>
      </c>
    </row>
    <row r="295" spans="1:82">
      <c r="A295" s="70" t="s">
        <v>2066</v>
      </c>
      <c r="B295" s="70">
        <v>48</v>
      </c>
      <c r="C295" s="70">
        <v>14</v>
      </c>
      <c r="D295" s="70">
        <v>3</v>
      </c>
      <c r="E295" s="70">
        <v>2017</v>
      </c>
      <c r="F295" s="70" t="s">
        <v>156</v>
      </c>
      <c r="G295" s="70" t="s">
        <v>2052</v>
      </c>
      <c r="H295" s="70" t="s">
        <v>2053</v>
      </c>
      <c r="I295" s="148"/>
      <c r="J295" s="71">
        <v>27.817780325794175</v>
      </c>
      <c r="K295" s="71">
        <v>0.74435299180000059</v>
      </c>
      <c r="L295" s="71">
        <v>0.26493982659170867</v>
      </c>
      <c r="M295" s="71">
        <v>26.496660372149787</v>
      </c>
      <c r="N295" s="71">
        <v>31.871347462995349</v>
      </c>
      <c r="O295" s="71">
        <v>22.843646815580364</v>
      </c>
      <c r="P295" s="71">
        <v>13.740327672284355</v>
      </c>
      <c r="Q295" s="71">
        <v>1.5258832815292001</v>
      </c>
      <c r="R295" s="71">
        <v>0</v>
      </c>
      <c r="S295" s="71">
        <v>0</v>
      </c>
      <c r="T295" s="72"/>
      <c r="U295" s="71">
        <v>3272016</v>
      </c>
      <c r="V295" s="71">
        <v>308</v>
      </c>
      <c r="W295" s="71">
        <v>10</v>
      </c>
      <c r="X295" s="71">
        <v>6894</v>
      </c>
      <c r="Y295" s="71">
        <v>8807</v>
      </c>
      <c r="Z295" s="71">
        <v>13658</v>
      </c>
      <c r="AA295" s="71">
        <v>2846</v>
      </c>
      <c r="AB295" s="71">
        <v>22340</v>
      </c>
      <c r="AC295" s="71">
        <v>0</v>
      </c>
      <c r="AD295" s="71">
        <v>0</v>
      </c>
      <c r="AE295" s="72"/>
      <c r="AF295" s="71">
        <v>32527023.284299642</v>
      </c>
      <c r="AG295" s="71">
        <v>557000.3855226856</v>
      </c>
      <c r="AH295" s="71">
        <v>54279.371383504978</v>
      </c>
      <c r="AI295" s="71">
        <v>41616782.250070721</v>
      </c>
      <c r="AJ295" s="71">
        <v>46098701.532973878</v>
      </c>
      <c r="AK295" s="71">
        <v>0</v>
      </c>
      <c r="AL295" s="71">
        <v>0</v>
      </c>
      <c r="AM295" s="71">
        <v>3068776.1477990858</v>
      </c>
      <c r="AN295" s="71">
        <v>0</v>
      </c>
      <c r="AO295" s="71">
        <v>0</v>
      </c>
      <c r="AP295" s="71">
        <v>123922562.97204952</v>
      </c>
      <c r="AQ295" s="72"/>
      <c r="AR295" s="71">
        <v>332</v>
      </c>
      <c r="AS295" s="71">
        <v>211</v>
      </c>
      <c r="AT295" s="71">
        <v>0</v>
      </c>
      <c r="AU295" s="71">
        <v>0</v>
      </c>
      <c r="AV295" s="71">
        <v>0</v>
      </c>
      <c r="AW295" s="71">
        <v>0</v>
      </c>
      <c r="AX295" s="71"/>
      <c r="AY295" s="72"/>
      <c r="AZ295" s="71">
        <v>1580.7</v>
      </c>
      <c r="BA295" s="71">
        <v>6297.5</v>
      </c>
      <c r="BB295" s="71">
        <v>0</v>
      </c>
      <c r="BC295" s="71">
        <v>0</v>
      </c>
      <c r="BD295" s="71">
        <v>0</v>
      </c>
      <c r="BE295" s="71">
        <v>0</v>
      </c>
      <c r="BF295" s="71"/>
      <c r="BG295" s="72"/>
      <c r="BH295" s="71">
        <v>0</v>
      </c>
      <c r="BI295" s="71">
        <v>0</v>
      </c>
      <c r="BJ295" s="71">
        <v>4.3890000000000002</v>
      </c>
      <c r="BK295" s="71">
        <v>0</v>
      </c>
      <c r="BL295" s="71">
        <v>4.6849999999999996</v>
      </c>
      <c r="BM295" s="71">
        <v>0</v>
      </c>
      <c r="BN295" s="72"/>
      <c r="BO295" s="71">
        <v>0</v>
      </c>
      <c r="BP295" s="71">
        <v>0</v>
      </c>
      <c r="BQ295" s="71">
        <v>1</v>
      </c>
      <c r="BR295" s="71">
        <v>0</v>
      </c>
      <c r="BS295" s="71">
        <v>1</v>
      </c>
      <c r="BT295" s="71">
        <v>0</v>
      </c>
      <c r="BU295"/>
      <c r="BV295" s="70">
        <v>9.0739999999999998</v>
      </c>
      <c r="BW295" s="70">
        <v>0</v>
      </c>
      <c r="BX295" s="70">
        <v>0</v>
      </c>
      <c r="BY295" s="70">
        <v>0</v>
      </c>
      <c r="BZ295" s="70">
        <v>0</v>
      </c>
      <c r="CA295" s="70">
        <v>0</v>
      </c>
      <c r="CB295" s="70">
        <v>0</v>
      </c>
      <c r="CC295" s="70">
        <v>0</v>
      </c>
      <c r="CD295" s="70">
        <v>0</v>
      </c>
    </row>
    <row r="296" spans="1:82">
      <c r="A296" s="70" t="s">
        <v>2067</v>
      </c>
      <c r="B296" s="70">
        <v>49</v>
      </c>
      <c r="C296" s="70">
        <v>15</v>
      </c>
      <c r="D296" s="70">
        <v>3</v>
      </c>
      <c r="E296" s="70">
        <v>2018</v>
      </c>
      <c r="F296" s="70" t="s">
        <v>183</v>
      </c>
      <c r="G296" s="70" t="s">
        <v>2052</v>
      </c>
      <c r="H296" s="70" t="s">
        <v>2053</v>
      </c>
      <c r="I296" s="148"/>
      <c r="J296" s="71">
        <v>26.626246006326372</v>
      </c>
      <c r="K296" s="71">
        <v>0.70117632640717531</v>
      </c>
      <c r="L296" s="71">
        <v>0.23471229200135532</v>
      </c>
      <c r="M296" s="71">
        <v>27.3970044372929</v>
      </c>
      <c r="N296" s="71">
        <v>29.056766702590071</v>
      </c>
      <c r="O296" s="71">
        <v>22.652427452088919</v>
      </c>
      <c r="P296" s="71">
        <v>13.297640538495147</v>
      </c>
      <c r="Q296" s="71">
        <v>1.4116813018771699</v>
      </c>
      <c r="R296" s="71">
        <v>0</v>
      </c>
      <c r="S296" s="71">
        <v>0</v>
      </c>
      <c r="T296" s="72"/>
      <c r="U296" s="71">
        <v>3339965</v>
      </c>
      <c r="V296" s="71">
        <v>308</v>
      </c>
      <c r="W296" s="71">
        <v>10</v>
      </c>
      <c r="X296" s="71">
        <v>6894</v>
      </c>
      <c r="Y296" s="71">
        <v>8944</v>
      </c>
      <c r="Z296" s="71">
        <v>13803</v>
      </c>
      <c r="AA296" s="71">
        <v>2782</v>
      </c>
      <c r="AB296" s="71">
        <v>22273</v>
      </c>
      <c r="AC296" s="71">
        <v>0</v>
      </c>
      <c r="AD296" s="71">
        <v>0</v>
      </c>
      <c r="AE296" s="72"/>
      <c r="AF296" s="71">
        <v>31618996.328044832</v>
      </c>
      <c r="AG296" s="71">
        <v>497018.00126818131</v>
      </c>
      <c r="AH296" s="71">
        <v>51147.209372753343</v>
      </c>
      <c r="AI296" s="71">
        <v>42383463.642933682</v>
      </c>
      <c r="AJ296" s="71">
        <v>44437446.142361827</v>
      </c>
      <c r="AK296" s="71">
        <v>0</v>
      </c>
      <c r="AL296" s="71">
        <v>0</v>
      </c>
      <c r="AM296" s="71">
        <v>3065903.1888805539</v>
      </c>
      <c r="AN296" s="71">
        <v>0</v>
      </c>
      <c r="AO296" s="71">
        <v>0</v>
      </c>
      <c r="AP296" s="71">
        <v>122053974.51286183</v>
      </c>
      <c r="AQ296" s="72"/>
      <c r="AR296" s="71">
        <v>369</v>
      </c>
      <c r="AS296" s="71">
        <v>229</v>
      </c>
      <c r="AT296" s="71">
        <v>0</v>
      </c>
      <c r="AU296" s="71">
        <v>0</v>
      </c>
      <c r="AV296" s="71">
        <v>0</v>
      </c>
      <c r="AW296" s="71">
        <v>0</v>
      </c>
      <c r="AX296" s="71"/>
      <c r="AY296" s="72"/>
      <c r="AZ296" s="71">
        <v>1755.2</v>
      </c>
      <c r="BA296" s="71">
        <v>6675.1</v>
      </c>
      <c r="BB296" s="71">
        <v>0</v>
      </c>
      <c r="BC296" s="71">
        <v>0</v>
      </c>
      <c r="BD296" s="71">
        <v>0</v>
      </c>
      <c r="BE296" s="71">
        <v>0</v>
      </c>
      <c r="BF296" s="71"/>
      <c r="BG296" s="72"/>
      <c r="BH296" s="71">
        <v>0</v>
      </c>
      <c r="BI296" s="71">
        <v>0</v>
      </c>
      <c r="BJ296" s="71">
        <v>4.0330000000000004</v>
      </c>
      <c r="BK296" s="71">
        <v>0</v>
      </c>
      <c r="BL296" s="71">
        <v>4.3440000000000003</v>
      </c>
      <c r="BM296" s="71">
        <v>0</v>
      </c>
      <c r="BN296" s="72"/>
      <c r="BO296" s="71">
        <v>0</v>
      </c>
      <c r="BP296" s="71">
        <v>0</v>
      </c>
      <c r="BQ296" s="71">
        <v>1</v>
      </c>
      <c r="BR296" s="71">
        <v>0</v>
      </c>
      <c r="BS296" s="71">
        <v>1</v>
      </c>
      <c r="BT296" s="71">
        <v>0</v>
      </c>
      <c r="BU296"/>
      <c r="BV296" s="70">
        <v>8.3770000000000007</v>
      </c>
      <c r="BW296" s="70">
        <v>0</v>
      </c>
      <c r="BX296" s="70">
        <v>0</v>
      </c>
      <c r="BY296" s="70">
        <v>0</v>
      </c>
      <c r="BZ296" s="70">
        <v>0</v>
      </c>
      <c r="CA296" s="70">
        <v>0</v>
      </c>
      <c r="CB296" s="70">
        <v>0</v>
      </c>
      <c r="CC296" s="70">
        <v>0</v>
      </c>
      <c r="CD296" s="70">
        <v>0</v>
      </c>
    </row>
    <row r="297" spans="1:82">
      <c r="A297" s="70" t="s">
        <v>2068</v>
      </c>
      <c r="B297" s="70">
        <v>50</v>
      </c>
      <c r="C297" s="70">
        <v>16</v>
      </c>
      <c r="D297" s="70">
        <v>3</v>
      </c>
      <c r="E297" s="70">
        <v>2019</v>
      </c>
      <c r="F297" s="70" t="s">
        <v>158</v>
      </c>
      <c r="G297" s="70" t="s">
        <v>2052</v>
      </c>
      <c r="H297" s="70" t="s">
        <v>2053</v>
      </c>
      <c r="I297" s="148"/>
      <c r="J297" s="71">
        <v>27.21520918483246</v>
      </c>
      <c r="K297" s="71">
        <v>0.63750819065204989</v>
      </c>
      <c r="L297" s="71">
        <v>0.23578141915064008</v>
      </c>
      <c r="M297" s="71">
        <v>28.130536443430497</v>
      </c>
      <c r="N297" s="71">
        <v>27.912685396937714</v>
      </c>
      <c r="O297" s="71">
        <v>22.053549671079995</v>
      </c>
      <c r="P297" s="71">
        <v>13.402740878448903</v>
      </c>
      <c r="Q297" s="71">
        <v>1.37163304980391</v>
      </c>
      <c r="R297" s="71">
        <v>0</v>
      </c>
      <c r="S297" s="71">
        <v>0</v>
      </c>
      <c r="T297" s="72"/>
      <c r="U297" s="71">
        <v>3588337</v>
      </c>
      <c r="V297" s="71">
        <v>308</v>
      </c>
      <c r="W297" s="71">
        <v>10</v>
      </c>
      <c r="X297" s="71">
        <v>6894</v>
      </c>
      <c r="Y297" s="71">
        <v>9044</v>
      </c>
      <c r="Z297" s="71">
        <v>13807</v>
      </c>
      <c r="AA297" s="71">
        <v>2783</v>
      </c>
      <c r="AB297" s="71">
        <v>22227</v>
      </c>
      <c r="AC297" s="71">
        <v>0</v>
      </c>
      <c r="AD297" s="71">
        <v>0</v>
      </c>
      <c r="AE297" s="72"/>
      <c r="AF297" s="71">
        <v>34173347.57735429</v>
      </c>
      <c r="AG297" s="71">
        <v>482375.30440942151</v>
      </c>
      <c r="AH297" s="71">
        <v>53914.126203156782</v>
      </c>
      <c r="AI297" s="71">
        <v>47052544.212825462</v>
      </c>
      <c r="AJ297" s="71">
        <v>41800642.897961222</v>
      </c>
      <c r="AK297" s="71">
        <v>0</v>
      </c>
      <c r="AL297" s="71">
        <v>0</v>
      </c>
      <c r="AM297" s="71">
        <v>3027150.0752335847</v>
      </c>
      <c r="AN297" s="71">
        <v>0</v>
      </c>
      <c r="AO297" s="71">
        <v>0</v>
      </c>
      <c r="AP297" s="71">
        <v>126589974.19398713</v>
      </c>
      <c r="AQ297" s="72"/>
      <c r="AR297" s="71">
        <v>429</v>
      </c>
      <c r="AS297" s="71">
        <v>240</v>
      </c>
      <c r="AT297" s="71">
        <v>0</v>
      </c>
      <c r="AU297" s="71">
        <v>0</v>
      </c>
      <c r="AV297" s="71">
        <v>0</v>
      </c>
      <c r="AW297" s="71">
        <v>0</v>
      </c>
      <c r="AX297" s="71"/>
      <c r="AY297" s="72"/>
      <c r="AZ297" s="71">
        <v>2044.900000000001</v>
      </c>
      <c r="BA297" s="71">
        <v>6943.2000000000007</v>
      </c>
      <c r="BB297" s="71">
        <v>0</v>
      </c>
      <c r="BC297" s="71">
        <v>0</v>
      </c>
      <c r="BD297" s="71">
        <v>0</v>
      </c>
      <c r="BE297" s="71">
        <v>0</v>
      </c>
      <c r="BF297" s="71"/>
      <c r="BG297" s="72"/>
      <c r="BH297" s="71">
        <v>0</v>
      </c>
      <c r="BI297" s="71">
        <v>0</v>
      </c>
      <c r="BJ297" s="71">
        <v>3.5019999999999998</v>
      </c>
      <c r="BK297" s="71">
        <v>0</v>
      </c>
      <c r="BL297" s="71">
        <v>4.423</v>
      </c>
      <c r="BM297" s="71">
        <v>0</v>
      </c>
      <c r="BN297" s="72"/>
      <c r="BO297" s="71">
        <v>0</v>
      </c>
      <c r="BP297" s="71">
        <v>0</v>
      </c>
      <c r="BQ297" s="71">
        <v>1</v>
      </c>
      <c r="BR297" s="71">
        <v>0</v>
      </c>
      <c r="BS297" s="71">
        <v>1</v>
      </c>
      <c r="BT297" s="71">
        <v>0</v>
      </c>
      <c r="BU297"/>
      <c r="BV297" s="70">
        <v>7.9249999999999998</v>
      </c>
      <c r="BW297" s="70">
        <v>0</v>
      </c>
      <c r="BX297" s="70">
        <v>0</v>
      </c>
      <c r="BY297" s="70">
        <v>0</v>
      </c>
      <c r="BZ297" s="70">
        <v>0</v>
      </c>
      <c r="CA297" s="70">
        <v>0</v>
      </c>
      <c r="CB297" s="70">
        <v>0</v>
      </c>
      <c r="CC297" s="70">
        <v>0</v>
      </c>
      <c r="CD297" s="70">
        <v>0</v>
      </c>
    </row>
    <row r="298" spans="1:82">
      <c r="A298" s="70" t="s">
        <v>2069</v>
      </c>
      <c r="B298" s="70">
        <v>51</v>
      </c>
      <c r="C298" s="70">
        <v>17</v>
      </c>
      <c r="D298" s="70">
        <v>3</v>
      </c>
      <c r="E298" s="70">
        <v>2020</v>
      </c>
      <c r="F298" s="70" t="s">
        <v>159</v>
      </c>
      <c r="G298" s="70" t="s">
        <v>2052</v>
      </c>
      <c r="H298" s="70" t="s">
        <v>2053</v>
      </c>
      <c r="I298" s="148"/>
      <c r="J298" s="71">
        <v>29.215965407945859</v>
      </c>
      <c r="K298" s="71">
        <v>0.5841557529755228</v>
      </c>
      <c r="L298" s="71">
        <v>0.23980684444351136</v>
      </c>
      <c r="M298" s="71">
        <v>25.70652290112324</v>
      </c>
      <c r="N298" s="71">
        <v>27.38288845362203</v>
      </c>
      <c r="O298" s="71">
        <v>19.400395984021788</v>
      </c>
      <c r="P298" s="71">
        <v>12.573412780201661</v>
      </c>
      <c r="Q298" s="71">
        <v>1.30279614422253</v>
      </c>
      <c r="R298" s="71">
        <v>0</v>
      </c>
      <c r="S298" s="71">
        <v>0</v>
      </c>
      <c r="T298" s="72"/>
      <c r="U298" s="71">
        <v>3698120</v>
      </c>
      <c r="V298" s="71">
        <v>256</v>
      </c>
      <c r="W298" s="71">
        <v>12</v>
      </c>
      <c r="X298" s="71">
        <v>7169</v>
      </c>
      <c r="Y298" s="71">
        <v>9143</v>
      </c>
      <c r="Z298" s="71">
        <v>13863</v>
      </c>
      <c r="AA298" s="71">
        <v>2775</v>
      </c>
      <c r="AB298" s="71">
        <v>22096</v>
      </c>
      <c r="AC298" s="71">
        <v>0</v>
      </c>
      <c r="AD298" s="71">
        <v>0</v>
      </c>
      <c r="AE298" s="72"/>
      <c r="AF298" s="71">
        <v>36682405.041444361</v>
      </c>
      <c r="AG298" s="71">
        <v>431053.30195178301</v>
      </c>
      <c r="AH298" s="71">
        <v>58209.874321363735</v>
      </c>
      <c r="AI298" s="71">
        <v>45382913.151662201</v>
      </c>
      <c r="AJ298" s="71">
        <v>49455833.088922009</v>
      </c>
      <c r="AK298" s="71"/>
      <c r="AL298" s="71"/>
      <c r="AM298" s="71">
        <v>2883773.4916802314</v>
      </c>
      <c r="AN298" s="71"/>
      <c r="AO298" s="71"/>
      <c r="AP298" s="71">
        <v>134894187.94998193</v>
      </c>
      <c r="AQ298" s="72"/>
      <c r="AR298" s="71">
        <v>485</v>
      </c>
      <c r="AS298" s="71">
        <v>242</v>
      </c>
      <c r="AT298" s="71">
        <v>0</v>
      </c>
      <c r="AU298" s="71">
        <v>0</v>
      </c>
      <c r="AV298" s="71">
        <v>0</v>
      </c>
      <c r="AW298" s="71">
        <v>0</v>
      </c>
      <c r="AX298" s="71"/>
      <c r="AY298" s="72"/>
      <c r="AZ298" s="71">
        <v>2364.3000000000011</v>
      </c>
      <c r="BA298" s="71">
        <v>7003.5999999999995</v>
      </c>
      <c r="BB298" s="71">
        <v>0</v>
      </c>
      <c r="BC298" s="71">
        <v>0</v>
      </c>
      <c r="BD298" s="71">
        <v>0</v>
      </c>
      <c r="BE298" s="71">
        <v>0</v>
      </c>
      <c r="BF298" s="71"/>
      <c r="BG298" s="72"/>
      <c r="BH298" s="71">
        <v>0</v>
      </c>
      <c r="BI298" s="71">
        <v>0</v>
      </c>
      <c r="BJ298" s="71">
        <v>2.6339999999999999</v>
      </c>
      <c r="BK298" s="71">
        <v>0</v>
      </c>
      <c r="BL298" s="71">
        <v>4.1689999999999996</v>
      </c>
      <c r="BM298" s="71">
        <v>0</v>
      </c>
      <c r="BN298" s="72"/>
      <c r="BO298" s="71">
        <v>0</v>
      </c>
      <c r="BP298" s="71">
        <v>0</v>
      </c>
      <c r="BQ298" s="71">
        <v>1</v>
      </c>
      <c r="BR298" s="71">
        <v>0</v>
      </c>
      <c r="BS298" s="71">
        <v>1</v>
      </c>
      <c r="BT298" s="71">
        <v>0</v>
      </c>
      <c r="BU298"/>
      <c r="BV298" s="70">
        <v>6.8029999999999999</v>
      </c>
      <c r="BW298" s="70">
        <v>0</v>
      </c>
      <c r="BX298" s="70">
        <v>0</v>
      </c>
      <c r="BY298" s="70">
        <v>0</v>
      </c>
      <c r="BZ298" s="70">
        <v>0</v>
      </c>
      <c r="CA298" s="70">
        <v>0</v>
      </c>
      <c r="CB298" s="70">
        <v>0</v>
      </c>
      <c r="CC298" s="70">
        <v>0</v>
      </c>
      <c r="CD298" s="70">
        <v>0</v>
      </c>
    </row>
    <row r="299" spans="1:82">
      <c r="A299" s="70" t="s">
        <v>2070</v>
      </c>
      <c r="B299" s="70">
        <v>51</v>
      </c>
      <c r="C299" s="70">
        <v>18</v>
      </c>
      <c r="D299" s="70">
        <v>3</v>
      </c>
      <c r="E299" s="70">
        <v>2021</v>
      </c>
      <c r="F299" s="70" t="s">
        <v>160</v>
      </c>
      <c r="G299" s="70" t="s">
        <v>2052</v>
      </c>
      <c r="H299" s="70" t="s">
        <v>2053</v>
      </c>
      <c r="I299" s="148"/>
      <c r="J299" s="71">
        <v>22.27013192531907</v>
      </c>
      <c r="K299" s="71">
        <v>0.63689444373284654</v>
      </c>
      <c r="L299" s="71">
        <v>0.27002300825825715</v>
      </c>
      <c r="M299" s="71">
        <v>29.356127497453588</v>
      </c>
      <c r="N299" s="71">
        <v>28.56540800681649</v>
      </c>
      <c r="O299" s="71">
        <v>18.849852569057628</v>
      </c>
      <c r="P299" s="71">
        <v>12.801410278984992</v>
      </c>
      <c r="Q299" s="71">
        <v>1.2836405561326301</v>
      </c>
      <c r="R299" s="71">
        <v>0</v>
      </c>
      <c r="S299" s="71">
        <v>0</v>
      </c>
      <c r="T299" s="72"/>
      <c r="U299" s="71">
        <v>3027424</v>
      </c>
      <c r="V299" s="71">
        <v>256</v>
      </c>
      <c r="W299" s="71">
        <v>12</v>
      </c>
      <c r="X299" s="71">
        <v>7169</v>
      </c>
      <c r="Y299" s="71">
        <v>9189</v>
      </c>
      <c r="Z299" s="71">
        <v>13869</v>
      </c>
      <c r="AA299" s="71">
        <v>2755</v>
      </c>
      <c r="AB299" s="71">
        <v>21985</v>
      </c>
      <c r="AC299" s="71">
        <v>0</v>
      </c>
      <c r="AD299" s="71">
        <v>0</v>
      </c>
      <c r="AE299" s="72"/>
      <c r="AF299" s="71">
        <v>27152732.468228951</v>
      </c>
      <c r="AG299" s="71">
        <v>439467.79156995408</v>
      </c>
      <c r="AH299" s="71">
        <v>62629.234834402843</v>
      </c>
      <c r="AI299" s="71">
        <v>45056938.231695823</v>
      </c>
      <c r="AJ299" s="71">
        <v>48100349.330375068</v>
      </c>
      <c r="AK299" s="71">
        <v>0</v>
      </c>
      <c r="AL299" s="71">
        <v>0</v>
      </c>
      <c r="AM299" s="71">
        <v>2885836.5734545472</v>
      </c>
      <c r="AN299" s="71">
        <v>0</v>
      </c>
      <c r="AO299" s="71">
        <v>0</v>
      </c>
      <c r="AP299" s="71">
        <v>123697953.63015874</v>
      </c>
      <c r="AQ299" s="72"/>
      <c r="AR299" s="71">
        <v>552</v>
      </c>
      <c r="AS299" s="71">
        <v>244</v>
      </c>
      <c r="AT299" s="71">
        <v>0</v>
      </c>
      <c r="AU299" s="71">
        <v>0</v>
      </c>
      <c r="AV299" s="71">
        <v>0</v>
      </c>
      <c r="AW299" s="71">
        <v>0</v>
      </c>
      <c r="AX299" s="71"/>
      <c r="AY299" s="72"/>
      <c r="AZ299" s="71">
        <v>2729.2000000000021</v>
      </c>
      <c r="BA299" s="71">
        <v>7058</v>
      </c>
      <c r="BB299" s="71">
        <v>0</v>
      </c>
      <c r="BC299" s="71">
        <v>0</v>
      </c>
      <c r="BD299" s="71">
        <v>0</v>
      </c>
      <c r="BE299" s="71">
        <v>0</v>
      </c>
      <c r="BF299" s="71"/>
      <c r="BG299" s="72"/>
      <c r="BH299" s="71">
        <v>0</v>
      </c>
      <c r="BI299" s="71">
        <v>0</v>
      </c>
      <c r="BJ299" s="71">
        <v>2.411</v>
      </c>
      <c r="BK299" s="71">
        <v>0</v>
      </c>
      <c r="BL299" s="71">
        <v>3.8340000000000001</v>
      </c>
      <c r="BM299" s="71">
        <v>0</v>
      </c>
      <c r="BN299" s="72"/>
      <c r="BO299" s="71">
        <v>0</v>
      </c>
      <c r="BP299" s="71">
        <v>0</v>
      </c>
      <c r="BQ299" s="71">
        <v>1</v>
      </c>
      <c r="BR299" s="71">
        <v>0</v>
      </c>
      <c r="BS299" s="71">
        <v>1</v>
      </c>
      <c r="BT299" s="71">
        <v>0</v>
      </c>
      <c r="BU299"/>
      <c r="BV299" s="70">
        <v>6.2450000000000001</v>
      </c>
      <c r="BW299" s="70">
        <v>0</v>
      </c>
      <c r="BX299" s="70">
        <v>0</v>
      </c>
      <c r="BY299" s="70">
        <v>0</v>
      </c>
      <c r="BZ299" s="70">
        <v>0</v>
      </c>
      <c r="CA299" s="70">
        <v>0</v>
      </c>
      <c r="CB299" s="70">
        <v>0</v>
      </c>
      <c r="CC299" s="70">
        <v>0</v>
      </c>
      <c r="CD299" s="70">
        <v>0</v>
      </c>
    </row>
    <row r="300" spans="1:82">
      <c r="A300" s="70" t="s">
        <v>2071</v>
      </c>
      <c r="B300" s="70">
        <v>51</v>
      </c>
      <c r="C300" s="70">
        <v>19</v>
      </c>
      <c r="D300" s="70">
        <v>3</v>
      </c>
      <c r="E300" s="70">
        <v>2022</v>
      </c>
      <c r="F300" s="70" t="s">
        <v>161</v>
      </c>
      <c r="G300" s="70" t="s">
        <v>2052</v>
      </c>
      <c r="H300" s="70" t="s">
        <v>2053</v>
      </c>
      <c r="I300" s="148"/>
      <c r="J300" s="71">
        <v>20.016151723708401</v>
      </c>
      <c r="K300" s="71">
        <v>0.60729290833463101</v>
      </c>
      <c r="L300" s="71">
        <v>0.22914726487082399</v>
      </c>
      <c r="M300" s="71">
        <v>26.528723962148337</v>
      </c>
      <c r="N300" s="71">
        <v>30.542323391972051</v>
      </c>
      <c r="O300" s="71">
        <v>19.865446622526814</v>
      </c>
      <c r="P300" s="71">
        <v>12.691573563658045</v>
      </c>
      <c r="Q300" s="71">
        <v>1.2850109222446353</v>
      </c>
      <c r="R300" s="71">
        <v>0</v>
      </c>
      <c r="S300" s="71">
        <v>0</v>
      </c>
      <c r="T300" s="72"/>
      <c r="U300" s="71">
        <v>3069627</v>
      </c>
      <c r="V300" s="71">
        <v>256</v>
      </c>
      <c r="W300" s="71">
        <v>12</v>
      </c>
      <c r="X300" s="71">
        <v>7169</v>
      </c>
      <c r="Y300" s="71">
        <v>9257</v>
      </c>
      <c r="Z300" s="71">
        <v>13887</v>
      </c>
      <c r="AA300" s="71">
        <v>2773</v>
      </c>
      <c r="AB300" s="71">
        <v>21828</v>
      </c>
      <c r="AC300" s="71">
        <v>0</v>
      </c>
      <c r="AD300" s="71">
        <v>0</v>
      </c>
      <c r="AE300" s="72"/>
      <c r="AF300" s="71">
        <v>24427262.771599229</v>
      </c>
      <c r="AG300" s="71">
        <v>445680.80557156558</v>
      </c>
      <c r="AH300" s="71">
        <v>66192.007957970622</v>
      </c>
      <c r="AI300" s="71">
        <v>43441127.273454703</v>
      </c>
      <c r="AJ300" s="71">
        <v>51944572.849384964</v>
      </c>
      <c r="AK300" s="71">
        <v>0</v>
      </c>
      <c r="AL300" s="71">
        <v>0</v>
      </c>
      <c r="AM300" s="71">
        <v>2818590.5823185188</v>
      </c>
      <c r="AN300" s="71">
        <v>0</v>
      </c>
      <c r="AO300" s="71">
        <v>0</v>
      </c>
      <c r="AP300" s="71">
        <v>123143426.29028694</v>
      </c>
      <c r="AQ300" s="72"/>
      <c r="AR300" s="71">
        <v>635</v>
      </c>
      <c r="AS300" s="71">
        <v>245</v>
      </c>
      <c r="AT300" s="71">
        <v>0</v>
      </c>
      <c r="AU300" s="71">
        <v>0</v>
      </c>
      <c r="AV300" s="71">
        <v>0</v>
      </c>
      <c r="AW300" s="71">
        <v>0</v>
      </c>
      <c r="AX300" s="71"/>
      <c r="AY300" s="72"/>
      <c r="AZ300" s="71">
        <v>3214.5000000000045</v>
      </c>
      <c r="BA300" s="71">
        <v>7068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2072</v>
      </c>
      <c r="B301" s="70">
        <v>51</v>
      </c>
      <c r="C301" s="70">
        <v>20</v>
      </c>
      <c r="D301" s="70">
        <v>3</v>
      </c>
      <c r="E301" s="70">
        <v>2023</v>
      </c>
      <c r="F301" s="70" t="s">
        <v>1539</v>
      </c>
      <c r="G301" s="70" t="s">
        <v>2052</v>
      </c>
      <c r="H301" s="70" t="s">
        <v>2053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714</v>
      </c>
      <c r="AS301" s="71">
        <v>245</v>
      </c>
      <c r="AT301" s="71">
        <v>0</v>
      </c>
      <c r="AU301" s="71">
        <v>0</v>
      </c>
      <c r="AV301" s="71">
        <v>0</v>
      </c>
      <c r="AW301" s="71">
        <v>0</v>
      </c>
      <c r="AX301" s="71"/>
      <c r="AY301" s="72"/>
      <c r="AZ301" s="71">
        <v>3696.8000000000084</v>
      </c>
      <c r="BA301" s="71">
        <v>7068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2073</v>
      </c>
      <c r="B302" s="70">
        <v>51</v>
      </c>
      <c r="C302" s="70">
        <v>21</v>
      </c>
      <c r="D302" s="70">
        <v>3</v>
      </c>
      <c r="E302" s="70">
        <v>2024</v>
      </c>
      <c r="F302" s="70" t="s">
        <v>1554</v>
      </c>
      <c r="G302" s="70" t="s">
        <v>2052</v>
      </c>
      <c r="H302" s="70" t="s">
        <v>2053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2074</v>
      </c>
      <c r="B303" s="70">
        <v>375</v>
      </c>
      <c r="C303" s="70">
        <v>1</v>
      </c>
      <c r="D303" s="70">
        <v>23</v>
      </c>
      <c r="E303" s="70">
        <v>1990</v>
      </c>
      <c r="F303" s="70" t="s">
        <v>787</v>
      </c>
      <c r="G303" s="70" t="s">
        <v>2075</v>
      </c>
      <c r="H303" s="70" t="s">
        <v>2076</v>
      </c>
      <c r="I303" s="148"/>
      <c r="J303" s="71">
        <v>83.033046288107059</v>
      </c>
      <c r="K303" s="71">
        <v>3.6396510470432659</v>
      </c>
      <c r="L303" s="71">
        <v>0.52935291531437678</v>
      </c>
      <c r="M303" s="71">
        <v>8.235857419271376</v>
      </c>
      <c r="N303" s="71">
        <v>18.29852674788096</v>
      </c>
      <c r="O303" s="71">
        <v>20.162324889317048</v>
      </c>
      <c r="P303" s="71">
        <v>20.917495689942442</v>
      </c>
      <c r="Q303" s="71">
        <v>1.29608351540594</v>
      </c>
      <c r="R303" s="71">
        <v>0</v>
      </c>
      <c r="S303" s="71">
        <v>1.2830156618526041</v>
      </c>
      <c r="T303" s="72"/>
      <c r="U303" s="71">
        <v>6943406</v>
      </c>
      <c r="V303" s="71">
        <v>977</v>
      </c>
      <c r="W303" s="71">
        <v>7</v>
      </c>
      <c r="X303" s="71">
        <v>2898</v>
      </c>
      <c r="Y303" s="71">
        <v>5277</v>
      </c>
      <c r="Z303" s="71">
        <v>8293</v>
      </c>
      <c r="AA303" s="71">
        <v>5079</v>
      </c>
      <c r="AB303" s="71">
        <v>21044</v>
      </c>
      <c r="AC303" s="71">
        <v>0</v>
      </c>
      <c r="AD303" s="71">
        <v>1.2830156618526041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2077</v>
      </c>
      <c r="B304" s="70">
        <v>376</v>
      </c>
      <c r="C304" s="70">
        <v>2</v>
      </c>
      <c r="D304" s="70">
        <v>23</v>
      </c>
      <c r="E304" s="70">
        <v>2005</v>
      </c>
      <c r="F304" s="70" t="s">
        <v>789</v>
      </c>
      <c r="G304" s="70" t="s">
        <v>2075</v>
      </c>
      <c r="H304" s="70" t="s">
        <v>2076</v>
      </c>
      <c r="I304" s="148"/>
      <c r="J304" s="71">
        <v>81.854409830204489</v>
      </c>
      <c r="K304" s="71">
        <v>2.490945336700725</v>
      </c>
      <c r="L304" s="71">
        <v>4.9017856986277382</v>
      </c>
      <c r="M304" s="71">
        <v>17.445273241224239</v>
      </c>
      <c r="N304" s="71">
        <v>27.651360782981349</v>
      </c>
      <c r="O304" s="71">
        <v>30.7311831597634</v>
      </c>
      <c r="P304" s="71">
        <v>20.979584155518769</v>
      </c>
      <c r="Q304" s="71">
        <v>1.41818543739116</v>
      </c>
      <c r="R304" s="71">
        <v>0</v>
      </c>
      <c r="S304" s="71">
        <v>1.8800175499377381</v>
      </c>
      <c r="T304" s="72"/>
      <c r="U304" s="71">
        <v>7150521</v>
      </c>
      <c r="V304" s="71">
        <v>906</v>
      </c>
      <c r="W304" s="71">
        <v>68</v>
      </c>
      <c r="X304" s="71">
        <v>3255</v>
      </c>
      <c r="Y304" s="71">
        <v>6819</v>
      </c>
      <c r="Z304" s="71">
        <v>14627</v>
      </c>
      <c r="AA304" s="71">
        <v>4172</v>
      </c>
      <c r="AB304" s="71">
        <v>24072</v>
      </c>
      <c r="AC304" s="71">
        <v>0</v>
      </c>
      <c r="AD304" s="71">
        <v>1.8800175499377381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2078</v>
      </c>
      <c r="B305" s="70">
        <v>377</v>
      </c>
      <c r="C305" s="70">
        <v>3</v>
      </c>
      <c r="D305" s="70">
        <v>23</v>
      </c>
      <c r="E305" s="70">
        <v>2006</v>
      </c>
      <c r="F305" s="70" t="s">
        <v>790</v>
      </c>
      <c r="G305" s="70" t="s">
        <v>2075</v>
      </c>
      <c r="H305" s="70" t="s">
        <v>2076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2079</v>
      </c>
      <c r="B306" s="70">
        <v>378</v>
      </c>
      <c r="C306" s="70">
        <v>4</v>
      </c>
      <c r="D306" s="70">
        <v>23</v>
      </c>
      <c r="E306" s="70">
        <v>2007</v>
      </c>
      <c r="F306" s="70" t="s">
        <v>791</v>
      </c>
      <c r="G306" s="70" t="s">
        <v>2075</v>
      </c>
      <c r="H306" s="70" t="s">
        <v>2076</v>
      </c>
      <c r="I306" s="148"/>
      <c r="J306" s="71">
        <v>65.666454106502499</v>
      </c>
      <c r="K306" s="71">
        <v>2.0747666974523691</v>
      </c>
      <c r="L306" s="71">
        <v>4.2234061956799529</v>
      </c>
      <c r="M306" s="71">
        <v>17.837475738051829</v>
      </c>
      <c r="N306" s="71">
        <v>29.889914288852651</v>
      </c>
      <c r="O306" s="71">
        <v>29.86511808022038</v>
      </c>
      <c r="P306" s="71">
        <v>20.96729479105224</v>
      </c>
      <c r="Q306" s="71">
        <v>1.4953129566774499</v>
      </c>
      <c r="R306" s="71">
        <v>0</v>
      </c>
      <c r="S306" s="71">
        <v>2.3522478915546721</v>
      </c>
      <c r="T306" s="72"/>
      <c r="U306" s="71">
        <v>7047048</v>
      </c>
      <c r="V306" s="71">
        <v>744</v>
      </c>
      <c r="W306" s="71">
        <v>71</v>
      </c>
      <c r="X306" s="71">
        <v>3996</v>
      </c>
      <c r="Y306" s="71">
        <v>6966</v>
      </c>
      <c r="Z306" s="71">
        <v>14777</v>
      </c>
      <c r="AA306" s="71">
        <v>4106</v>
      </c>
      <c r="AB306" s="71">
        <v>24039</v>
      </c>
      <c r="AC306" s="71">
        <v>0</v>
      </c>
      <c r="AD306" s="71">
        <v>2.3522478915546721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2080</v>
      </c>
      <c r="B307" s="70">
        <v>379</v>
      </c>
      <c r="C307" s="70">
        <v>5</v>
      </c>
      <c r="D307" s="70">
        <v>23</v>
      </c>
      <c r="E307" s="70">
        <v>2008</v>
      </c>
      <c r="F307" s="70" t="s">
        <v>792</v>
      </c>
      <c r="G307" s="70" t="s">
        <v>2075</v>
      </c>
      <c r="H307" s="70" t="s">
        <v>2076</v>
      </c>
      <c r="I307" s="148"/>
      <c r="J307" s="71">
        <v>56.182132463399633</v>
      </c>
      <c r="K307" s="71">
        <v>1.544003332651013</v>
      </c>
      <c r="L307" s="71">
        <v>3.6545192266174569</v>
      </c>
      <c r="M307" s="71">
        <v>18.89990962994942</v>
      </c>
      <c r="N307" s="71">
        <v>31.365155344397071</v>
      </c>
      <c r="O307" s="71">
        <v>29.008649651506669</v>
      </c>
      <c r="P307" s="71">
        <v>20.392525821054061</v>
      </c>
      <c r="Q307" s="71">
        <v>1.47356411446722</v>
      </c>
      <c r="R307" s="71">
        <v>0</v>
      </c>
      <c r="S307" s="71">
        <v>2.1699789961404532</v>
      </c>
      <c r="T307" s="72"/>
      <c r="U307" s="71">
        <v>6545791</v>
      </c>
      <c r="V307" s="71">
        <v>744</v>
      </c>
      <c r="W307" s="71">
        <v>71</v>
      </c>
      <c r="X307" s="71">
        <v>3996</v>
      </c>
      <c r="Y307" s="71">
        <v>7071</v>
      </c>
      <c r="Z307" s="71">
        <v>14857</v>
      </c>
      <c r="AA307" s="71">
        <v>3998</v>
      </c>
      <c r="AB307" s="71">
        <v>24079</v>
      </c>
      <c r="AC307" s="71">
        <v>0</v>
      </c>
      <c r="AD307" s="71">
        <v>2.1699789961404532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2081</v>
      </c>
      <c r="B308" s="70">
        <v>380</v>
      </c>
      <c r="C308" s="70">
        <v>6</v>
      </c>
      <c r="D308" s="70">
        <v>23</v>
      </c>
      <c r="E308" s="70">
        <v>2009</v>
      </c>
      <c r="F308" s="70" t="s">
        <v>176</v>
      </c>
      <c r="G308" s="70" t="s">
        <v>2075</v>
      </c>
      <c r="H308" s="70" t="s">
        <v>2076</v>
      </c>
      <c r="I308" s="148"/>
      <c r="J308" s="71">
        <v>33.358069547666737</v>
      </c>
      <c r="K308" s="71">
        <v>1.6280350581887859</v>
      </c>
      <c r="L308" s="71">
        <v>2.947374573439526</v>
      </c>
      <c r="M308" s="71">
        <v>22.6901780172226</v>
      </c>
      <c r="N308" s="71">
        <v>29.293112824658561</v>
      </c>
      <c r="O308" s="71">
        <v>29.557424504184532</v>
      </c>
      <c r="P308" s="71">
        <v>19.55584627329964</v>
      </c>
      <c r="Q308" s="71">
        <v>1.40275103677637</v>
      </c>
      <c r="R308" s="71">
        <v>0</v>
      </c>
      <c r="S308" s="71">
        <v>1.794930933216611</v>
      </c>
      <c r="T308" s="72"/>
      <c r="U308" s="71">
        <v>3375887</v>
      </c>
      <c r="V308" s="71">
        <v>769</v>
      </c>
      <c r="W308" s="71">
        <v>76</v>
      </c>
      <c r="X308" s="71">
        <v>4917</v>
      </c>
      <c r="Y308" s="71">
        <v>7178</v>
      </c>
      <c r="Z308" s="71">
        <v>14942</v>
      </c>
      <c r="AA308" s="71">
        <v>3936</v>
      </c>
      <c r="AB308" s="71">
        <v>24062</v>
      </c>
      <c r="AC308" s="71">
        <v>0</v>
      </c>
      <c r="AD308" s="71">
        <v>1.794930933216611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9.8640000000000008</v>
      </c>
      <c r="BK308" s="71">
        <v>0</v>
      </c>
      <c r="BL308" s="71">
        <v>32.615000000000002</v>
      </c>
      <c r="BM308" s="71">
        <v>0</v>
      </c>
      <c r="BN308" s="72"/>
      <c r="BO308" s="71">
        <v>0</v>
      </c>
      <c r="BP308" s="71">
        <v>0</v>
      </c>
      <c r="BQ308" s="71">
        <v>2</v>
      </c>
      <c r="BR308" s="71">
        <v>0</v>
      </c>
      <c r="BS308" s="71">
        <v>1</v>
      </c>
      <c r="BT308" s="71">
        <v>0</v>
      </c>
      <c r="BU308"/>
      <c r="BV308" s="70">
        <v>10.994</v>
      </c>
      <c r="BW308" s="70">
        <v>0</v>
      </c>
      <c r="BX308" s="70">
        <v>31.484999999999999</v>
      </c>
      <c r="BY308" s="70">
        <v>0</v>
      </c>
      <c r="BZ308" s="70">
        <v>0</v>
      </c>
      <c r="CA308" s="70">
        <v>0</v>
      </c>
      <c r="CB308" s="70">
        <v>0</v>
      </c>
      <c r="CC308" s="70">
        <v>0</v>
      </c>
      <c r="CD308" s="70">
        <v>0</v>
      </c>
    </row>
    <row r="309" spans="1:82">
      <c r="A309" s="70" t="s">
        <v>2082</v>
      </c>
      <c r="B309" s="70">
        <v>381</v>
      </c>
      <c r="C309" s="70">
        <v>7</v>
      </c>
      <c r="D309" s="70">
        <v>23</v>
      </c>
      <c r="E309" s="70">
        <v>2010</v>
      </c>
      <c r="F309" s="70" t="s">
        <v>177</v>
      </c>
      <c r="G309" s="70" t="s">
        <v>2075</v>
      </c>
      <c r="H309" s="70" t="s">
        <v>2076</v>
      </c>
      <c r="I309" s="148"/>
      <c r="J309" s="71">
        <v>34.337732362181917</v>
      </c>
      <c r="K309" s="71">
        <v>1.723168901302766</v>
      </c>
      <c r="L309" s="71">
        <v>3.5101626342828141</v>
      </c>
      <c r="M309" s="71">
        <v>23.19937727785344</v>
      </c>
      <c r="N309" s="71">
        <v>33.10057365382449</v>
      </c>
      <c r="O309" s="71">
        <v>29.820418188163821</v>
      </c>
      <c r="P309" s="71">
        <v>19.669462602319069</v>
      </c>
      <c r="Q309" s="71">
        <v>1.4599526719263201</v>
      </c>
      <c r="R309" s="71">
        <v>0</v>
      </c>
      <c r="S309" s="71">
        <v>1.9920067164061901</v>
      </c>
      <c r="T309" s="72"/>
      <c r="U309" s="71">
        <v>3260118</v>
      </c>
      <c r="V309" s="71">
        <v>769</v>
      </c>
      <c r="W309" s="71">
        <v>76</v>
      </c>
      <c r="X309" s="71">
        <v>4917</v>
      </c>
      <c r="Y309" s="71">
        <v>7243</v>
      </c>
      <c r="Z309" s="71">
        <v>15145</v>
      </c>
      <c r="AA309" s="71">
        <v>3860</v>
      </c>
      <c r="AB309" s="71">
        <v>23997</v>
      </c>
      <c r="AC309" s="71">
        <v>0</v>
      </c>
      <c r="AD309" s="71">
        <v>1.9920067164061901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9.9949999999999992</v>
      </c>
      <c r="BK309" s="71">
        <v>0</v>
      </c>
      <c r="BL309" s="71">
        <v>12.427</v>
      </c>
      <c r="BM309" s="71">
        <v>0</v>
      </c>
      <c r="BN309" s="72"/>
      <c r="BO309" s="71">
        <v>0</v>
      </c>
      <c r="BP309" s="71">
        <v>0</v>
      </c>
      <c r="BQ309" s="71">
        <v>2</v>
      </c>
      <c r="BR309" s="71">
        <v>0</v>
      </c>
      <c r="BS309" s="71">
        <v>1</v>
      </c>
      <c r="BT309" s="71">
        <v>0</v>
      </c>
      <c r="BU309"/>
      <c r="BV309" s="70">
        <v>22.422000000000001</v>
      </c>
      <c r="BW309" s="70">
        <v>0</v>
      </c>
      <c r="BX309" s="70">
        <v>0</v>
      </c>
      <c r="BY309" s="70">
        <v>0</v>
      </c>
      <c r="BZ309" s="70">
        <v>0</v>
      </c>
      <c r="CA309" s="70">
        <v>0</v>
      </c>
      <c r="CB309" s="70">
        <v>0</v>
      </c>
      <c r="CC309" s="70">
        <v>0</v>
      </c>
      <c r="CD309" s="70">
        <v>0</v>
      </c>
    </row>
    <row r="310" spans="1:82">
      <c r="A310" s="70" t="s">
        <v>2083</v>
      </c>
      <c r="B310" s="70">
        <v>382</v>
      </c>
      <c r="C310" s="70">
        <v>8</v>
      </c>
      <c r="D310" s="70">
        <v>23</v>
      </c>
      <c r="E310" s="70">
        <v>2011</v>
      </c>
      <c r="F310" s="70" t="s">
        <v>178</v>
      </c>
      <c r="G310" s="70" t="s">
        <v>2075</v>
      </c>
      <c r="H310" s="70" t="s">
        <v>2076</v>
      </c>
      <c r="I310" s="148"/>
      <c r="J310" s="71">
        <v>31.496868712695989</v>
      </c>
      <c r="K310" s="71">
        <v>2.246350924944537</v>
      </c>
      <c r="L310" s="71">
        <v>2.9586648174112682</v>
      </c>
      <c r="M310" s="71">
        <v>26.55703140622667</v>
      </c>
      <c r="N310" s="71">
        <v>33.144220981309431</v>
      </c>
      <c r="O310" s="71">
        <v>29.500466660982877</v>
      </c>
      <c r="P310" s="71">
        <v>18.908057017636175</v>
      </c>
      <c r="Q310" s="71">
        <v>1.6810910364063201</v>
      </c>
      <c r="R310" s="71">
        <v>0</v>
      </c>
      <c r="S310" s="71">
        <v>2.2318206530814231</v>
      </c>
      <c r="T310" s="72"/>
      <c r="U310" s="71">
        <v>2972705</v>
      </c>
      <c r="V310" s="71">
        <v>769</v>
      </c>
      <c r="W310" s="71">
        <v>76</v>
      </c>
      <c r="X310" s="71">
        <v>4917</v>
      </c>
      <c r="Y310" s="71">
        <v>7334</v>
      </c>
      <c r="Z310" s="71">
        <v>15308</v>
      </c>
      <c r="AA310" s="71">
        <v>3821</v>
      </c>
      <c r="AB310" s="71">
        <v>23955</v>
      </c>
      <c r="AC310" s="71">
        <v>0</v>
      </c>
      <c r="AD310" s="71">
        <v>2.2318206530814231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6.0449999999999999</v>
      </c>
      <c r="BK310" s="71">
        <v>0</v>
      </c>
      <c r="BL310" s="71">
        <v>48.384999999999998</v>
      </c>
      <c r="BM310" s="71">
        <v>0</v>
      </c>
      <c r="BN310" s="72"/>
      <c r="BO310" s="71">
        <v>0</v>
      </c>
      <c r="BP310" s="71">
        <v>0</v>
      </c>
      <c r="BQ310" s="71">
        <v>1</v>
      </c>
      <c r="BR310" s="71">
        <v>0</v>
      </c>
      <c r="BS310" s="71">
        <v>1</v>
      </c>
      <c r="BT310" s="71">
        <v>0</v>
      </c>
      <c r="BU310"/>
      <c r="BV310" s="70">
        <v>18.103000000000002</v>
      </c>
      <c r="BW310" s="70">
        <v>0</v>
      </c>
      <c r="BX310" s="70">
        <v>36.326999999999998</v>
      </c>
      <c r="BY310" s="70">
        <v>0</v>
      </c>
      <c r="BZ310" s="70">
        <v>0</v>
      </c>
      <c r="CA310" s="70">
        <v>0</v>
      </c>
      <c r="CB310" s="70">
        <v>0</v>
      </c>
      <c r="CC310" s="70">
        <v>0</v>
      </c>
      <c r="CD310" s="70">
        <v>0</v>
      </c>
    </row>
    <row r="311" spans="1:82">
      <c r="A311" s="70" t="s">
        <v>2084</v>
      </c>
      <c r="B311" s="70">
        <v>383</v>
      </c>
      <c r="C311" s="70">
        <v>9</v>
      </c>
      <c r="D311" s="70">
        <v>23</v>
      </c>
      <c r="E311" s="70">
        <v>2012</v>
      </c>
      <c r="F311" s="70" t="s">
        <v>179</v>
      </c>
      <c r="G311" s="1064" t="s">
        <v>2075</v>
      </c>
      <c r="H311" s="70" t="s">
        <v>2076</v>
      </c>
      <c r="I311" s="148"/>
      <c r="J311" s="71">
        <v>32.13397943112421</v>
      </c>
      <c r="K311" s="71">
        <v>2.027564564219301</v>
      </c>
      <c r="L311" s="71">
        <v>2.8745739427978401</v>
      </c>
      <c r="M311" s="71">
        <v>25.813965645361829</v>
      </c>
      <c r="N311" s="71">
        <v>32.93405812146937</v>
      </c>
      <c r="O311" s="71">
        <v>29.566589129931248</v>
      </c>
      <c r="P311" s="71">
        <v>18.861359516930804</v>
      </c>
      <c r="Q311" s="71">
        <v>1.8363835095297301</v>
      </c>
      <c r="R311" s="71">
        <v>0</v>
      </c>
      <c r="S311" s="71">
        <v>1.639085664282439</v>
      </c>
      <c r="T311" s="72"/>
      <c r="U311" s="71">
        <v>3279419</v>
      </c>
      <c r="V311" s="71">
        <v>769</v>
      </c>
      <c r="W311" s="71">
        <v>76</v>
      </c>
      <c r="X311" s="71">
        <v>4917</v>
      </c>
      <c r="Y311" s="71">
        <v>7579</v>
      </c>
      <c r="Z311" s="71">
        <v>15464</v>
      </c>
      <c r="AA311" s="71">
        <v>3790</v>
      </c>
      <c r="AB311" s="71">
        <v>24085</v>
      </c>
      <c r="AC311" s="71">
        <v>0</v>
      </c>
      <c r="AD311" s="71">
        <v>1.639085664282439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5.883</v>
      </c>
      <c r="BK311" s="71">
        <v>0</v>
      </c>
      <c r="BL311" s="71">
        <v>37.984999999999999</v>
      </c>
      <c r="BM311" s="71">
        <v>0</v>
      </c>
      <c r="BN311" s="72"/>
      <c r="BO311" s="71">
        <v>0</v>
      </c>
      <c r="BP311" s="71">
        <v>0</v>
      </c>
      <c r="BQ311" s="71">
        <v>1</v>
      </c>
      <c r="BR311" s="71">
        <v>0</v>
      </c>
      <c r="BS311" s="71">
        <v>1</v>
      </c>
      <c r="BT311" s="71">
        <v>0</v>
      </c>
      <c r="BU311"/>
      <c r="BV311" s="70">
        <v>17.882999999999999</v>
      </c>
      <c r="BW311" s="70">
        <v>0</v>
      </c>
      <c r="BX311" s="70">
        <v>25.984999999999999</v>
      </c>
      <c r="BY311" s="70">
        <v>0</v>
      </c>
      <c r="BZ311" s="70">
        <v>0</v>
      </c>
      <c r="CA311" s="70">
        <v>0</v>
      </c>
      <c r="CB311" s="70">
        <v>0</v>
      </c>
      <c r="CC311" s="70">
        <v>0</v>
      </c>
      <c r="CD311" s="70">
        <v>0</v>
      </c>
    </row>
    <row r="312" spans="1:82">
      <c r="A312" s="70" t="s">
        <v>2085</v>
      </c>
      <c r="B312" s="70">
        <v>384</v>
      </c>
      <c r="C312" s="70">
        <v>10</v>
      </c>
      <c r="D312" s="70">
        <v>23</v>
      </c>
      <c r="E312" s="70">
        <v>2013</v>
      </c>
      <c r="F312" s="70" t="s">
        <v>180</v>
      </c>
      <c r="G312" s="1064" t="s">
        <v>2075</v>
      </c>
      <c r="H312" s="70" t="s">
        <v>2076</v>
      </c>
      <c r="I312" s="148"/>
      <c r="J312" s="71">
        <v>36.37350475056865</v>
      </c>
      <c r="K312" s="71">
        <v>1.6369277831430129</v>
      </c>
      <c r="L312" s="71">
        <v>2.7868234119104209</v>
      </c>
      <c r="M312" s="71">
        <v>26.314515522816201</v>
      </c>
      <c r="N312" s="71">
        <v>30.906311887130801</v>
      </c>
      <c r="O312" s="71">
        <v>28.507903583237081</v>
      </c>
      <c r="P312" s="71">
        <v>18.56776769022121</v>
      </c>
      <c r="Q312" s="71">
        <v>1.86394352095664</v>
      </c>
      <c r="R312" s="71">
        <v>0</v>
      </c>
      <c r="S312" s="71">
        <v>2.0388085634428919</v>
      </c>
      <c r="T312" s="72"/>
      <c r="U312" s="71">
        <v>3258738</v>
      </c>
      <c r="V312" s="71">
        <v>769</v>
      </c>
      <c r="W312" s="71">
        <v>76</v>
      </c>
      <c r="X312" s="71">
        <v>4917</v>
      </c>
      <c r="Y312" s="71">
        <v>7597</v>
      </c>
      <c r="Z312" s="71">
        <v>15576</v>
      </c>
      <c r="AA312" s="71">
        <v>3717</v>
      </c>
      <c r="AB312" s="71">
        <v>24096</v>
      </c>
      <c r="AC312" s="71">
        <v>0</v>
      </c>
      <c r="AD312" s="71">
        <v>2.0388085634428919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5.5780000000000003</v>
      </c>
      <c r="BK312" s="71">
        <v>0</v>
      </c>
      <c r="BL312" s="71">
        <v>41.451999999999998</v>
      </c>
      <c r="BM312" s="71">
        <v>0</v>
      </c>
      <c r="BN312" s="72"/>
      <c r="BO312" s="71">
        <v>0</v>
      </c>
      <c r="BP312" s="71">
        <v>0</v>
      </c>
      <c r="BQ312" s="71">
        <v>1</v>
      </c>
      <c r="BR312" s="71">
        <v>0</v>
      </c>
      <c r="BS312" s="71">
        <v>1</v>
      </c>
      <c r="BT312" s="71">
        <v>0</v>
      </c>
      <c r="BU312"/>
      <c r="BV312" s="70">
        <v>17.719000000000001</v>
      </c>
      <c r="BW312" s="70">
        <v>0</v>
      </c>
      <c r="BX312" s="70">
        <v>29.311</v>
      </c>
      <c r="BY312" s="70">
        <v>0</v>
      </c>
      <c r="BZ312" s="70">
        <v>0</v>
      </c>
      <c r="CA312" s="70">
        <v>0</v>
      </c>
      <c r="CB312" s="70">
        <v>0</v>
      </c>
      <c r="CC312" s="70">
        <v>0</v>
      </c>
      <c r="CD312" s="70">
        <v>0</v>
      </c>
    </row>
    <row r="313" spans="1:82">
      <c r="A313" s="70" t="s">
        <v>2086</v>
      </c>
      <c r="B313" s="70">
        <v>385</v>
      </c>
      <c r="C313" s="70">
        <v>11</v>
      </c>
      <c r="D313" s="70">
        <v>23</v>
      </c>
      <c r="E313" s="70">
        <v>2014</v>
      </c>
      <c r="F313" s="70" t="s">
        <v>181</v>
      </c>
      <c r="G313" s="70" t="s">
        <v>2075</v>
      </c>
      <c r="H313" s="70" t="s">
        <v>2076</v>
      </c>
      <c r="I313" s="148"/>
      <c r="J313" s="71">
        <v>30.75492810759183</v>
      </c>
      <c r="K313" s="71">
        <v>1.663789350452898</v>
      </c>
      <c r="L313" s="71">
        <v>2.6478239167556321</v>
      </c>
      <c r="M313" s="71">
        <v>25.943488800625261</v>
      </c>
      <c r="N313" s="71">
        <v>31.071767321841179</v>
      </c>
      <c r="O313" s="71">
        <v>27.364468816298501</v>
      </c>
      <c r="P313" s="71">
        <v>18.252531128031759</v>
      </c>
      <c r="Q313" s="71">
        <v>1.7769133041071301</v>
      </c>
      <c r="R313" s="71">
        <v>0</v>
      </c>
      <c r="S313" s="71">
        <v>2.0389764194770619</v>
      </c>
      <c r="T313" s="72"/>
      <c r="U313" s="71">
        <v>3340600</v>
      </c>
      <c r="V313" s="71">
        <v>671</v>
      </c>
      <c r="W313" s="71">
        <v>91</v>
      </c>
      <c r="X313" s="71">
        <v>5188</v>
      </c>
      <c r="Y313" s="71">
        <v>7741</v>
      </c>
      <c r="Z313" s="71">
        <v>15747</v>
      </c>
      <c r="AA313" s="71">
        <v>3635</v>
      </c>
      <c r="AB313" s="71">
        <v>23942</v>
      </c>
      <c r="AC313" s="71">
        <v>0</v>
      </c>
      <c r="AD313" s="71">
        <v>2.0389764194770619</v>
      </c>
      <c r="AE313" s="72"/>
      <c r="AF313" s="71"/>
      <c r="AG313" s="71"/>
      <c r="AH313" s="71"/>
      <c r="AI313" s="71"/>
      <c r="AJ313" s="71"/>
      <c r="AK313" s="71"/>
      <c r="AL313" s="71"/>
      <c r="AM313" s="71"/>
      <c r="AN313" s="71"/>
      <c r="AO313" s="71"/>
      <c r="AP313" s="71"/>
      <c r="AQ313" s="72"/>
      <c r="AR313" s="71">
        <v>715</v>
      </c>
      <c r="AS313" s="71">
        <v>180</v>
      </c>
      <c r="AT313" s="71">
        <v>0</v>
      </c>
      <c r="AU313" s="71">
        <v>0</v>
      </c>
      <c r="AV313" s="71">
        <v>0</v>
      </c>
      <c r="AW313" s="71">
        <v>0</v>
      </c>
      <c r="AX313" s="71"/>
      <c r="AY313" s="72"/>
      <c r="AZ313" s="71">
        <v>2989.4</v>
      </c>
      <c r="BA313" s="71">
        <v>7211.7</v>
      </c>
      <c r="BB313" s="71">
        <v>0</v>
      </c>
      <c r="BC313" s="71">
        <v>0</v>
      </c>
      <c r="BD313" s="71">
        <v>0</v>
      </c>
      <c r="BE313" s="71">
        <v>0</v>
      </c>
      <c r="BF313" s="71"/>
      <c r="BG313" s="72"/>
      <c r="BH313" s="71">
        <v>0</v>
      </c>
      <c r="BI313" s="71">
        <v>0</v>
      </c>
      <c r="BJ313" s="71">
        <v>5.6840000000000002</v>
      </c>
      <c r="BK313" s="71">
        <v>0</v>
      </c>
      <c r="BL313" s="71">
        <v>41.707999999999998</v>
      </c>
      <c r="BM313" s="71">
        <v>0</v>
      </c>
      <c r="BN313" s="72"/>
      <c r="BO313" s="71">
        <v>0</v>
      </c>
      <c r="BP313" s="71">
        <v>0</v>
      </c>
      <c r="BQ313" s="71">
        <v>1</v>
      </c>
      <c r="BR313" s="71">
        <v>0</v>
      </c>
      <c r="BS313" s="71">
        <v>1</v>
      </c>
      <c r="BT313" s="71">
        <v>0</v>
      </c>
      <c r="BU313"/>
      <c r="BV313" s="70">
        <v>17.998000000000001</v>
      </c>
      <c r="BW313" s="70">
        <v>0</v>
      </c>
      <c r="BX313" s="70">
        <v>29.393999999999998</v>
      </c>
      <c r="BY313" s="70">
        <v>0</v>
      </c>
      <c r="BZ313" s="70">
        <v>0</v>
      </c>
      <c r="CA313" s="70">
        <v>0</v>
      </c>
      <c r="CB313" s="70">
        <v>0</v>
      </c>
      <c r="CC313" s="70">
        <v>0</v>
      </c>
      <c r="CD313" s="70">
        <v>0</v>
      </c>
    </row>
    <row r="314" spans="1:82">
      <c r="A314" s="70" t="s">
        <v>2087</v>
      </c>
      <c r="B314" s="70">
        <v>386</v>
      </c>
      <c r="C314" s="70">
        <v>12</v>
      </c>
      <c r="D314" s="70">
        <v>23</v>
      </c>
      <c r="E314" s="70">
        <v>2015</v>
      </c>
      <c r="F314" s="70" t="s">
        <v>182</v>
      </c>
      <c r="G314" s="70" t="s">
        <v>2075</v>
      </c>
      <c r="H314" s="70" t="s">
        <v>2076</v>
      </c>
      <c r="I314" s="148"/>
      <c r="J314" s="71">
        <v>34.949649709175532</v>
      </c>
      <c r="K314" s="71">
        <v>1.6385505521798349</v>
      </c>
      <c r="L314" s="71">
        <v>2.3627147141109979</v>
      </c>
      <c r="M314" s="71">
        <v>33.841297447634517</v>
      </c>
      <c r="N314" s="71">
        <v>29.640484680193261</v>
      </c>
      <c r="O314" s="71">
        <v>27.26197553996581</v>
      </c>
      <c r="P314" s="71">
        <v>18.181521658797262</v>
      </c>
      <c r="Q314" s="71">
        <v>1.72858549511773</v>
      </c>
      <c r="R314" s="71">
        <v>0</v>
      </c>
      <c r="S314" s="71">
        <v>2.0770252659385551</v>
      </c>
      <c r="T314" s="72"/>
      <c r="U314" s="71">
        <v>4106533</v>
      </c>
      <c r="V314" s="71">
        <v>671</v>
      </c>
      <c r="W314" s="71">
        <v>91</v>
      </c>
      <c r="X314" s="71">
        <v>5188</v>
      </c>
      <c r="Y314" s="71">
        <v>7769</v>
      </c>
      <c r="Z314" s="71">
        <v>15839</v>
      </c>
      <c r="AA314" s="71">
        <v>3618</v>
      </c>
      <c r="AB314" s="71">
        <v>23792</v>
      </c>
      <c r="AC314" s="71">
        <v>0</v>
      </c>
      <c r="AD314" s="71">
        <v>2.0770252659385551</v>
      </c>
      <c r="AE314" s="72"/>
      <c r="AF314" s="71">
        <v>39357824.065683387</v>
      </c>
      <c r="AG314" s="71">
        <v>1258089.564421549</v>
      </c>
      <c r="AH314" s="71">
        <v>491193.00479731028</v>
      </c>
      <c r="AI314" s="71">
        <v>33380426.264337402</v>
      </c>
      <c r="AJ314" s="71">
        <v>44282440.193359427</v>
      </c>
      <c r="AK314" s="71">
        <v>0</v>
      </c>
      <c r="AL314" s="71">
        <v>0</v>
      </c>
      <c r="AM314" s="71">
        <v>3260593.7963136891</v>
      </c>
      <c r="AN314" s="71">
        <v>0</v>
      </c>
      <c r="AO314" s="71">
        <v>0</v>
      </c>
      <c r="AP314" s="71">
        <v>122030566.88891275</v>
      </c>
      <c r="AQ314" s="72"/>
      <c r="AR314" s="71">
        <v>753</v>
      </c>
      <c r="AS314" s="71">
        <v>231</v>
      </c>
      <c r="AT314" s="71">
        <v>0</v>
      </c>
      <c r="AU314" s="71">
        <v>0</v>
      </c>
      <c r="AV314" s="71">
        <v>0</v>
      </c>
      <c r="AW314" s="71">
        <v>0</v>
      </c>
      <c r="AX314" s="71"/>
      <c r="AY314" s="72"/>
      <c r="AZ314" s="71">
        <v>3190.8</v>
      </c>
      <c r="BA314" s="71">
        <v>8807.1</v>
      </c>
      <c r="BB314" s="71">
        <v>0</v>
      </c>
      <c r="BC314" s="71">
        <v>0</v>
      </c>
      <c r="BD314" s="71">
        <v>0</v>
      </c>
      <c r="BE314" s="71">
        <v>0</v>
      </c>
      <c r="BF314" s="71"/>
      <c r="BG314" s="72"/>
      <c r="BH314" s="71">
        <v>0</v>
      </c>
      <c r="BI314" s="71">
        <v>0</v>
      </c>
      <c r="BJ314" s="71">
        <v>5.444</v>
      </c>
      <c r="BK314" s="71">
        <v>0</v>
      </c>
      <c r="BL314" s="71">
        <v>39.405000000000001</v>
      </c>
      <c r="BM314" s="71">
        <v>0</v>
      </c>
      <c r="BN314" s="72"/>
      <c r="BO314" s="71">
        <v>0</v>
      </c>
      <c r="BP314" s="71">
        <v>0</v>
      </c>
      <c r="BQ314" s="71">
        <v>1</v>
      </c>
      <c r="BR314" s="71">
        <v>0</v>
      </c>
      <c r="BS314" s="71">
        <v>1</v>
      </c>
      <c r="BT314" s="71">
        <v>0</v>
      </c>
      <c r="BU314"/>
      <c r="BV314" s="70">
        <v>17.084</v>
      </c>
      <c r="BW314" s="70">
        <v>0</v>
      </c>
      <c r="BX314" s="70">
        <v>27.765000000000001</v>
      </c>
      <c r="BY314" s="70">
        <v>0</v>
      </c>
      <c r="BZ314" s="70">
        <v>0</v>
      </c>
      <c r="CA314" s="70">
        <v>0</v>
      </c>
      <c r="CB314" s="70">
        <v>0</v>
      </c>
      <c r="CC314" s="70">
        <v>0</v>
      </c>
      <c r="CD314" s="70">
        <v>0</v>
      </c>
    </row>
    <row r="315" spans="1:82">
      <c r="A315" s="70" t="s">
        <v>2088</v>
      </c>
      <c r="B315" s="70">
        <v>387</v>
      </c>
      <c r="C315" s="70">
        <v>13</v>
      </c>
      <c r="D315" s="70">
        <v>23</v>
      </c>
      <c r="E315" s="70">
        <v>2016</v>
      </c>
      <c r="F315" s="70" t="s">
        <v>155</v>
      </c>
      <c r="G315" s="70" t="s">
        <v>2075</v>
      </c>
      <c r="H315" s="70" t="s">
        <v>2076</v>
      </c>
      <c r="I315" s="148"/>
      <c r="J315" s="71">
        <v>29.298309622156317</v>
      </c>
      <c r="K315" s="71">
        <v>1.6290184090817981</v>
      </c>
      <c r="L315" s="71">
        <v>2.2458351385812501</v>
      </c>
      <c r="M315" s="71">
        <v>22.518363467034909</v>
      </c>
      <c r="N315" s="71">
        <v>29.755280316401411</v>
      </c>
      <c r="O315" s="71">
        <v>26.963225796330622</v>
      </c>
      <c r="P315" s="71">
        <v>17.85580310767314</v>
      </c>
      <c r="Q315" s="71">
        <v>1.6593582303107337</v>
      </c>
      <c r="R315" s="71">
        <v>0</v>
      </c>
      <c r="S315" s="71">
        <v>2.4757614292666337</v>
      </c>
      <c r="T315" s="72"/>
      <c r="U315" s="71">
        <v>3387533</v>
      </c>
      <c r="V315" s="71">
        <v>671</v>
      </c>
      <c r="W315" s="71">
        <v>91</v>
      </c>
      <c r="X315" s="71">
        <v>5188</v>
      </c>
      <c r="Y315" s="71">
        <v>7945</v>
      </c>
      <c r="Z315" s="71">
        <v>15858</v>
      </c>
      <c r="AA315" s="71">
        <v>3675</v>
      </c>
      <c r="AB315" s="71">
        <v>23493</v>
      </c>
      <c r="AC315" s="71">
        <v>0</v>
      </c>
      <c r="AD315" s="71">
        <v>2.4757614292666341</v>
      </c>
      <c r="AE315" s="72"/>
      <c r="AF315" s="71">
        <v>33801198.296478391</v>
      </c>
      <c r="AG315" s="71">
        <v>1205691.7037361481</v>
      </c>
      <c r="AH315" s="71">
        <v>358439.81975099922</v>
      </c>
      <c r="AI315" s="71">
        <v>33168281.1618945</v>
      </c>
      <c r="AJ315" s="71">
        <v>44555218.465982467</v>
      </c>
      <c r="AK315" s="71">
        <v>0</v>
      </c>
      <c r="AL315" s="71">
        <v>0</v>
      </c>
      <c r="AM315" s="71">
        <v>3222118.4271526611</v>
      </c>
      <c r="AN315" s="71">
        <v>0</v>
      </c>
      <c r="AO315" s="71">
        <v>0</v>
      </c>
      <c r="AP315" s="71">
        <v>116310947.87499517</v>
      </c>
      <c r="AQ315" s="72"/>
      <c r="AR315" s="71">
        <v>796</v>
      </c>
      <c r="AS315" s="71">
        <v>252</v>
      </c>
      <c r="AT315" s="71">
        <v>0</v>
      </c>
      <c r="AU315" s="71">
        <v>0</v>
      </c>
      <c r="AV315" s="71">
        <v>0</v>
      </c>
      <c r="AW315" s="71">
        <v>0</v>
      </c>
      <c r="AX315" s="71"/>
      <c r="AY315" s="72"/>
      <c r="AZ315" s="71">
        <v>3405.7</v>
      </c>
      <c r="BA315" s="71">
        <v>9544.6</v>
      </c>
      <c r="BB315" s="71">
        <v>0</v>
      </c>
      <c r="BC315" s="71">
        <v>0</v>
      </c>
      <c r="BD315" s="71">
        <v>0</v>
      </c>
      <c r="BE315" s="71">
        <v>0</v>
      </c>
      <c r="BF315" s="71"/>
      <c r="BG315" s="72"/>
      <c r="BH315" s="71">
        <v>0</v>
      </c>
      <c r="BI315" s="71">
        <v>0</v>
      </c>
      <c r="BJ315" s="71">
        <v>5.7430000000000003</v>
      </c>
      <c r="BK315" s="71">
        <v>0</v>
      </c>
      <c r="BL315" s="71">
        <v>42.796999999999997</v>
      </c>
      <c r="BM315" s="71">
        <v>0</v>
      </c>
      <c r="BN315" s="72"/>
      <c r="BO315" s="71">
        <v>0</v>
      </c>
      <c r="BP315" s="71">
        <v>0</v>
      </c>
      <c r="BQ315" s="71">
        <v>1</v>
      </c>
      <c r="BR315" s="71">
        <v>0</v>
      </c>
      <c r="BS315" s="71">
        <v>1</v>
      </c>
      <c r="BT315" s="71">
        <v>0</v>
      </c>
      <c r="BU315"/>
      <c r="BV315" s="70">
        <v>16.853999999999999</v>
      </c>
      <c r="BW315" s="70">
        <v>0</v>
      </c>
      <c r="BX315" s="70">
        <v>31.686</v>
      </c>
      <c r="BY315" s="70">
        <v>0</v>
      </c>
      <c r="BZ315" s="70">
        <v>0</v>
      </c>
      <c r="CA315" s="70">
        <v>0</v>
      </c>
      <c r="CB315" s="70">
        <v>0</v>
      </c>
      <c r="CC315" s="70">
        <v>0</v>
      </c>
      <c r="CD315" s="70">
        <v>0</v>
      </c>
    </row>
    <row r="316" spans="1:82">
      <c r="A316" s="70" t="s">
        <v>2089</v>
      </c>
      <c r="B316" s="70">
        <v>388</v>
      </c>
      <c r="C316" s="70">
        <v>14</v>
      </c>
      <c r="D316" s="70">
        <v>23</v>
      </c>
      <c r="E316" s="70">
        <v>2017</v>
      </c>
      <c r="F316" s="70" t="s">
        <v>156</v>
      </c>
      <c r="G316" s="70" t="s">
        <v>2075</v>
      </c>
      <c r="H316" s="70" t="s">
        <v>2076</v>
      </c>
      <c r="I316" s="148"/>
      <c r="J316" s="71">
        <v>29.251307193454391</v>
      </c>
      <c r="K316" s="71">
        <v>1.621626160707144</v>
      </c>
      <c r="L316" s="71">
        <v>2.4109524219845491</v>
      </c>
      <c r="M316" s="71">
        <v>19.939755441066595</v>
      </c>
      <c r="N316" s="71">
        <v>28.925591038006342</v>
      </c>
      <c r="O316" s="71">
        <v>26.730646024791724</v>
      </c>
      <c r="P316" s="71">
        <v>17.588198773763846</v>
      </c>
      <c r="Q316" s="71">
        <v>1.5941177219162901</v>
      </c>
      <c r="R316" s="71">
        <v>0</v>
      </c>
      <c r="S316" s="71">
        <v>2.5205764100012997</v>
      </c>
      <c r="T316" s="72"/>
      <c r="U316" s="71">
        <v>3440632</v>
      </c>
      <c r="V316" s="71">
        <v>671</v>
      </c>
      <c r="W316" s="71">
        <v>91</v>
      </c>
      <c r="X316" s="71">
        <v>5188</v>
      </c>
      <c r="Y316" s="71">
        <v>7993</v>
      </c>
      <c r="Z316" s="71">
        <v>15982</v>
      </c>
      <c r="AA316" s="71">
        <v>3643</v>
      </c>
      <c r="AB316" s="71">
        <v>23339</v>
      </c>
      <c r="AC316" s="71">
        <v>0</v>
      </c>
      <c r="AD316" s="71">
        <v>2.5205764100013002</v>
      </c>
      <c r="AE316" s="72"/>
      <c r="AF316" s="71">
        <v>34203230.41718208</v>
      </c>
      <c r="AG316" s="71">
        <v>1213465.1256029941</v>
      </c>
      <c r="AH316" s="71">
        <v>493942.27958989528</v>
      </c>
      <c r="AI316" s="71">
        <v>31318228.35993138</v>
      </c>
      <c r="AJ316" s="71">
        <v>41837960.866703779</v>
      </c>
      <c r="AK316" s="71">
        <v>0</v>
      </c>
      <c r="AL316" s="71">
        <v>0</v>
      </c>
      <c r="AM316" s="71">
        <v>3206005.6630923389</v>
      </c>
      <c r="AN316" s="71">
        <v>0</v>
      </c>
      <c r="AO316" s="71">
        <v>0</v>
      </c>
      <c r="AP316" s="71">
        <v>112272832.71210247</v>
      </c>
      <c r="AQ316" s="72"/>
      <c r="AR316" s="71">
        <v>829</v>
      </c>
      <c r="AS316" s="71">
        <v>272</v>
      </c>
      <c r="AT316" s="71">
        <v>0</v>
      </c>
      <c r="AU316" s="71">
        <v>0</v>
      </c>
      <c r="AV316" s="71">
        <v>0</v>
      </c>
      <c r="AW316" s="71">
        <v>0</v>
      </c>
      <c r="AX316" s="71"/>
      <c r="AY316" s="72"/>
      <c r="AZ316" s="71">
        <v>3559.8</v>
      </c>
      <c r="BA316" s="71">
        <v>10080.4</v>
      </c>
      <c r="BB316" s="71">
        <v>0</v>
      </c>
      <c r="BC316" s="71">
        <v>0</v>
      </c>
      <c r="BD316" s="71">
        <v>0</v>
      </c>
      <c r="BE316" s="71">
        <v>0</v>
      </c>
      <c r="BF316" s="71"/>
      <c r="BG316" s="72"/>
      <c r="BH316" s="71">
        <v>0</v>
      </c>
      <c r="BI316" s="71">
        <v>0</v>
      </c>
      <c r="BJ316" s="71">
        <v>5.9349999999999996</v>
      </c>
      <c r="BK316" s="71">
        <v>0</v>
      </c>
      <c r="BL316" s="71">
        <v>43.390999999999998</v>
      </c>
      <c r="BM316" s="71">
        <v>0</v>
      </c>
      <c r="BN316" s="72"/>
      <c r="BO316" s="71">
        <v>0</v>
      </c>
      <c r="BP316" s="71">
        <v>0</v>
      </c>
      <c r="BQ316" s="71">
        <v>1</v>
      </c>
      <c r="BR316" s="71">
        <v>0</v>
      </c>
      <c r="BS316" s="71">
        <v>1</v>
      </c>
      <c r="BT316" s="71">
        <v>0</v>
      </c>
      <c r="BU316"/>
      <c r="BV316" s="70">
        <v>16.721</v>
      </c>
      <c r="BW316" s="70">
        <v>0</v>
      </c>
      <c r="BX316" s="70">
        <v>32.604999999999997</v>
      </c>
      <c r="BY316" s="70">
        <v>0</v>
      </c>
      <c r="BZ316" s="70">
        <v>0</v>
      </c>
      <c r="CA316" s="70">
        <v>0</v>
      </c>
      <c r="CB316" s="70">
        <v>0</v>
      </c>
      <c r="CC316" s="70">
        <v>0</v>
      </c>
      <c r="CD316" s="70">
        <v>0</v>
      </c>
    </row>
    <row r="317" spans="1:82">
      <c r="A317" s="70" t="s">
        <v>2090</v>
      </c>
      <c r="B317" s="70">
        <v>389</v>
      </c>
      <c r="C317" s="70">
        <v>15</v>
      </c>
      <c r="D317" s="70">
        <v>23</v>
      </c>
      <c r="E317" s="70">
        <v>2018</v>
      </c>
      <c r="F317" s="70" t="s">
        <v>183</v>
      </c>
      <c r="G317" s="70" t="s">
        <v>2075</v>
      </c>
      <c r="H317" s="70" t="s">
        <v>2076</v>
      </c>
      <c r="I317" s="148"/>
      <c r="J317" s="71">
        <v>35.426041479224828</v>
      </c>
      <c r="K317" s="71">
        <v>1.5275627111013459</v>
      </c>
      <c r="L317" s="71">
        <v>2.1358818572123335</v>
      </c>
      <c r="M317" s="71">
        <v>20.61729895861264</v>
      </c>
      <c r="N317" s="71">
        <v>26.168633250152396</v>
      </c>
      <c r="O317" s="71">
        <v>26.408959107369043</v>
      </c>
      <c r="P317" s="71">
        <v>17.422681438826316</v>
      </c>
      <c r="Q317" s="71">
        <v>1.4665691035844199</v>
      </c>
      <c r="R317" s="71">
        <v>0</v>
      </c>
      <c r="S317" s="71">
        <v>2.4618836576460681</v>
      </c>
      <c r="T317" s="72"/>
      <c r="U317" s="71">
        <v>4443801</v>
      </c>
      <c r="V317" s="71">
        <v>671</v>
      </c>
      <c r="W317" s="71">
        <v>91</v>
      </c>
      <c r="X317" s="71">
        <v>5188</v>
      </c>
      <c r="Y317" s="71">
        <v>8055</v>
      </c>
      <c r="Z317" s="71">
        <v>16092</v>
      </c>
      <c r="AA317" s="71">
        <v>3645</v>
      </c>
      <c r="AB317" s="71">
        <v>23139</v>
      </c>
      <c r="AC317" s="71">
        <v>0</v>
      </c>
      <c r="AD317" s="71">
        <v>2.4618836576460681</v>
      </c>
      <c r="AE317" s="72"/>
      <c r="AF317" s="71">
        <v>42068862.249024153</v>
      </c>
      <c r="AG317" s="71">
        <v>1082789.2170485379</v>
      </c>
      <c r="AH317" s="71">
        <v>465439.60529205552</v>
      </c>
      <c r="AI317" s="71">
        <v>31895185.578697398</v>
      </c>
      <c r="AJ317" s="71">
        <v>40020530.934338607</v>
      </c>
      <c r="AK317" s="71">
        <v>0</v>
      </c>
      <c r="AL317" s="71">
        <v>0</v>
      </c>
      <c r="AM317" s="71">
        <v>3185109.0507568428</v>
      </c>
      <c r="AN317" s="71">
        <v>0</v>
      </c>
      <c r="AO317" s="71">
        <v>0</v>
      </c>
      <c r="AP317" s="71">
        <v>118717916.63515759</v>
      </c>
      <c r="AQ317" s="72"/>
      <c r="AR317" s="71">
        <v>872</v>
      </c>
      <c r="AS317" s="71">
        <v>293</v>
      </c>
      <c r="AT317" s="71">
        <v>0</v>
      </c>
      <c r="AU317" s="71">
        <v>0</v>
      </c>
      <c r="AV317" s="71">
        <v>0</v>
      </c>
      <c r="AW317" s="71">
        <v>0</v>
      </c>
      <c r="AX317" s="71"/>
      <c r="AY317" s="72"/>
      <c r="AZ317" s="71">
        <v>3772.6</v>
      </c>
      <c r="BA317" s="71">
        <v>10737</v>
      </c>
      <c r="BB317" s="71">
        <v>0</v>
      </c>
      <c r="BC317" s="71">
        <v>0</v>
      </c>
      <c r="BD317" s="71">
        <v>0</v>
      </c>
      <c r="BE317" s="71">
        <v>0</v>
      </c>
      <c r="BF317" s="71"/>
      <c r="BG317" s="72"/>
      <c r="BH317" s="71">
        <v>0</v>
      </c>
      <c r="BI317" s="71">
        <v>0</v>
      </c>
      <c r="BJ317" s="71">
        <v>5.931</v>
      </c>
      <c r="BK317" s="71">
        <v>0</v>
      </c>
      <c r="BL317" s="71">
        <v>45.389000000000003</v>
      </c>
      <c r="BM317" s="71">
        <v>0</v>
      </c>
      <c r="BN317" s="72"/>
      <c r="BO317" s="71">
        <v>0</v>
      </c>
      <c r="BP317" s="71">
        <v>0</v>
      </c>
      <c r="BQ317" s="71">
        <v>1</v>
      </c>
      <c r="BR317" s="71">
        <v>0</v>
      </c>
      <c r="BS317" s="71">
        <v>1</v>
      </c>
      <c r="BT317" s="71">
        <v>0</v>
      </c>
      <c r="BU317"/>
      <c r="BV317" s="70">
        <v>17.308</v>
      </c>
      <c r="BW317" s="70">
        <v>0</v>
      </c>
      <c r="BX317" s="70">
        <v>34.012</v>
      </c>
      <c r="BY317" s="70">
        <v>0</v>
      </c>
      <c r="BZ317" s="70">
        <v>0</v>
      </c>
      <c r="CA317" s="70">
        <v>0</v>
      </c>
      <c r="CB317" s="70">
        <v>0</v>
      </c>
      <c r="CC317" s="70">
        <v>0</v>
      </c>
      <c r="CD317" s="70">
        <v>0</v>
      </c>
    </row>
    <row r="318" spans="1:82">
      <c r="A318" s="70" t="s">
        <v>2091</v>
      </c>
      <c r="B318" s="70">
        <v>390</v>
      </c>
      <c r="C318" s="70">
        <v>16</v>
      </c>
      <c r="D318" s="70">
        <v>23</v>
      </c>
      <c r="E318" s="70">
        <v>2019</v>
      </c>
      <c r="F318" s="70" t="s">
        <v>158</v>
      </c>
      <c r="G318" s="70" t="s">
        <v>2075</v>
      </c>
      <c r="H318" s="70" t="s">
        <v>2076</v>
      </c>
      <c r="I318" s="148"/>
      <c r="J318" s="71">
        <v>35.557237423093589</v>
      </c>
      <c r="K318" s="71">
        <v>1.3888571296348229</v>
      </c>
      <c r="L318" s="71">
        <v>2.1456109142708248</v>
      </c>
      <c r="M318" s="71">
        <v>21.169309989631191</v>
      </c>
      <c r="N318" s="71">
        <v>25.215241009838689</v>
      </c>
      <c r="O318" s="71">
        <v>25.527618660331754</v>
      </c>
      <c r="P318" s="71">
        <v>17.322910147244237</v>
      </c>
      <c r="Q318" s="71">
        <v>1.4163729589733001</v>
      </c>
      <c r="R318" s="71">
        <v>0</v>
      </c>
      <c r="S318" s="71">
        <v>2.4709499225255342</v>
      </c>
      <c r="T318" s="72"/>
      <c r="U318" s="71">
        <v>4688237</v>
      </c>
      <c r="V318" s="71">
        <v>671</v>
      </c>
      <c r="W318" s="71">
        <v>91</v>
      </c>
      <c r="X318" s="71">
        <v>5188</v>
      </c>
      <c r="Y318" s="71">
        <v>8170</v>
      </c>
      <c r="Z318" s="71">
        <v>15982</v>
      </c>
      <c r="AA318" s="71">
        <v>3597</v>
      </c>
      <c r="AB318" s="71">
        <v>22952</v>
      </c>
      <c r="AC318" s="71">
        <v>0</v>
      </c>
      <c r="AD318" s="71">
        <v>2.4709499225255338</v>
      </c>
      <c r="AE318" s="72"/>
      <c r="AF318" s="71">
        <v>44648190.101992309</v>
      </c>
      <c r="AG318" s="71">
        <v>1050889.0560348111</v>
      </c>
      <c r="AH318" s="71">
        <v>490618.54844872671</v>
      </c>
      <c r="AI318" s="71">
        <v>35408848.183367923</v>
      </c>
      <c r="AJ318" s="71">
        <v>37761084.970847331</v>
      </c>
      <c r="AK318" s="71">
        <v>0</v>
      </c>
      <c r="AL318" s="71">
        <v>0</v>
      </c>
      <c r="AM318" s="71">
        <v>3125889.6174365073</v>
      </c>
      <c r="AN318" s="71">
        <v>0</v>
      </c>
      <c r="AO318" s="71">
        <v>0</v>
      </c>
      <c r="AP318" s="71">
        <v>122485520.47812761</v>
      </c>
      <c r="AQ318" s="72"/>
      <c r="AR318" s="71">
        <v>915</v>
      </c>
      <c r="AS318" s="71">
        <v>308</v>
      </c>
      <c r="AT318" s="71">
        <v>0</v>
      </c>
      <c r="AU318" s="71">
        <v>0</v>
      </c>
      <c r="AV318" s="71">
        <v>0</v>
      </c>
      <c r="AW318" s="71">
        <v>0</v>
      </c>
      <c r="AX318" s="71"/>
      <c r="AY318" s="72"/>
      <c r="AZ318" s="71">
        <v>4020.800000000002</v>
      </c>
      <c r="BA318" s="71">
        <v>11184.6</v>
      </c>
      <c r="BB318" s="71">
        <v>0</v>
      </c>
      <c r="BC318" s="71">
        <v>0</v>
      </c>
      <c r="BD318" s="71">
        <v>0</v>
      </c>
      <c r="BE318" s="71">
        <v>0</v>
      </c>
      <c r="BF318" s="71"/>
      <c r="BG318" s="72"/>
      <c r="BH318" s="71">
        <v>0</v>
      </c>
      <c r="BI318" s="71">
        <v>0</v>
      </c>
      <c r="BJ318" s="71">
        <v>5.891</v>
      </c>
      <c r="BK318" s="71">
        <v>0</v>
      </c>
      <c r="BL318" s="71">
        <v>45.286999999999999</v>
      </c>
      <c r="BM318" s="71">
        <v>0</v>
      </c>
      <c r="BN318" s="72"/>
      <c r="BO318" s="71">
        <v>0</v>
      </c>
      <c r="BP318" s="71">
        <v>0</v>
      </c>
      <c r="BQ318" s="71">
        <v>1</v>
      </c>
      <c r="BR318" s="71">
        <v>0</v>
      </c>
      <c r="BS318" s="71">
        <v>1</v>
      </c>
      <c r="BT318" s="71">
        <v>0</v>
      </c>
      <c r="BU318"/>
      <c r="BV318" s="70">
        <v>16.462</v>
      </c>
      <c r="BW318" s="70">
        <v>0</v>
      </c>
      <c r="BX318" s="70">
        <v>34.716000000000001</v>
      </c>
      <c r="BY318" s="70">
        <v>0</v>
      </c>
      <c r="BZ318" s="70">
        <v>0</v>
      </c>
      <c r="CA318" s="70">
        <v>0</v>
      </c>
      <c r="CB318" s="70">
        <v>0</v>
      </c>
      <c r="CC318" s="70">
        <v>0</v>
      </c>
      <c r="CD318" s="70">
        <v>0</v>
      </c>
    </row>
    <row r="319" spans="1:82">
      <c r="A319" s="70" t="s">
        <v>2092</v>
      </c>
      <c r="B319" s="70">
        <v>391</v>
      </c>
      <c r="C319" s="70">
        <v>17</v>
      </c>
      <c r="D319" s="70">
        <v>23</v>
      </c>
      <c r="E319" s="70">
        <v>2020</v>
      </c>
      <c r="F319" s="70" t="s">
        <v>159</v>
      </c>
      <c r="G319" s="70" t="s">
        <v>2075</v>
      </c>
      <c r="H319" s="70" t="s">
        <v>2076</v>
      </c>
      <c r="I319" s="148"/>
      <c r="J319" s="71">
        <v>32.21210843441137</v>
      </c>
      <c r="K319" s="71">
        <v>1.2162305325623188</v>
      </c>
      <c r="L319" s="71">
        <v>2.7178109036931284</v>
      </c>
      <c r="M319" s="71">
        <v>17.853644514533773</v>
      </c>
      <c r="N319" s="71">
        <v>24.633518268734679</v>
      </c>
      <c r="O319" s="71">
        <v>22.420381162808415</v>
      </c>
      <c r="P319" s="71">
        <v>16.483630880855365</v>
      </c>
      <c r="Q319" s="71">
        <v>1.33811361753848</v>
      </c>
      <c r="R319" s="71">
        <v>0</v>
      </c>
      <c r="S319" s="71">
        <v>2.763882159855517</v>
      </c>
      <c r="T319" s="72"/>
      <c r="U319" s="71">
        <v>4077368</v>
      </c>
      <c r="V319" s="71">
        <v>533</v>
      </c>
      <c r="W319" s="71">
        <v>136</v>
      </c>
      <c r="X319" s="71">
        <v>4979</v>
      </c>
      <c r="Y319" s="71">
        <v>8225</v>
      </c>
      <c r="Z319" s="71">
        <v>16021</v>
      </c>
      <c r="AA319" s="71">
        <v>3638</v>
      </c>
      <c r="AB319" s="71">
        <v>22695</v>
      </c>
      <c r="AC319" s="71">
        <v>0</v>
      </c>
      <c r="AD319" s="71">
        <v>2.763882159855517</v>
      </c>
      <c r="AE319" s="72"/>
      <c r="AF319" s="71">
        <v>40444243.150309868</v>
      </c>
      <c r="AG319" s="71">
        <v>897466.44507929822</v>
      </c>
      <c r="AH319" s="71">
        <v>659711.90897545556</v>
      </c>
      <c r="AI319" s="71">
        <v>31519252.975606941</v>
      </c>
      <c r="AJ319" s="71">
        <v>44490235.935292959</v>
      </c>
      <c r="AK319" s="71"/>
      <c r="AL319" s="71"/>
      <c r="AM319" s="71">
        <v>2961949.6467090352</v>
      </c>
      <c r="AN319" s="71"/>
      <c r="AO319" s="71"/>
      <c r="AP319" s="71">
        <v>120972860.06197356</v>
      </c>
      <c r="AQ319" s="72"/>
      <c r="AR319" s="71">
        <v>940</v>
      </c>
      <c r="AS319" s="71">
        <v>320</v>
      </c>
      <c r="AT319" s="71">
        <v>0</v>
      </c>
      <c r="AU319" s="71">
        <v>0</v>
      </c>
      <c r="AV319" s="71">
        <v>0</v>
      </c>
      <c r="AW319" s="71">
        <v>0</v>
      </c>
      <c r="AX319" s="71"/>
      <c r="AY319" s="72"/>
      <c r="AZ319" s="71">
        <v>4182.0000000000018</v>
      </c>
      <c r="BA319" s="71">
        <v>11546</v>
      </c>
      <c r="BB319" s="71">
        <v>0</v>
      </c>
      <c r="BC319" s="71">
        <v>0</v>
      </c>
      <c r="BD319" s="71">
        <v>0</v>
      </c>
      <c r="BE319" s="71">
        <v>0</v>
      </c>
      <c r="BF319" s="71"/>
      <c r="BG319" s="72"/>
      <c r="BH319" s="71">
        <v>0</v>
      </c>
      <c r="BI319" s="71">
        <v>0</v>
      </c>
      <c r="BJ319" s="71">
        <v>5.4160000000000004</v>
      </c>
      <c r="BK319" s="71">
        <v>0</v>
      </c>
      <c r="BL319" s="71">
        <v>46.531999999999996</v>
      </c>
      <c r="BM319" s="71">
        <v>0</v>
      </c>
      <c r="BN319" s="72"/>
      <c r="BO319" s="71">
        <v>0</v>
      </c>
      <c r="BP319" s="71">
        <v>0</v>
      </c>
      <c r="BQ319" s="71">
        <v>1</v>
      </c>
      <c r="BR319" s="71">
        <v>0</v>
      </c>
      <c r="BS319" s="71">
        <v>1</v>
      </c>
      <c r="BT319" s="71">
        <v>0</v>
      </c>
      <c r="BU319"/>
      <c r="BV319" s="70">
        <v>16.088999999999999</v>
      </c>
      <c r="BW319" s="70">
        <v>0</v>
      </c>
      <c r="BX319" s="70">
        <v>35.859000000000002</v>
      </c>
      <c r="BY319" s="70">
        <v>0</v>
      </c>
      <c r="BZ319" s="70">
        <v>0</v>
      </c>
      <c r="CA319" s="70">
        <v>0</v>
      </c>
      <c r="CB319" s="70">
        <v>0</v>
      </c>
      <c r="CC319" s="70">
        <v>0</v>
      </c>
      <c r="CD319" s="70">
        <v>0</v>
      </c>
    </row>
    <row r="320" spans="1:82">
      <c r="A320" s="70" t="s">
        <v>2093</v>
      </c>
      <c r="B320" s="70">
        <v>391</v>
      </c>
      <c r="C320" s="70">
        <v>18</v>
      </c>
      <c r="D320" s="70">
        <v>23</v>
      </c>
      <c r="E320" s="70">
        <v>2021</v>
      </c>
      <c r="F320" s="70" t="s">
        <v>160</v>
      </c>
      <c r="G320" s="70" t="s">
        <v>2075</v>
      </c>
      <c r="H320" s="70" t="s">
        <v>2076</v>
      </c>
      <c r="I320" s="148"/>
      <c r="J320" s="71">
        <v>34.019089209301171</v>
      </c>
      <c r="K320" s="71">
        <v>1.326034134803153</v>
      </c>
      <c r="L320" s="71">
        <v>3.0602607602602467</v>
      </c>
      <c r="M320" s="71">
        <v>20.388360832727219</v>
      </c>
      <c r="N320" s="71">
        <v>25.649491943001724</v>
      </c>
      <c r="O320" s="71">
        <v>21.661904264593012</v>
      </c>
      <c r="P320" s="71">
        <v>17.099524437990844</v>
      </c>
      <c r="Q320" s="71">
        <v>1.3047766890104999</v>
      </c>
      <c r="R320" s="71">
        <v>0</v>
      </c>
      <c r="S320" s="71">
        <v>2.4014286318800471</v>
      </c>
      <c r="T320" s="72"/>
      <c r="U320" s="71">
        <v>4624589</v>
      </c>
      <c r="V320" s="71">
        <v>533</v>
      </c>
      <c r="W320" s="71">
        <v>136</v>
      </c>
      <c r="X320" s="71">
        <v>4979</v>
      </c>
      <c r="Y320" s="71">
        <v>8251</v>
      </c>
      <c r="Z320" s="71">
        <v>15938</v>
      </c>
      <c r="AA320" s="71">
        <v>3680</v>
      </c>
      <c r="AB320" s="71">
        <v>22347</v>
      </c>
      <c r="AC320" s="71">
        <v>0</v>
      </c>
      <c r="AD320" s="71">
        <v>2.4014286318800471</v>
      </c>
      <c r="AE320" s="72"/>
      <c r="AF320" s="71">
        <v>41477582.22585091</v>
      </c>
      <c r="AG320" s="71">
        <v>914985.67541713093</v>
      </c>
      <c r="AH320" s="71">
        <v>709797.99478989886</v>
      </c>
      <c r="AI320" s="71">
        <v>31292857.505316425</v>
      </c>
      <c r="AJ320" s="71">
        <v>43190334.348125443</v>
      </c>
      <c r="AK320" s="71">
        <v>0</v>
      </c>
      <c r="AL320" s="71">
        <v>0</v>
      </c>
      <c r="AM320" s="71">
        <v>2933354.1008409718</v>
      </c>
      <c r="AN320" s="71">
        <v>0</v>
      </c>
      <c r="AO320" s="71">
        <v>0</v>
      </c>
      <c r="AP320" s="71">
        <v>120518911.85034078</v>
      </c>
      <c r="AQ320" s="72"/>
      <c r="AR320" s="71">
        <v>966</v>
      </c>
      <c r="AS320" s="71">
        <v>328</v>
      </c>
      <c r="AT320" s="71">
        <v>0</v>
      </c>
      <c r="AU320" s="71">
        <v>0</v>
      </c>
      <c r="AV320" s="71">
        <v>0</v>
      </c>
      <c r="AW320" s="71">
        <v>0</v>
      </c>
      <c r="AX320" s="71"/>
      <c r="AY320" s="72"/>
      <c r="AZ320" s="71">
        <v>4339.6000000000031</v>
      </c>
      <c r="BA320" s="71">
        <v>11921.1</v>
      </c>
      <c r="BB320" s="71">
        <v>0</v>
      </c>
      <c r="BC320" s="71">
        <v>0</v>
      </c>
      <c r="BD320" s="71">
        <v>0</v>
      </c>
      <c r="BE320" s="71">
        <v>0</v>
      </c>
      <c r="BF320" s="71"/>
      <c r="BG320" s="72"/>
      <c r="BH320" s="71">
        <v>0</v>
      </c>
      <c r="BI320" s="71">
        <v>0</v>
      </c>
      <c r="BJ320" s="71">
        <v>5.2779999999999996</v>
      </c>
      <c r="BK320" s="71">
        <v>0</v>
      </c>
      <c r="BL320" s="71">
        <v>45.427</v>
      </c>
      <c r="BM320" s="71">
        <v>0</v>
      </c>
      <c r="BN320" s="72"/>
      <c r="BO320" s="71">
        <v>0</v>
      </c>
      <c r="BP320" s="71">
        <v>0</v>
      </c>
      <c r="BQ320" s="71">
        <v>1</v>
      </c>
      <c r="BR320" s="71">
        <v>0</v>
      </c>
      <c r="BS320" s="71">
        <v>1</v>
      </c>
      <c r="BT320" s="71">
        <v>0</v>
      </c>
      <c r="BU320"/>
      <c r="BV320" s="70">
        <v>15.199</v>
      </c>
      <c r="BW320" s="70">
        <v>0</v>
      </c>
      <c r="BX320" s="70">
        <v>35.506</v>
      </c>
      <c r="BY320" s="70">
        <v>0</v>
      </c>
      <c r="BZ320" s="70">
        <v>0</v>
      </c>
      <c r="CA320" s="70">
        <v>0</v>
      </c>
      <c r="CB320" s="70">
        <v>0</v>
      </c>
      <c r="CC320" s="70">
        <v>0</v>
      </c>
      <c r="CD320" s="70">
        <v>0</v>
      </c>
    </row>
    <row r="321" spans="1:82">
      <c r="A321" s="70" t="s">
        <v>2094</v>
      </c>
      <c r="B321" s="70">
        <v>391</v>
      </c>
      <c r="C321" s="70">
        <v>19</v>
      </c>
      <c r="D321" s="70">
        <v>23</v>
      </c>
      <c r="E321" s="70">
        <v>2022</v>
      </c>
      <c r="F321" s="70" t="s">
        <v>161</v>
      </c>
      <c r="G321" s="70" t="s">
        <v>2075</v>
      </c>
      <c r="H321" s="70" t="s">
        <v>2076</v>
      </c>
      <c r="I321" s="148"/>
      <c r="J321" s="71">
        <v>33.812157733896626</v>
      </c>
      <c r="K321" s="71">
        <v>1.2644028130560871</v>
      </c>
      <c r="L321" s="71">
        <v>2.5970023352026721</v>
      </c>
      <c r="M321" s="71">
        <v>18.424678003562082</v>
      </c>
      <c r="N321" s="71">
        <v>27.312234313356882</v>
      </c>
      <c r="O321" s="71">
        <v>22.752209154697844</v>
      </c>
      <c r="P321" s="71">
        <v>17.057877631357204</v>
      </c>
      <c r="Q321" s="71">
        <v>1.2984332463362507</v>
      </c>
      <c r="R321" s="71">
        <v>0</v>
      </c>
      <c r="S321" s="71">
        <v>2.7464775498329721</v>
      </c>
      <c r="T321" s="72"/>
      <c r="U321" s="71">
        <v>5185348</v>
      </c>
      <c r="V321" s="71">
        <v>533</v>
      </c>
      <c r="W321" s="71">
        <v>136</v>
      </c>
      <c r="X321" s="71">
        <v>4979</v>
      </c>
      <c r="Y321" s="71">
        <v>8278</v>
      </c>
      <c r="Z321" s="71">
        <v>15905</v>
      </c>
      <c r="AA321" s="71">
        <v>3727</v>
      </c>
      <c r="AB321" s="71">
        <v>22056</v>
      </c>
      <c r="AC321" s="71">
        <v>0</v>
      </c>
      <c r="AD321" s="71">
        <v>2.7464775498329721</v>
      </c>
      <c r="AE321" s="72"/>
      <c r="AF321" s="71">
        <v>41263599.179374732</v>
      </c>
      <c r="AG321" s="71">
        <v>927921.36472517357</v>
      </c>
      <c r="AH321" s="71">
        <v>750176.09019033355</v>
      </c>
      <c r="AI321" s="71">
        <v>30170647.606992744</v>
      </c>
      <c r="AJ321" s="71">
        <v>46451028.848137483</v>
      </c>
      <c r="AK321" s="71">
        <v>0</v>
      </c>
      <c r="AL321" s="71">
        <v>0</v>
      </c>
      <c r="AM321" s="71">
        <v>2848031.6054433412</v>
      </c>
      <c r="AN321" s="71">
        <v>0</v>
      </c>
      <c r="AO321" s="71">
        <v>0</v>
      </c>
      <c r="AP321" s="71">
        <v>122411404.69486381</v>
      </c>
      <c r="AQ321" s="72"/>
      <c r="AR321" s="71">
        <v>1009</v>
      </c>
      <c r="AS321" s="71">
        <v>330</v>
      </c>
      <c r="AT321" s="71">
        <v>0</v>
      </c>
      <c r="AU321" s="71">
        <v>0</v>
      </c>
      <c r="AV321" s="71">
        <v>0</v>
      </c>
      <c r="AW321" s="71">
        <v>0</v>
      </c>
      <c r="AX321" s="71"/>
      <c r="AY321" s="72"/>
      <c r="AZ321" s="71">
        <v>4611.9000000000042</v>
      </c>
      <c r="BA321" s="71">
        <v>12020.1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2095</v>
      </c>
      <c r="B322" s="70">
        <v>391</v>
      </c>
      <c r="C322" s="70">
        <v>20</v>
      </c>
      <c r="D322" s="70">
        <v>23</v>
      </c>
      <c r="E322" s="70">
        <v>2023</v>
      </c>
      <c r="F322" s="70" t="s">
        <v>1539</v>
      </c>
      <c r="G322" s="70" t="s">
        <v>2075</v>
      </c>
      <c r="H322" s="70" t="s">
        <v>2076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1050</v>
      </c>
      <c r="AS322" s="71">
        <v>334</v>
      </c>
      <c r="AT322" s="71">
        <v>0</v>
      </c>
      <c r="AU322" s="71">
        <v>0</v>
      </c>
      <c r="AV322" s="71">
        <v>0</v>
      </c>
      <c r="AW322" s="71">
        <v>0</v>
      </c>
      <c r="AX322" s="71"/>
      <c r="AY322" s="72"/>
      <c r="AZ322" s="71">
        <v>4852.9000000000051</v>
      </c>
      <c r="BA322" s="71">
        <v>12148.8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2096</v>
      </c>
      <c r="B323" s="70">
        <v>391</v>
      </c>
      <c r="C323" s="70">
        <v>21</v>
      </c>
      <c r="D323" s="70">
        <v>23</v>
      </c>
      <c r="E323" s="70">
        <v>2024</v>
      </c>
      <c r="F323" s="70" t="s">
        <v>1554</v>
      </c>
      <c r="G323" s="70" t="s">
        <v>2075</v>
      </c>
      <c r="H323" s="70" t="s">
        <v>2076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2097</v>
      </c>
      <c r="B324" s="70">
        <v>137</v>
      </c>
      <c r="C324" s="70">
        <v>1</v>
      </c>
      <c r="D324" s="70">
        <v>9</v>
      </c>
      <c r="E324" s="70">
        <v>1990</v>
      </c>
      <c r="F324" s="70" t="s">
        <v>787</v>
      </c>
      <c r="G324" s="70" t="s">
        <v>2098</v>
      </c>
      <c r="H324" s="70" t="s">
        <v>2099</v>
      </c>
      <c r="I324" s="148"/>
      <c r="J324" s="71">
        <v>144.41946193552749</v>
      </c>
      <c r="K324" s="71">
        <v>8.0356959960516896</v>
      </c>
      <c r="L324" s="71">
        <v>9.6340365168211122</v>
      </c>
      <c r="M324" s="71">
        <v>22.529249246693531</v>
      </c>
      <c r="N324" s="71">
        <v>41.386795726846302</v>
      </c>
      <c r="O324" s="71">
        <v>22.70054594134249</v>
      </c>
      <c r="P324" s="71">
        <v>34.80895325288315</v>
      </c>
      <c r="Q324" s="71">
        <v>1.95693583056968</v>
      </c>
      <c r="R324" s="71">
        <v>0.64395982066187618</v>
      </c>
      <c r="S324" s="71">
        <v>1.4330323343930571</v>
      </c>
      <c r="T324" s="72"/>
      <c r="U324" s="71">
        <v>5972122</v>
      </c>
      <c r="V324" s="71">
        <v>1813</v>
      </c>
      <c r="W324" s="71">
        <v>86</v>
      </c>
      <c r="X324" s="71">
        <v>7175</v>
      </c>
      <c r="Y324" s="71">
        <v>10733</v>
      </c>
      <c r="Z324" s="71">
        <v>9337</v>
      </c>
      <c r="AA324" s="71">
        <v>8452</v>
      </c>
      <c r="AB324" s="71">
        <v>31774</v>
      </c>
      <c r="AC324" s="71">
        <v>111535</v>
      </c>
      <c r="AD324" s="71">
        <v>1.4330323343930571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2100</v>
      </c>
      <c r="B325" s="70">
        <v>138</v>
      </c>
      <c r="C325" s="70">
        <v>2</v>
      </c>
      <c r="D325" s="70">
        <v>9</v>
      </c>
      <c r="E325" s="70">
        <v>2005</v>
      </c>
      <c r="F325" s="70" t="s">
        <v>789</v>
      </c>
      <c r="G325" s="70" t="s">
        <v>2098</v>
      </c>
      <c r="H325" s="70" t="s">
        <v>2099</v>
      </c>
      <c r="I325" s="148"/>
      <c r="J325" s="71">
        <v>82.193287632453888</v>
      </c>
      <c r="K325" s="71">
        <v>5.2402651048393256</v>
      </c>
      <c r="L325" s="71">
        <v>7.0016242996429554</v>
      </c>
      <c r="M325" s="71">
        <v>44.224036655674361</v>
      </c>
      <c r="N325" s="71">
        <v>56.879054610195418</v>
      </c>
      <c r="O325" s="71">
        <v>28.172177137435391</v>
      </c>
      <c r="P325" s="71">
        <v>24.152670829088361</v>
      </c>
      <c r="Q325" s="71">
        <v>1.6428257278851901</v>
      </c>
      <c r="R325" s="71">
        <v>0.82767960327450596</v>
      </c>
      <c r="S325" s="71">
        <v>1.1692531712136669</v>
      </c>
      <c r="T325" s="72"/>
      <c r="U325" s="71">
        <v>4781123</v>
      </c>
      <c r="V325" s="71">
        <v>1494</v>
      </c>
      <c r="W325" s="71">
        <v>57</v>
      </c>
      <c r="X325" s="71">
        <v>6134</v>
      </c>
      <c r="Y325" s="71">
        <v>11779</v>
      </c>
      <c r="Z325" s="71">
        <v>13409</v>
      </c>
      <c r="AA325" s="71">
        <v>4803</v>
      </c>
      <c r="AB325" s="71">
        <v>27885</v>
      </c>
      <c r="AC325" s="71">
        <v>146358</v>
      </c>
      <c r="AD325" s="71">
        <v>1.1692531712136669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2101</v>
      </c>
      <c r="B326" s="70">
        <v>139</v>
      </c>
      <c r="C326" s="70">
        <v>3</v>
      </c>
      <c r="D326" s="70">
        <v>9</v>
      </c>
      <c r="E326" s="70">
        <v>2006</v>
      </c>
      <c r="F326" s="70" t="s">
        <v>790</v>
      </c>
      <c r="G326" s="70" t="s">
        <v>2098</v>
      </c>
      <c r="H326" s="70" t="s">
        <v>2099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2102</v>
      </c>
      <c r="B327" s="70">
        <v>140</v>
      </c>
      <c r="C327" s="70">
        <v>4</v>
      </c>
      <c r="D327" s="70">
        <v>9</v>
      </c>
      <c r="E327" s="70">
        <v>2007</v>
      </c>
      <c r="F327" s="70" t="s">
        <v>791</v>
      </c>
      <c r="G327" s="70" t="s">
        <v>2098</v>
      </c>
      <c r="H327" s="70" t="s">
        <v>2099</v>
      </c>
      <c r="I327" s="148"/>
      <c r="J327" s="71">
        <v>74.170901168667996</v>
      </c>
      <c r="K327" s="71">
        <v>4.5610506675102789</v>
      </c>
      <c r="L327" s="71">
        <v>9.5003120605501099</v>
      </c>
      <c r="M327" s="71">
        <v>48.183710350984008</v>
      </c>
      <c r="N327" s="71">
        <v>62.586285107597043</v>
      </c>
      <c r="O327" s="71">
        <v>27.134673840768681</v>
      </c>
      <c r="P327" s="71">
        <v>23.397989462396829</v>
      </c>
      <c r="Q327" s="71">
        <v>1.6833545169768001</v>
      </c>
      <c r="R327" s="71">
        <v>0.78103722585193414</v>
      </c>
      <c r="S327" s="71">
        <v>1.8256723323218931</v>
      </c>
      <c r="T327" s="72"/>
      <c r="U327" s="71">
        <v>4982603</v>
      </c>
      <c r="V327" s="71">
        <v>1258</v>
      </c>
      <c r="W327" s="71">
        <v>82</v>
      </c>
      <c r="X327" s="71">
        <v>7146</v>
      </c>
      <c r="Y327" s="71">
        <v>11711</v>
      </c>
      <c r="Z327" s="71">
        <v>13426</v>
      </c>
      <c r="AA327" s="71">
        <v>4582</v>
      </c>
      <c r="AB327" s="71">
        <v>27062</v>
      </c>
      <c r="AC327" s="71">
        <v>142073</v>
      </c>
      <c r="AD327" s="71">
        <v>1.8256723323218931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2103</v>
      </c>
      <c r="B328" s="70">
        <v>141</v>
      </c>
      <c r="C328" s="70">
        <v>5</v>
      </c>
      <c r="D328" s="70">
        <v>9</v>
      </c>
      <c r="E328" s="70">
        <v>2008</v>
      </c>
      <c r="F328" s="70" t="s">
        <v>792</v>
      </c>
      <c r="G328" s="70" t="s">
        <v>2098</v>
      </c>
      <c r="H328" s="70" t="s">
        <v>2099</v>
      </c>
      <c r="I328" s="148"/>
      <c r="J328" s="71">
        <v>75.385872850649434</v>
      </c>
      <c r="K328" s="71">
        <v>3.459719286742108</v>
      </c>
      <c r="L328" s="71">
        <v>7.8993729137090094</v>
      </c>
      <c r="M328" s="71">
        <v>45.824298876548177</v>
      </c>
      <c r="N328" s="71">
        <v>64.521261216075516</v>
      </c>
      <c r="O328" s="71">
        <v>26.267305900364761</v>
      </c>
      <c r="P328" s="71">
        <v>22.407295130537889</v>
      </c>
      <c r="Q328" s="71">
        <v>1.63298246731357</v>
      </c>
      <c r="R328" s="71">
        <v>0.65894688452637351</v>
      </c>
      <c r="S328" s="71">
        <v>2.0931341783288619</v>
      </c>
      <c r="T328" s="72"/>
      <c r="U328" s="71">
        <v>5023812</v>
      </c>
      <c r="V328" s="71">
        <v>1258</v>
      </c>
      <c r="W328" s="71">
        <v>82</v>
      </c>
      <c r="X328" s="71">
        <v>7146</v>
      </c>
      <c r="Y328" s="71">
        <v>11655</v>
      </c>
      <c r="Z328" s="71">
        <v>13453</v>
      </c>
      <c r="AA328" s="71">
        <v>4393</v>
      </c>
      <c r="AB328" s="71">
        <v>26684</v>
      </c>
      <c r="AC328" s="71">
        <v>124466</v>
      </c>
      <c r="AD328" s="71">
        <v>2.0931341783288619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2104</v>
      </c>
      <c r="B329" s="70">
        <v>142</v>
      </c>
      <c r="C329" s="70">
        <v>6</v>
      </c>
      <c r="D329" s="70">
        <v>9</v>
      </c>
      <c r="E329" s="70">
        <v>2009</v>
      </c>
      <c r="F329" s="70" t="s">
        <v>176</v>
      </c>
      <c r="G329" s="1064" t="s">
        <v>2098</v>
      </c>
      <c r="H329" s="70" t="s">
        <v>2099</v>
      </c>
      <c r="I329" s="148"/>
      <c r="J329" s="71">
        <v>73.677473348984279</v>
      </c>
      <c r="K329" s="71">
        <v>3.1909590139479458</v>
      </c>
      <c r="L329" s="71">
        <v>15.266007353172769</v>
      </c>
      <c r="M329" s="71">
        <v>44.493620198213918</v>
      </c>
      <c r="N329" s="71">
        <v>55.447057756320973</v>
      </c>
      <c r="O329" s="71">
        <v>26.80780463664227</v>
      </c>
      <c r="P329" s="71">
        <v>21.63266124846205</v>
      </c>
      <c r="Q329" s="71">
        <v>1.52983927799375</v>
      </c>
      <c r="R329" s="71">
        <v>0.51927115214997588</v>
      </c>
      <c r="S329" s="71">
        <v>1.502814047915912</v>
      </c>
      <c r="T329" s="72"/>
      <c r="U329" s="71">
        <v>4190241</v>
      </c>
      <c r="V329" s="71">
        <v>1130</v>
      </c>
      <c r="W329" s="71">
        <v>243</v>
      </c>
      <c r="X329" s="71">
        <v>7567</v>
      </c>
      <c r="Y329" s="71">
        <v>11606</v>
      </c>
      <c r="Z329" s="71">
        <v>13552</v>
      </c>
      <c r="AA329" s="71">
        <v>4354</v>
      </c>
      <c r="AB329" s="71">
        <v>26242</v>
      </c>
      <c r="AC329" s="71">
        <v>95688</v>
      </c>
      <c r="AD329" s="71">
        <v>1.502814047915912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208.04</v>
      </c>
      <c r="BK329" s="71">
        <v>0</v>
      </c>
      <c r="BL329" s="71">
        <v>9.3260000000000005</v>
      </c>
      <c r="BM329" s="71">
        <v>0</v>
      </c>
      <c r="BN329" s="72"/>
      <c r="BO329" s="71">
        <v>0</v>
      </c>
      <c r="BP329" s="71">
        <v>0</v>
      </c>
      <c r="BQ329" s="71">
        <v>4</v>
      </c>
      <c r="BR329" s="71">
        <v>0</v>
      </c>
      <c r="BS329" s="71">
        <v>1</v>
      </c>
      <c r="BT329" s="71">
        <v>0</v>
      </c>
      <c r="BU329"/>
      <c r="BV329" s="70">
        <v>213.11500000000001</v>
      </c>
      <c r="BW329" s="70">
        <v>0</v>
      </c>
      <c r="BX329" s="70">
        <v>4.2510000000000003</v>
      </c>
      <c r="BY329" s="70">
        <v>0</v>
      </c>
      <c r="BZ329" s="70">
        <v>0</v>
      </c>
      <c r="CA329" s="70">
        <v>0</v>
      </c>
      <c r="CB329" s="70">
        <v>0</v>
      </c>
      <c r="CC329" s="70">
        <v>0</v>
      </c>
      <c r="CD329" s="70">
        <v>0</v>
      </c>
    </row>
    <row r="330" spans="1:82">
      <c r="A330" s="70" t="s">
        <v>2105</v>
      </c>
      <c r="B330" s="70">
        <v>143</v>
      </c>
      <c r="C330" s="70">
        <v>7</v>
      </c>
      <c r="D330" s="70">
        <v>9</v>
      </c>
      <c r="E330" s="70">
        <v>2010</v>
      </c>
      <c r="F330" s="70" t="s">
        <v>177</v>
      </c>
      <c r="G330" s="1064" t="s">
        <v>2098</v>
      </c>
      <c r="H330" s="70" t="s">
        <v>2099</v>
      </c>
      <c r="I330" s="148"/>
      <c r="J330" s="71">
        <v>86.499305418408639</v>
      </c>
      <c r="K330" s="71">
        <v>3.6282881891601941</v>
      </c>
      <c r="L330" s="71">
        <v>13.63025538875385</v>
      </c>
      <c r="M330" s="71">
        <v>51.668987050639721</v>
      </c>
      <c r="N330" s="71">
        <v>64.979516339945064</v>
      </c>
      <c r="O330" s="71">
        <v>26.612926525666701</v>
      </c>
      <c r="P330" s="71">
        <v>21.90138607895528</v>
      </c>
      <c r="Q330" s="71">
        <v>1.5694628110881901</v>
      </c>
      <c r="R330" s="71">
        <v>0.57973332989763726</v>
      </c>
      <c r="S330" s="71">
        <v>1.6728563916718771</v>
      </c>
      <c r="T330" s="72"/>
      <c r="U330" s="71">
        <v>4636795</v>
      </c>
      <c r="V330" s="71">
        <v>1130</v>
      </c>
      <c r="W330" s="71">
        <v>243</v>
      </c>
      <c r="X330" s="71">
        <v>7567</v>
      </c>
      <c r="Y330" s="71">
        <v>11551</v>
      </c>
      <c r="Z330" s="71">
        <v>13516</v>
      </c>
      <c r="AA330" s="71">
        <v>4298</v>
      </c>
      <c r="AB330" s="71">
        <v>25797</v>
      </c>
      <c r="AC330" s="71">
        <v>101238</v>
      </c>
      <c r="AD330" s="71">
        <v>1.6728563916718771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225.73400000000001</v>
      </c>
      <c r="BK330" s="71">
        <v>0</v>
      </c>
      <c r="BL330" s="71">
        <v>4.8540000000000001</v>
      </c>
      <c r="BM330" s="71">
        <v>0</v>
      </c>
      <c r="BN330" s="72"/>
      <c r="BO330" s="71">
        <v>0</v>
      </c>
      <c r="BP330" s="71">
        <v>0</v>
      </c>
      <c r="BQ330" s="71">
        <v>4</v>
      </c>
      <c r="BR330" s="71">
        <v>0</v>
      </c>
      <c r="BS330" s="71">
        <v>1</v>
      </c>
      <c r="BT330" s="71">
        <v>0</v>
      </c>
      <c r="BU330"/>
      <c r="BV330" s="70">
        <v>230.58799999999999</v>
      </c>
      <c r="BW330" s="70">
        <v>0</v>
      </c>
      <c r="BX330" s="70">
        <v>0</v>
      </c>
      <c r="BY330" s="70">
        <v>0</v>
      </c>
      <c r="BZ330" s="70">
        <v>0</v>
      </c>
      <c r="CA330" s="70">
        <v>0</v>
      </c>
      <c r="CB330" s="70">
        <v>0</v>
      </c>
      <c r="CC330" s="70">
        <v>0</v>
      </c>
      <c r="CD330" s="70">
        <v>0</v>
      </c>
    </row>
    <row r="331" spans="1:82">
      <c r="A331" s="70" t="s">
        <v>2106</v>
      </c>
      <c r="B331" s="70">
        <v>144</v>
      </c>
      <c r="C331" s="70">
        <v>8</v>
      </c>
      <c r="D331" s="70">
        <v>9</v>
      </c>
      <c r="E331" s="70">
        <v>2011</v>
      </c>
      <c r="F331" s="70" t="s">
        <v>178</v>
      </c>
      <c r="G331" s="70" t="s">
        <v>2098</v>
      </c>
      <c r="H331" s="70" t="s">
        <v>2099</v>
      </c>
      <c r="I331" s="148"/>
      <c r="J331" s="71">
        <v>96.982575182679071</v>
      </c>
      <c r="K331" s="71">
        <v>3.6890604677243419</v>
      </c>
      <c r="L331" s="71">
        <v>14.257932769872181</v>
      </c>
      <c r="M331" s="71">
        <v>46.927002019486849</v>
      </c>
      <c r="N331" s="71">
        <v>60.196942051233158</v>
      </c>
      <c r="O331" s="71">
        <v>26.320706405520262</v>
      </c>
      <c r="P331" s="71">
        <v>20.961666978986347</v>
      </c>
      <c r="Q331" s="71">
        <v>1.7915497002052601</v>
      </c>
      <c r="R331" s="71">
        <v>0.63575861942400769</v>
      </c>
      <c r="S331" s="71">
        <v>1.9463932050347179</v>
      </c>
      <c r="T331" s="72"/>
      <c r="U331" s="71">
        <v>5742612</v>
      </c>
      <c r="V331" s="71">
        <v>1130</v>
      </c>
      <c r="W331" s="71">
        <v>243</v>
      </c>
      <c r="X331" s="71">
        <v>7567</v>
      </c>
      <c r="Y331" s="71">
        <v>11585</v>
      </c>
      <c r="Z331" s="71">
        <v>13658</v>
      </c>
      <c r="AA331" s="71">
        <v>4236</v>
      </c>
      <c r="AB331" s="71">
        <v>25529</v>
      </c>
      <c r="AC331" s="71">
        <v>110838</v>
      </c>
      <c r="AD331" s="71">
        <v>1.9463932050347179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250.422</v>
      </c>
      <c r="BK331" s="71">
        <v>0</v>
      </c>
      <c r="BL331" s="71">
        <v>10.27</v>
      </c>
      <c r="BM331" s="71">
        <v>0</v>
      </c>
      <c r="BN331" s="72"/>
      <c r="BO331" s="71">
        <v>0</v>
      </c>
      <c r="BP331" s="71">
        <v>0</v>
      </c>
      <c r="BQ331" s="71">
        <v>4</v>
      </c>
      <c r="BR331" s="71">
        <v>0</v>
      </c>
      <c r="BS331" s="71">
        <v>1</v>
      </c>
      <c r="BT331" s="71">
        <v>0</v>
      </c>
      <c r="BU331"/>
      <c r="BV331" s="70">
        <v>254.994</v>
      </c>
      <c r="BW331" s="70">
        <v>0</v>
      </c>
      <c r="BX331" s="70">
        <v>5.6980000000000004</v>
      </c>
      <c r="BY331" s="70">
        <v>0</v>
      </c>
      <c r="BZ331" s="70">
        <v>0</v>
      </c>
      <c r="CA331" s="70">
        <v>0</v>
      </c>
      <c r="CB331" s="70">
        <v>0</v>
      </c>
      <c r="CC331" s="70">
        <v>0</v>
      </c>
      <c r="CD331" s="70">
        <v>0</v>
      </c>
    </row>
    <row r="332" spans="1:82">
      <c r="A332" s="70" t="s">
        <v>2107</v>
      </c>
      <c r="B332" s="70">
        <v>145</v>
      </c>
      <c r="C332" s="70">
        <v>9</v>
      </c>
      <c r="D332" s="70">
        <v>9</v>
      </c>
      <c r="E332" s="70">
        <v>2012</v>
      </c>
      <c r="F332" s="70" t="s">
        <v>179</v>
      </c>
      <c r="G332" s="70" t="s">
        <v>2098</v>
      </c>
      <c r="H332" s="70" t="s">
        <v>2099</v>
      </c>
      <c r="I332" s="148"/>
      <c r="J332" s="71">
        <v>88.422971864788835</v>
      </c>
      <c r="K332" s="71">
        <v>3.464800150703363</v>
      </c>
      <c r="L332" s="71">
        <v>13.8402862674006</v>
      </c>
      <c r="M332" s="71">
        <v>48.433340963474492</v>
      </c>
      <c r="N332" s="71">
        <v>67.709644363811165</v>
      </c>
      <c r="O332" s="71">
        <v>26.180503424479348</v>
      </c>
      <c r="P332" s="71">
        <v>20.817168036760304</v>
      </c>
      <c r="Q332" s="71">
        <v>1.94175540117059</v>
      </c>
      <c r="R332" s="71">
        <v>0.66918609020124487</v>
      </c>
      <c r="S332" s="71">
        <v>1.3991417979784071</v>
      </c>
      <c r="T332" s="72"/>
      <c r="U332" s="71">
        <v>4854085</v>
      </c>
      <c r="V332" s="71">
        <v>1130</v>
      </c>
      <c r="W332" s="71">
        <v>243</v>
      </c>
      <c r="X332" s="71">
        <v>7567</v>
      </c>
      <c r="Y332" s="71">
        <v>11668</v>
      </c>
      <c r="Z332" s="71">
        <v>13693</v>
      </c>
      <c r="AA332" s="71">
        <v>4183</v>
      </c>
      <c r="AB332" s="71">
        <v>25467</v>
      </c>
      <c r="AC332" s="71">
        <v>113644</v>
      </c>
      <c r="AD332" s="71">
        <v>1.3991417979784071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21.62</v>
      </c>
      <c r="BK332" s="71">
        <v>0</v>
      </c>
      <c r="BL332" s="71">
        <v>8.0589999999999993</v>
      </c>
      <c r="BM332" s="71">
        <v>0</v>
      </c>
      <c r="BN332" s="72"/>
      <c r="BO332" s="71">
        <v>0</v>
      </c>
      <c r="BP332" s="71">
        <v>0</v>
      </c>
      <c r="BQ332" s="71">
        <v>3</v>
      </c>
      <c r="BR332" s="71">
        <v>0</v>
      </c>
      <c r="BS332" s="71">
        <v>1</v>
      </c>
      <c r="BT332" s="71">
        <v>0</v>
      </c>
      <c r="BU332"/>
      <c r="BV332" s="70">
        <v>25.972999999999999</v>
      </c>
      <c r="BW332" s="70">
        <v>0</v>
      </c>
      <c r="BX332" s="70">
        <v>3.706</v>
      </c>
      <c r="BY332" s="70">
        <v>0</v>
      </c>
      <c r="BZ332" s="70">
        <v>0</v>
      </c>
      <c r="CA332" s="70">
        <v>0</v>
      </c>
      <c r="CB332" s="70">
        <v>0</v>
      </c>
      <c r="CC332" s="70">
        <v>0</v>
      </c>
      <c r="CD332" s="70">
        <v>0</v>
      </c>
    </row>
    <row r="333" spans="1:82">
      <c r="A333" s="70" t="s">
        <v>2108</v>
      </c>
      <c r="B333" s="70">
        <v>146</v>
      </c>
      <c r="C333" s="70">
        <v>10</v>
      </c>
      <c r="D333" s="70">
        <v>9</v>
      </c>
      <c r="E333" s="70">
        <v>2013</v>
      </c>
      <c r="F333" s="70" t="s">
        <v>180</v>
      </c>
      <c r="G333" s="70" t="s">
        <v>2098</v>
      </c>
      <c r="H333" s="70" t="s">
        <v>2099</v>
      </c>
      <c r="I333" s="148"/>
      <c r="J333" s="71">
        <v>76.485487293561548</v>
      </c>
      <c r="K333" s="71">
        <v>2.90886508311748</v>
      </c>
      <c r="L333" s="71">
        <v>12.52772744537983</v>
      </c>
      <c r="M333" s="71">
        <v>46.983000410544449</v>
      </c>
      <c r="N333" s="71">
        <v>58.861687822221732</v>
      </c>
      <c r="O333" s="71">
        <v>25.279350558016851</v>
      </c>
      <c r="P333" s="71">
        <v>20.805690726330731</v>
      </c>
      <c r="Q333" s="71">
        <v>1.9531337135057301</v>
      </c>
      <c r="R333" s="71">
        <v>0.75635899859008382</v>
      </c>
      <c r="S333" s="71">
        <v>2.1579647029453679</v>
      </c>
      <c r="T333" s="72"/>
      <c r="U333" s="71">
        <v>4414672</v>
      </c>
      <c r="V333" s="71">
        <v>1130</v>
      </c>
      <c r="W333" s="71">
        <v>243</v>
      </c>
      <c r="X333" s="71">
        <v>7567</v>
      </c>
      <c r="Y333" s="71">
        <v>11636</v>
      </c>
      <c r="Z333" s="71">
        <v>13812</v>
      </c>
      <c r="AA333" s="71">
        <v>4165</v>
      </c>
      <c r="AB333" s="71">
        <v>25249</v>
      </c>
      <c r="AC333" s="71">
        <v>125383</v>
      </c>
      <c r="AD333" s="71">
        <v>2.1579647029453679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244.44499999999999</v>
      </c>
      <c r="BK333" s="71">
        <v>0</v>
      </c>
      <c r="BL333" s="71">
        <v>4.1420000000000003</v>
      </c>
      <c r="BM333" s="71">
        <v>0</v>
      </c>
      <c r="BN333" s="72"/>
      <c r="BO333" s="71">
        <v>0</v>
      </c>
      <c r="BP333" s="71">
        <v>0</v>
      </c>
      <c r="BQ333" s="71">
        <v>4</v>
      </c>
      <c r="BR333" s="71">
        <v>0</v>
      </c>
      <c r="BS333" s="71">
        <v>1</v>
      </c>
      <c r="BT333" s="71">
        <v>0</v>
      </c>
      <c r="BU333"/>
      <c r="BV333" s="70">
        <v>248.58699999999999</v>
      </c>
      <c r="BW333" s="70">
        <v>0</v>
      </c>
      <c r="BX333" s="70">
        <v>0</v>
      </c>
      <c r="BY333" s="70">
        <v>0</v>
      </c>
      <c r="BZ333" s="70">
        <v>0</v>
      </c>
      <c r="CA333" s="70">
        <v>0</v>
      </c>
      <c r="CB333" s="70">
        <v>0</v>
      </c>
      <c r="CC333" s="70">
        <v>0</v>
      </c>
      <c r="CD333" s="70">
        <v>0</v>
      </c>
    </row>
    <row r="334" spans="1:82">
      <c r="A334" s="70" t="s">
        <v>2109</v>
      </c>
      <c r="B334" s="70">
        <v>147</v>
      </c>
      <c r="C334" s="70">
        <v>11</v>
      </c>
      <c r="D334" s="70">
        <v>9</v>
      </c>
      <c r="E334" s="70">
        <v>2014</v>
      </c>
      <c r="F334" s="70" t="s">
        <v>181</v>
      </c>
      <c r="G334" s="70" t="s">
        <v>2098</v>
      </c>
      <c r="H334" s="70" t="s">
        <v>2099</v>
      </c>
      <c r="I334" s="148"/>
      <c r="J334" s="71">
        <v>74.084687094194237</v>
      </c>
      <c r="K334" s="71">
        <v>3.0622786205916839</v>
      </c>
      <c r="L334" s="71">
        <v>7.1606581908112261</v>
      </c>
      <c r="M334" s="71">
        <v>49.654921015044813</v>
      </c>
      <c r="N334" s="71">
        <v>59.12929783415273</v>
      </c>
      <c r="O334" s="71">
        <v>24.259095997683822</v>
      </c>
      <c r="P334" s="71">
        <v>20.783280973569038</v>
      </c>
      <c r="Q334" s="71">
        <v>1.858700893328</v>
      </c>
      <c r="R334" s="71">
        <v>0.67874751392828503</v>
      </c>
      <c r="S334" s="71">
        <v>1.7837001109812041</v>
      </c>
      <c r="T334" s="72"/>
      <c r="U334" s="71">
        <v>4416484</v>
      </c>
      <c r="V334" s="71">
        <v>1033</v>
      </c>
      <c r="W334" s="71">
        <v>129</v>
      </c>
      <c r="X334" s="71">
        <v>7296</v>
      </c>
      <c r="Y334" s="71">
        <v>11615</v>
      </c>
      <c r="Z334" s="71">
        <v>13960</v>
      </c>
      <c r="AA334" s="71">
        <v>4139</v>
      </c>
      <c r="AB334" s="71">
        <v>25044</v>
      </c>
      <c r="AC334" s="71">
        <v>112871</v>
      </c>
      <c r="AD334" s="71">
        <v>1.7837001109812041</v>
      </c>
      <c r="AE334" s="72"/>
      <c r="AF334" s="71"/>
      <c r="AG334" s="71"/>
      <c r="AH334" s="71"/>
      <c r="AI334" s="71"/>
      <c r="AJ334" s="71"/>
      <c r="AK334" s="71"/>
      <c r="AL334" s="71"/>
      <c r="AM334" s="71"/>
      <c r="AN334" s="71"/>
      <c r="AO334" s="71"/>
      <c r="AP334" s="71"/>
      <c r="AQ334" s="72"/>
      <c r="AR334" s="71">
        <v>398</v>
      </c>
      <c r="AS334" s="71">
        <v>48</v>
      </c>
      <c r="AT334" s="71">
        <v>2</v>
      </c>
      <c r="AU334" s="71">
        <v>2</v>
      </c>
      <c r="AV334" s="71">
        <v>0</v>
      </c>
      <c r="AW334" s="71">
        <v>1</v>
      </c>
      <c r="AX334" s="71"/>
      <c r="AY334" s="72"/>
      <c r="AZ334" s="71">
        <v>1697.7819999999999</v>
      </c>
      <c r="BA334" s="71">
        <v>10166.5</v>
      </c>
      <c r="BB334" s="71">
        <v>42700</v>
      </c>
      <c r="BC334" s="71">
        <v>1010</v>
      </c>
      <c r="BD334" s="71">
        <v>0</v>
      </c>
      <c r="BE334" s="71">
        <v>1026</v>
      </c>
      <c r="BF334" s="71"/>
      <c r="BG334" s="72"/>
      <c r="BH334" s="71">
        <v>0</v>
      </c>
      <c r="BI334" s="71">
        <v>0</v>
      </c>
      <c r="BJ334" s="71">
        <v>250.46100000000001</v>
      </c>
      <c r="BK334" s="71">
        <v>0</v>
      </c>
      <c r="BL334" s="71">
        <v>0</v>
      </c>
      <c r="BM334" s="71">
        <v>0</v>
      </c>
      <c r="BN334" s="72"/>
      <c r="BO334" s="71">
        <v>0</v>
      </c>
      <c r="BP334" s="71">
        <v>0</v>
      </c>
      <c r="BQ334" s="71">
        <v>4</v>
      </c>
      <c r="BR334" s="71">
        <v>0</v>
      </c>
      <c r="BS334" s="71">
        <v>0</v>
      </c>
      <c r="BT334" s="71">
        <v>0</v>
      </c>
      <c r="BU334"/>
      <c r="BV334" s="70">
        <v>249.72900000000001</v>
      </c>
      <c r="BW334" s="70">
        <v>0</v>
      </c>
      <c r="BX334" s="70">
        <v>0</v>
      </c>
      <c r="BY334" s="70">
        <v>6.7000000000000004E-2</v>
      </c>
      <c r="BZ334" s="70">
        <v>0.66500000000000004</v>
      </c>
      <c r="CA334" s="70">
        <v>0</v>
      </c>
      <c r="CB334" s="70">
        <v>0</v>
      </c>
      <c r="CC334" s="70">
        <v>0</v>
      </c>
      <c r="CD334" s="70">
        <v>0</v>
      </c>
    </row>
    <row r="335" spans="1:82">
      <c r="A335" s="70" t="s">
        <v>2110</v>
      </c>
      <c r="B335" s="70">
        <v>148</v>
      </c>
      <c r="C335" s="70">
        <v>12</v>
      </c>
      <c r="D335" s="70">
        <v>9</v>
      </c>
      <c r="E335" s="70">
        <v>2015</v>
      </c>
      <c r="F335" s="70" t="s">
        <v>182</v>
      </c>
      <c r="G335" s="70" t="s">
        <v>2098</v>
      </c>
      <c r="H335" s="70" t="s">
        <v>2099</v>
      </c>
      <c r="I335" s="148"/>
      <c r="J335" s="71">
        <v>74.038416057054803</v>
      </c>
      <c r="K335" s="71">
        <v>2.917778359079672</v>
      </c>
      <c r="L335" s="71">
        <v>6.8580783552585309</v>
      </c>
      <c r="M335" s="71">
        <v>70.508810936756944</v>
      </c>
      <c r="N335" s="71">
        <v>50.207424938975002</v>
      </c>
      <c r="O335" s="71">
        <v>24.094980464927165</v>
      </c>
      <c r="P335" s="71">
        <v>20.578587947146154</v>
      </c>
      <c r="Q335" s="71">
        <v>1.793465574436</v>
      </c>
      <c r="R335" s="71">
        <v>0.59035175597399492</v>
      </c>
      <c r="S335" s="71">
        <v>1.6679590034344141</v>
      </c>
      <c r="T335" s="72"/>
      <c r="U335" s="71">
        <v>4640373</v>
      </c>
      <c r="V335" s="71">
        <v>1033</v>
      </c>
      <c r="W335" s="71">
        <v>129</v>
      </c>
      <c r="X335" s="71">
        <v>7296</v>
      </c>
      <c r="Y335" s="71">
        <v>11542</v>
      </c>
      <c r="Z335" s="71">
        <v>13999</v>
      </c>
      <c r="AA335" s="71">
        <v>4095</v>
      </c>
      <c r="AB335" s="71">
        <v>24685</v>
      </c>
      <c r="AC335" s="71">
        <v>100911</v>
      </c>
      <c r="AD335" s="71">
        <v>1.6679590034344141</v>
      </c>
      <c r="AE335" s="72"/>
      <c r="AF335" s="71">
        <v>76491378.986898556</v>
      </c>
      <c r="AG335" s="71">
        <v>1889953.274381306</v>
      </c>
      <c r="AH335" s="71">
        <v>629330.1335283994</v>
      </c>
      <c r="AI335" s="71">
        <v>79014314.437959522</v>
      </c>
      <c r="AJ335" s="71">
        <v>61870549.537961133</v>
      </c>
      <c r="AK335" s="71">
        <v>0</v>
      </c>
      <c r="AL335" s="71">
        <v>0</v>
      </c>
      <c r="AM335" s="71">
        <v>3382975.7003195779</v>
      </c>
      <c r="AN335" s="71">
        <v>0</v>
      </c>
      <c r="AO335" s="71">
        <v>0</v>
      </c>
      <c r="AP335" s="71">
        <v>223278502.0710485</v>
      </c>
      <c r="AQ335" s="72"/>
      <c r="AR335" s="71">
        <v>443</v>
      </c>
      <c r="AS335" s="71">
        <v>69</v>
      </c>
      <c r="AT335" s="71">
        <v>2</v>
      </c>
      <c r="AU335" s="71">
        <v>2</v>
      </c>
      <c r="AV335" s="71">
        <v>0</v>
      </c>
      <c r="AW335" s="71">
        <v>2</v>
      </c>
      <c r="AX335" s="71"/>
      <c r="AY335" s="72"/>
      <c r="AZ335" s="71">
        <v>1928.712</v>
      </c>
      <c r="BA335" s="71">
        <v>17054.7</v>
      </c>
      <c r="BB335" s="71">
        <v>42700</v>
      </c>
      <c r="BC335" s="71">
        <v>1010</v>
      </c>
      <c r="BD335" s="71">
        <v>0</v>
      </c>
      <c r="BE335" s="71">
        <v>13726</v>
      </c>
      <c r="BF335" s="71"/>
      <c r="BG335" s="72"/>
      <c r="BH335" s="71">
        <v>0</v>
      </c>
      <c r="BI335" s="71">
        <v>0</v>
      </c>
      <c r="BJ335" s="71">
        <v>249.066</v>
      </c>
      <c r="BK335" s="71">
        <v>0</v>
      </c>
      <c r="BL335" s="71">
        <v>0</v>
      </c>
      <c r="BM335" s="71">
        <v>0</v>
      </c>
      <c r="BN335" s="72"/>
      <c r="BO335" s="71">
        <v>0</v>
      </c>
      <c r="BP335" s="71">
        <v>0</v>
      </c>
      <c r="BQ335" s="71">
        <v>4</v>
      </c>
      <c r="BR335" s="71">
        <v>0</v>
      </c>
      <c r="BS335" s="71">
        <v>0</v>
      </c>
      <c r="BT335" s="71">
        <v>0</v>
      </c>
      <c r="BU335"/>
      <c r="BV335" s="70">
        <v>248.34</v>
      </c>
      <c r="BW335" s="70">
        <v>0</v>
      </c>
      <c r="BX335" s="70">
        <v>0</v>
      </c>
      <c r="BY335" s="70">
        <v>6.2E-2</v>
      </c>
      <c r="BZ335" s="70">
        <v>0.66400000000000003</v>
      </c>
      <c r="CA335" s="70">
        <v>0</v>
      </c>
      <c r="CB335" s="70">
        <v>0</v>
      </c>
      <c r="CC335" s="70">
        <v>0</v>
      </c>
      <c r="CD335" s="70">
        <v>0</v>
      </c>
    </row>
    <row r="336" spans="1:82">
      <c r="A336" s="70" t="s">
        <v>2111</v>
      </c>
      <c r="B336" s="70">
        <v>149</v>
      </c>
      <c r="C336" s="70">
        <v>13</v>
      </c>
      <c r="D336" s="70">
        <v>9</v>
      </c>
      <c r="E336" s="70">
        <v>2016</v>
      </c>
      <c r="F336" s="70" t="s">
        <v>155</v>
      </c>
      <c r="G336" s="70" t="s">
        <v>2098</v>
      </c>
      <c r="H336" s="70" t="s">
        <v>2099</v>
      </c>
      <c r="I336" s="148"/>
      <c r="J336" s="71">
        <v>64.612347200942708</v>
      </c>
      <c r="K336" s="71">
        <v>2.8653695913934474</v>
      </c>
      <c r="L336" s="71">
        <v>6.8451655422993278</v>
      </c>
      <c r="M336" s="71">
        <v>42.114077311212618</v>
      </c>
      <c r="N336" s="71">
        <v>54.033194657032979</v>
      </c>
      <c r="O336" s="71">
        <v>23.734371855907376</v>
      </c>
      <c r="P336" s="71">
        <v>20.100532641209192</v>
      </c>
      <c r="Q336" s="71">
        <v>1.7177002853159125</v>
      </c>
      <c r="R336" s="71">
        <v>0.644116644354776</v>
      </c>
      <c r="S336" s="71">
        <v>1.3707292270738736</v>
      </c>
      <c r="T336" s="72"/>
      <c r="U336" s="71">
        <v>4235090</v>
      </c>
      <c r="V336" s="71">
        <v>1033</v>
      </c>
      <c r="W336" s="71">
        <v>129</v>
      </c>
      <c r="X336" s="71">
        <v>7296</v>
      </c>
      <c r="Y336" s="71">
        <v>11536</v>
      </c>
      <c r="Z336" s="71">
        <v>13959</v>
      </c>
      <c r="AA336" s="71">
        <v>4137</v>
      </c>
      <c r="AB336" s="71">
        <v>24319</v>
      </c>
      <c r="AC336" s="71">
        <v>110008.7825064588</v>
      </c>
      <c r="AD336" s="71">
        <v>1.370729227073874</v>
      </c>
      <c r="AE336" s="72"/>
      <c r="AF336" s="71">
        <v>67877960.045386896</v>
      </c>
      <c r="AG336" s="71">
        <v>1806472.1493486729</v>
      </c>
      <c r="AH336" s="71">
        <v>454815.0380261917</v>
      </c>
      <c r="AI336" s="71">
        <v>48824786.284292772</v>
      </c>
      <c r="AJ336" s="71">
        <v>65401692.275096133</v>
      </c>
      <c r="AK336" s="71">
        <v>0</v>
      </c>
      <c r="AL336" s="71">
        <v>0</v>
      </c>
      <c r="AM336" s="71">
        <v>3335406.2073777532</v>
      </c>
      <c r="AN336" s="71">
        <v>0</v>
      </c>
      <c r="AO336" s="71">
        <v>0</v>
      </c>
      <c r="AP336" s="71">
        <v>187701131.99952844</v>
      </c>
      <c r="AQ336" s="72"/>
      <c r="AR336" s="71">
        <v>469</v>
      </c>
      <c r="AS336" s="71">
        <v>87</v>
      </c>
      <c r="AT336" s="71">
        <v>2</v>
      </c>
      <c r="AU336" s="71">
        <v>4</v>
      </c>
      <c r="AV336" s="71">
        <v>0</v>
      </c>
      <c r="AW336" s="71">
        <v>2</v>
      </c>
      <c r="AX336" s="71"/>
      <c r="AY336" s="72"/>
      <c r="AZ336" s="71">
        <v>2080.578</v>
      </c>
      <c r="BA336" s="71">
        <v>23748.9</v>
      </c>
      <c r="BB336" s="71">
        <v>42700</v>
      </c>
      <c r="BC336" s="71">
        <v>5010</v>
      </c>
      <c r="BD336" s="71">
        <v>0</v>
      </c>
      <c r="BE336" s="71">
        <v>13726</v>
      </c>
      <c r="BF336" s="71"/>
      <c r="BG336" s="72"/>
      <c r="BH336" s="71">
        <v>0</v>
      </c>
      <c r="BI336" s="71">
        <v>0</v>
      </c>
      <c r="BJ336" s="71">
        <v>255.89599999999999</v>
      </c>
      <c r="BK336" s="71">
        <v>0</v>
      </c>
      <c r="BL336" s="71">
        <v>0</v>
      </c>
      <c r="BM336" s="71">
        <v>0</v>
      </c>
      <c r="BN336" s="72"/>
      <c r="BO336" s="71">
        <v>0</v>
      </c>
      <c r="BP336" s="71">
        <v>0</v>
      </c>
      <c r="BQ336" s="71">
        <v>4</v>
      </c>
      <c r="BR336" s="71">
        <v>0</v>
      </c>
      <c r="BS336" s="71">
        <v>0</v>
      </c>
      <c r="BT336" s="71">
        <v>0</v>
      </c>
      <c r="BU336"/>
      <c r="BV336" s="70">
        <v>255.16499999999999</v>
      </c>
      <c r="BW336" s="70">
        <v>0</v>
      </c>
      <c r="BX336" s="70">
        <v>0</v>
      </c>
      <c r="BY336" s="70">
        <v>0.06</v>
      </c>
      <c r="BZ336" s="70">
        <v>0.67100000000000004</v>
      </c>
      <c r="CA336" s="70">
        <v>0</v>
      </c>
      <c r="CB336" s="70">
        <v>0</v>
      </c>
      <c r="CC336" s="70">
        <v>0</v>
      </c>
      <c r="CD336" s="70">
        <v>0</v>
      </c>
    </row>
    <row r="337" spans="1:82">
      <c r="A337" s="70" t="s">
        <v>2112</v>
      </c>
      <c r="B337" s="70">
        <v>150</v>
      </c>
      <c r="C337" s="70">
        <v>14</v>
      </c>
      <c r="D337" s="70">
        <v>9</v>
      </c>
      <c r="E337" s="70">
        <v>2017</v>
      </c>
      <c r="F337" s="70" t="s">
        <v>156</v>
      </c>
      <c r="G337" s="70" t="s">
        <v>2098</v>
      </c>
      <c r="H337" s="70" t="s">
        <v>2099</v>
      </c>
      <c r="I337" s="148"/>
      <c r="J337" s="71">
        <v>67.485644458393239</v>
      </c>
      <c r="K337" s="71">
        <v>2.8384123585248986</v>
      </c>
      <c r="L337" s="71">
        <v>8.0119501031022189</v>
      </c>
      <c r="M337" s="71">
        <v>38.189666119403213</v>
      </c>
      <c r="N337" s="71">
        <v>59.6333140135742</v>
      </c>
      <c r="O337" s="71">
        <v>23.285199221446025</v>
      </c>
      <c r="P337" s="71">
        <v>19.818708747268893</v>
      </c>
      <c r="Q337" s="71">
        <v>1.63544088151008</v>
      </c>
      <c r="R337" s="71">
        <v>0.85676809238631235</v>
      </c>
      <c r="S337" s="71">
        <v>1.5609926272480781</v>
      </c>
      <c r="T337" s="72"/>
      <c r="U337" s="71">
        <v>4425094</v>
      </c>
      <c r="V337" s="71">
        <v>1033</v>
      </c>
      <c r="W337" s="71">
        <v>129</v>
      </c>
      <c r="X337" s="71">
        <v>7296</v>
      </c>
      <c r="Y337" s="71">
        <v>11492</v>
      </c>
      <c r="Z337" s="71">
        <v>13922</v>
      </c>
      <c r="AA337" s="71">
        <v>4105</v>
      </c>
      <c r="AB337" s="71">
        <v>23944</v>
      </c>
      <c r="AC337" s="71">
        <v>149231</v>
      </c>
      <c r="AD337" s="71">
        <v>1.5609926272480781</v>
      </c>
      <c r="AE337" s="72"/>
      <c r="AF337" s="71">
        <v>73778730.40530248</v>
      </c>
      <c r="AG337" s="71">
        <v>1813823.348337658</v>
      </c>
      <c r="AH337" s="71">
        <v>946655.2531152959</v>
      </c>
      <c r="AI337" s="71">
        <v>46331081.232294641</v>
      </c>
      <c r="AJ337" s="71">
        <v>75357143.485390022</v>
      </c>
      <c r="AK337" s="71">
        <v>0</v>
      </c>
      <c r="AL337" s="71">
        <v>0</v>
      </c>
      <c r="AM337" s="71">
        <v>3289112.6268084738</v>
      </c>
      <c r="AN337" s="71">
        <v>0</v>
      </c>
      <c r="AO337" s="71">
        <v>0</v>
      </c>
      <c r="AP337" s="71">
        <v>201516546.35124856</v>
      </c>
      <c r="AQ337" s="72"/>
      <c r="AR337" s="71">
        <v>495</v>
      </c>
      <c r="AS337" s="71">
        <v>91</v>
      </c>
      <c r="AT337" s="71">
        <v>2</v>
      </c>
      <c r="AU337" s="71">
        <v>4</v>
      </c>
      <c r="AV337" s="71">
        <v>0</v>
      </c>
      <c r="AW337" s="71">
        <v>2</v>
      </c>
      <c r="AX337" s="71"/>
      <c r="AY337" s="72"/>
      <c r="AZ337" s="71">
        <v>2210.7579999999998</v>
      </c>
      <c r="BA337" s="71">
        <v>23880.2</v>
      </c>
      <c r="BB337" s="71">
        <v>42700</v>
      </c>
      <c r="BC337" s="71">
        <v>5010</v>
      </c>
      <c r="BD337" s="71">
        <v>0</v>
      </c>
      <c r="BE337" s="71">
        <v>13726</v>
      </c>
      <c r="BF337" s="71"/>
      <c r="BG337" s="72"/>
      <c r="BH337" s="71">
        <v>0</v>
      </c>
      <c r="BI337" s="71">
        <v>0</v>
      </c>
      <c r="BJ337" s="71">
        <v>234.61600000000001</v>
      </c>
      <c r="BK337" s="71">
        <v>0</v>
      </c>
      <c r="BL337" s="71">
        <v>0</v>
      </c>
      <c r="BM337" s="71">
        <v>0</v>
      </c>
      <c r="BN337" s="72"/>
      <c r="BO337" s="71">
        <v>0</v>
      </c>
      <c r="BP337" s="71">
        <v>0</v>
      </c>
      <c r="BQ337" s="71">
        <v>4</v>
      </c>
      <c r="BR337" s="71">
        <v>0</v>
      </c>
      <c r="BS337" s="71">
        <v>0</v>
      </c>
      <c r="BT337" s="71">
        <v>0</v>
      </c>
      <c r="BU337"/>
      <c r="BV337" s="70">
        <v>234.61600000000001</v>
      </c>
      <c r="BW337" s="70">
        <v>0</v>
      </c>
      <c r="BX337" s="70">
        <v>0</v>
      </c>
      <c r="BY337" s="70">
        <v>0</v>
      </c>
      <c r="BZ337" s="70">
        <v>0</v>
      </c>
      <c r="CA337" s="70">
        <v>0</v>
      </c>
      <c r="CB337" s="70">
        <v>0</v>
      </c>
      <c r="CC337" s="70">
        <v>0</v>
      </c>
      <c r="CD337" s="70">
        <v>0</v>
      </c>
    </row>
    <row r="338" spans="1:82">
      <c r="A338" s="70" t="s">
        <v>2113</v>
      </c>
      <c r="B338" s="70">
        <v>151</v>
      </c>
      <c r="C338" s="70">
        <v>15</v>
      </c>
      <c r="D338" s="70">
        <v>9</v>
      </c>
      <c r="E338" s="70">
        <v>2018</v>
      </c>
      <c r="F338" s="70" t="s">
        <v>183</v>
      </c>
      <c r="G338" s="70" t="s">
        <v>2098</v>
      </c>
      <c r="H338" s="70" t="s">
        <v>2099</v>
      </c>
      <c r="I338" s="148"/>
      <c r="J338" s="71">
        <v>65.506778996003121</v>
      </c>
      <c r="K338" s="71">
        <v>2.609760383379359</v>
      </c>
      <c r="L338" s="71">
        <v>7.292048850248344</v>
      </c>
      <c r="M338" s="71">
        <v>35.880640534628839</v>
      </c>
      <c r="N338" s="71">
        <v>47.488628308774082</v>
      </c>
      <c r="O338" s="71">
        <v>22.759100478560399</v>
      </c>
      <c r="P338" s="71">
        <v>19.420673439218469</v>
      </c>
      <c r="Q338" s="71">
        <v>1.4998440411090299</v>
      </c>
      <c r="R338" s="71">
        <v>1.4472292331044723</v>
      </c>
      <c r="S338" s="71">
        <v>1.9279625853292193</v>
      </c>
      <c r="T338" s="72"/>
      <c r="U338" s="71">
        <v>4947993</v>
      </c>
      <c r="V338" s="71">
        <v>1033</v>
      </c>
      <c r="W338" s="71">
        <v>129</v>
      </c>
      <c r="X338" s="71">
        <v>7296</v>
      </c>
      <c r="Y338" s="71">
        <v>11513</v>
      </c>
      <c r="Z338" s="71">
        <v>13868</v>
      </c>
      <c r="AA338" s="71">
        <v>4063</v>
      </c>
      <c r="AB338" s="71">
        <v>23664</v>
      </c>
      <c r="AC338" s="71">
        <v>251089</v>
      </c>
      <c r="AD338" s="71">
        <v>1.927962585329219</v>
      </c>
      <c r="AE338" s="72"/>
      <c r="AF338" s="71">
        <v>75629845.637494341</v>
      </c>
      <c r="AG338" s="71">
        <v>1618280.509965536</v>
      </c>
      <c r="AH338" s="71">
        <v>907520.41969445592</v>
      </c>
      <c r="AI338" s="71">
        <v>44723031.504787438</v>
      </c>
      <c r="AJ338" s="71">
        <v>63474553.63712737</v>
      </c>
      <c r="AK338" s="71">
        <v>0</v>
      </c>
      <c r="AL338" s="71">
        <v>0</v>
      </c>
      <c r="AM338" s="71">
        <v>3257375.8838804588</v>
      </c>
      <c r="AN338" s="71">
        <v>0</v>
      </c>
      <c r="AO338" s="71">
        <v>0</v>
      </c>
      <c r="AP338" s="71">
        <v>189610607.5929496</v>
      </c>
      <c r="AQ338" s="72"/>
      <c r="AR338" s="71">
        <v>508</v>
      </c>
      <c r="AS338" s="71">
        <v>94</v>
      </c>
      <c r="AT338" s="71">
        <v>2</v>
      </c>
      <c r="AU338" s="71">
        <v>4</v>
      </c>
      <c r="AV338" s="71">
        <v>0</v>
      </c>
      <c r="AW338" s="71">
        <v>2</v>
      </c>
      <c r="AX338" s="71"/>
      <c r="AY338" s="72"/>
      <c r="AZ338" s="71">
        <v>2282.9159999999993</v>
      </c>
      <c r="BA338" s="71">
        <v>23990.6</v>
      </c>
      <c r="BB338" s="71">
        <v>42700</v>
      </c>
      <c r="BC338" s="71">
        <v>5010</v>
      </c>
      <c r="BD338" s="71">
        <v>0</v>
      </c>
      <c r="BE338" s="71">
        <v>13726</v>
      </c>
      <c r="BF338" s="71"/>
      <c r="BG338" s="72"/>
      <c r="BH338" s="71">
        <v>0</v>
      </c>
      <c r="BI338" s="71">
        <v>0</v>
      </c>
      <c r="BJ338" s="71">
        <v>216.858</v>
      </c>
      <c r="BK338" s="71">
        <v>0</v>
      </c>
      <c r="BL338" s="71">
        <v>0</v>
      </c>
      <c r="BM338" s="71">
        <v>0</v>
      </c>
      <c r="BN338" s="72"/>
      <c r="BO338" s="71">
        <v>0</v>
      </c>
      <c r="BP338" s="71">
        <v>0</v>
      </c>
      <c r="BQ338" s="71">
        <v>3</v>
      </c>
      <c r="BR338" s="71">
        <v>0</v>
      </c>
      <c r="BS338" s="71">
        <v>0</v>
      </c>
      <c r="BT338" s="71">
        <v>0</v>
      </c>
      <c r="BU338"/>
      <c r="BV338" s="70">
        <v>216.858</v>
      </c>
      <c r="BW338" s="70">
        <v>0</v>
      </c>
      <c r="BX338" s="70">
        <v>0</v>
      </c>
      <c r="BY338" s="70">
        <v>0</v>
      </c>
      <c r="BZ338" s="70">
        <v>0</v>
      </c>
      <c r="CA338" s="70">
        <v>0</v>
      </c>
      <c r="CB338" s="70">
        <v>0</v>
      </c>
      <c r="CC338" s="70">
        <v>0</v>
      </c>
      <c r="CD338" s="70">
        <v>0</v>
      </c>
    </row>
    <row r="339" spans="1:82">
      <c r="A339" s="70" t="s">
        <v>2114</v>
      </c>
      <c r="B339" s="70">
        <v>152</v>
      </c>
      <c r="C339" s="70">
        <v>16</v>
      </c>
      <c r="D339" s="70">
        <v>9</v>
      </c>
      <c r="E339" s="70">
        <v>2019</v>
      </c>
      <c r="F339" s="70" t="s">
        <v>158</v>
      </c>
      <c r="G339" s="70" t="s">
        <v>2098</v>
      </c>
      <c r="H339" s="70" t="s">
        <v>2099</v>
      </c>
      <c r="I339" s="148"/>
      <c r="J339" s="71">
        <v>55.294378191320774</v>
      </c>
      <c r="K339" s="71">
        <v>2.3381586892355073</v>
      </c>
      <c r="L339" s="71">
        <v>7.3159131678941911</v>
      </c>
      <c r="M339" s="71">
        <v>35.885665767506019</v>
      </c>
      <c r="N339" s="71">
        <v>44.252178393168478</v>
      </c>
      <c r="O339" s="71">
        <v>22.119037868118767</v>
      </c>
      <c r="P339" s="71">
        <v>18.945879488256551</v>
      </c>
      <c r="Q339" s="71">
        <v>1.4466109665498399</v>
      </c>
      <c r="R339" s="71">
        <v>0.77088310054904641</v>
      </c>
      <c r="S339" s="71">
        <v>1.8428086550405023</v>
      </c>
      <c r="T339" s="72"/>
      <c r="U339" s="71">
        <v>4720100</v>
      </c>
      <c r="V339" s="71">
        <v>1033</v>
      </c>
      <c r="W339" s="71">
        <v>129</v>
      </c>
      <c r="X339" s="71">
        <v>7296</v>
      </c>
      <c r="Y339" s="71">
        <v>11555</v>
      </c>
      <c r="Z339" s="71">
        <v>13848</v>
      </c>
      <c r="AA339" s="71">
        <v>3934</v>
      </c>
      <c r="AB339" s="71">
        <v>23442</v>
      </c>
      <c r="AC339" s="71">
        <v>135936</v>
      </c>
      <c r="AD339" s="71">
        <v>1.8428086550405021</v>
      </c>
      <c r="AE339" s="72"/>
      <c r="AF339" s="71">
        <v>70193971.449377105</v>
      </c>
      <c r="AG339" s="71">
        <v>1567166.4997510179</v>
      </c>
      <c r="AH339" s="71">
        <v>952032.00420310779</v>
      </c>
      <c r="AI339" s="71">
        <v>50929500.504760079</v>
      </c>
      <c r="AJ339" s="71">
        <v>64341193.312273413</v>
      </c>
      <c r="AK339" s="71">
        <v>0</v>
      </c>
      <c r="AL339" s="71">
        <v>0</v>
      </c>
      <c r="AM339" s="71">
        <v>3192623.9287184821</v>
      </c>
      <c r="AN339" s="71">
        <v>0</v>
      </c>
      <c r="AO339" s="71">
        <v>0</v>
      </c>
      <c r="AP339" s="71">
        <v>191176487.69908321</v>
      </c>
      <c r="AQ339" s="72"/>
      <c r="AR339" s="71">
        <v>514</v>
      </c>
      <c r="AS339" s="71">
        <v>101</v>
      </c>
      <c r="AT339" s="71">
        <v>2</v>
      </c>
      <c r="AU339" s="71">
        <v>4</v>
      </c>
      <c r="AV339" s="71">
        <v>0</v>
      </c>
      <c r="AW339" s="71">
        <v>2</v>
      </c>
      <c r="AX339" s="71"/>
      <c r="AY339" s="72"/>
      <c r="AZ339" s="71">
        <v>2315.9070000000002</v>
      </c>
      <c r="BA339" s="71">
        <v>24218.1</v>
      </c>
      <c r="BB339" s="71">
        <v>42700</v>
      </c>
      <c r="BC339" s="71">
        <v>5010</v>
      </c>
      <c r="BD339" s="71">
        <v>0</v>
      </c>
      <c r="BE339" s="71">
        <v>13726</v>
      </c>
      <c r="BF339" s="71"/>
      <c r="BG339" s="72"/>
      <c r="BH339" s="71">
        <v>0</v>
      </c>
      <c r="BI339" s="71">
        <v>0</v>
      </c>
      <c r="BJ339" s="71">
        <v>208.52500000000001</v>
      </c>
      <c r="BK339" s="71">
        <v>0</v>
      </c>
      <c r="BL339" s="71">
        <v>5.0019999999999998</v>
      </c>
      <c r="BM339" s="71">
        <v>0</v>
      </c>
      <c r="BN339" s="72"/>
      <c r="BO339" s="71">
        <v>0</v>
      </c>
      <c r="BP339" s="71">
        <v>0</v>
      </c>
      <c r="BQ339" s="71">
        <v>3</v>
      </c>
      <c r="BR339" s="71">
        <v>0</v>
      </c>
      <c r="BS339" s="71">
        <v>1</v>
      </c>
      <c r="BT339" s="71">
        <v>0</v>
      </c>
      <c r="BU339"/>
      <c r="BV339" s="70">
        <v>208.52500000000001</v>
      </c>
      <c r="BW339" s="70">
        <v>0</v>
      </c>
      <c r="BX339" s="70">
        <v>5.0019999999999998</v>
      </c>
      <c r="BY339" s="70">
        <v>0</v>
      </c>
      <c r="BZ339" s="70">
        <v>0</v>
      </c>
      <c r="CA339" s="70">
        <v>0</v>
      </c>
      <c r="CB339" s="70">
        <v>0</v>
      </c>
      <c r="CC339" s="70">
        <v>0</v>
      </c>
      <c r="CD339" s="70">
        <v>0</v>
      </c>
    </row>
    <row r="340" spans="1:82">
      <c r="A340" s="70" t="s">
        <v>2115</v>
      </c>
      <c r="B340" s="70">
        <v>153</v>
      </c>
      <c r="C340" s="70">
        <v>17</v>
      </c>
      <c r="D340" s="70">
        <v>9</v>
      </c>
      <c r="E340" s="70">
        <v>2020</v>
      </c>
      <c r="F340" s="70" t="s">
        <v>159</v>
      </c>
      <c r="G340" s="70" t="s">
        <v>2098</v>
      </c>
      <c r="H340" s="70" t="s">
        <v>2099</v>
      </c>
      <c r="I340" s="148"/>
      <c r="J340" s="71">
        <v>41.039720809815719</v>
      </c>
      <c r="K340" s="71">
        <v>2.2893158129200564</v>
      </c>
      <c r="L340" s="71">
        <v>8.9109704895969664</v>
      </c>
      <c r="M340" s="71">
        <v>33.738896346785275</v>
      </c>
      <c r="N340" s="71">
        <v>42.281413179027709</v>
      </c>
      <c r="O340" s="71">
        <v>19.340220190375899</v>
      </c>
      <c r="P340" s="71">
        <v>18.037750010083894</v>
      </c>
      <c r="Q340" s="71">
        <v>1.3563914417921501</v>
      </c>
      <c r="R340" s="71">
        <v>0.73885131405285076</v>
      </c>
      <c r="S340" s="71">
        <v>1.518809561667829</v>
      </c>
      <c r="T340" s="72"/>
      <c r="U340" s="71">
        <v>3671962</v>
      </c>
      <c r="V340" s="71">
        <v>890</v>
      </c>
      <c r="W340" s="71">
        <v>198</v>
      </c>
      <c r="X340" s="71">
        <v>7248</v>
      </c>
      <c r="Y340" s="71">
        <v>11406</v>
      </c>
      <c r="Z340" s="71">
        <v>13820</v>
      </c>
      <c r="AA340" s="71">
        <v>3981</v>
      </c>
      <c r="AB340" s="71">
        <v>23005</v>
      </c>
      <c r="AC340" s="71">
        <v>130976</v>
      </c>
      <c r="AD340" s="71">
        <v>1.518809561667829</v>
      </c>
      <c r="AE340" s="72"/>
      <c r="AF340" s="71">
        <v>54734877.300812557</v>
      </c>
      <c r="AG340" s="71">
        <v>1489550.210606022</v>
      </c>
      <c r="AH340" s="71">
        <v>1061599.0909570451</v>
      </c>
      <c r="AI340" s="71">
        <v>50569200.930412568</v>
      </c>
      <c r="AJ340" s="71">
        <v>68903798.112248942</v>
      </c>
      <c r="AK340" s="71"/>
      <c r="AL340" s="71"/>
      <c r="AM340" s="71">
        <v>3002408.0908808708</v>
      </c>
      <c r="AN340" s="71"/>
      <c r="AO340" s="71"/>
      <c r="AP340" s="71">
        <v>179761433.73591799</v>
      </c>
      <c r="AQ340" s="72"/>
      <c r="AR340" s="71">
        <v>526</v>
      </c>
      <c r="AS340" s="71">
        <v>104</v>
      </c>
      <c r="AT340" s="71">
        <v>2</v>
      </c>
      <c r="AU340" s="71">
        <v>4</v>
      </c>
      <c r="AV340" s="71">
        <v>0</v>
      </c>
      <c r="AW340" s="71">
        <v>2</v>
      </c>
      <c r="AX340" s="71"/>
      <c r="AY340" s="72"/>
      <c r="AZ340" s="71">
        <v>2374.087</v>
      </c>
      <c r="BA340" s="71">
        <v>24305.400000000009</v>
      </c>
      <c r="BB340" s="71">
        <v>42700</v>
      </c>
      <c r="BC340" s="71">
        <v>5010</v>
      </c>
      <c r="BD340" s="71">
        <v>0</v>
      </c>
      <c r="BE340" s="71">
        <v>13726</v>
      </c>
      <c r="BF340" s="71"/>
      <c r="BG340" s="72"/>
      <c r="BH340" s="71">
        <v>0</v>
      </c>
      <c r="BI340" s="71">
        <v>0</v>
      </c>
      <c r="BJ340" s="71">
        <v>212.13399999999999</v>
      </c>
      <c r="BK340" s="71">
        <v>0</v>
      </c>
      <c r="BL340" s="71">
        <v>0</v>
      </c>
      <c r="BM340" s="71">
        <v>0</v>
      </c>
      <c r="BN340" s="72"/>
      <c r="BO340" s="71">
        <v>0</v>
      </c>
      <c r="BP340" s="71">
        <v>0</v>
      </c>
      <c r="BQ340" s="71">
        <v>3</v>
      </c>
      <c r="BR340" s="71">
        <v>0</v>
      </c>
      <c r="BS340" s="71">
        <v>0</v>
      </c>
      <c r="BT340" s="71">
        <v>0</v>
      </c>
      <c r="BU340"/>
      <c r="BV340" s="70">
        <v>212.13399999999999</v>
      </c>
      <c r="BW340" s="70">
        <v>0</v>
      </c>
      <c r="BX340" s="70">
        <v>0</v>
      </c>
      <c r="BY340" s="70">
        <v>0</v>
      </c>
      <c r="BZ340" s="70">
        <v>0</v>
      </c>
      <c r="CA340" s="70">
        <v>0</v>
      </c>
      <c r="CB340" s="70">
        <v>0</v>
      </c>
      <c r="CC340" s="70">
        <v>0</v>
      </c>
      <c r="CD340" s="70">
        <v>0</v>
      </c>
    </row>
    <row r="341" spans="1:82">
      <c r="A341" s="70" t="s">
        <v>2116</v>
      </c>
      <c r="B341" s="70">
        <v>153</v>
      </c>
      <c r="C341" s="70">
        <v>18</v>
      </c>
      <c r="D341" s="70">
        <v>9</v>
      </c>
      <c r="E341" s="70">
        <v>2021</v>
      </c>
      <c r="F341" s="70" t="s">
        <v>160</v>
      </c>
      <c r="G341" s="70" t="s">
        <v>2098</v>
      </c>
      <c r="H341" s="70" t="s">
        <v>2099</v>
      </c>
      <c r="I341" s="148"/>
      <c r="J341" s="71">
        <v>50.89097450919391</v>
      </c>
      <c r="K341" s="71">
        <v>2.3237406513144157</v>
      </c>
      <c r="L341" s="71">
        <v>7.8643149731790887</v>
      </c>
      <c r="M341" s="71">
        <v>33.466786615637297</v>
      </c>
      <c r="N341" s="71">
        <v>41.261482399333779</v>
      </c>
      <c r="O341" s="71">
        <v>18.628313455296261</v>
      </c>
      <c r="P341" s="71">
        <v>18.563206557003646</v>
      </c>
      <c r="Q341" s="71">
        <v>1.3133012066905201</v>
      </c>
      <c r="R341" s="71">
        <v>1.2114846417909433</v>
      </c>
      <c r="S341" s="71">
        <v>1.550351836537545</v>
      </c>
      <c r="T341" s="72"/>
      <c r="U341" s="71">
        <v>4908417</v>
      </c>
      <c r="V341" s="71">
        <v>890</v>
      </c>
      <c r="W341" s="71">
        <v>198</v>
      </c>
      <c r="X341" s="71">
        <v>7248</v>
      </c>
      <c r="Y341" s="71">
        <v>11255</v>
      </c>
      <c r="Z341" s="71">
        <v>13706</v>
      </c>
      <c r="AA341" s="71">
        <v>3995</v>
      </c>
      <c r="AB341" s="71">
        <v>22493</v>
      </c>
      <c r="AC341" s="71">
        <v>208341.99999999997</v>
      </c>
      <c r="AD341" s="71">
        <v>1.550351836537545</v>
      </c>
      <c r="AE341" s="72"/>
      <c r="AF341" s="71">
        <v>68683853.804340035</v>
      </c>
      <c r="AG341" s="71">
        <v>1479545.2152682482</v>
      </c>
      <c r="AH341" s="71">
        <v>926559.13755353389</v>
      </c>
      <c r="AI341" s="71">
        <v>49097225.097020596</v>
      </c>
      <c r="AJ341" s="71">
        <v>62081343.055157363</v>
      </c>
      <c r="AK341" s="71">
        <v>0</v>
      </c>
      <c r="AL341" s="71">
        <v>0</v>
      </c>
      <c r="AM341" s="71">
        <v>2952518.6284609111</v>
      </c>
      <c r="AN341" s="71">
        <v>0</v>
      </c>
      <c r="AO341" s="71">
        <v>0</v>
      </c>
      <c r="AP341" s="71">
        <v>185221044.93780068</v>
      </c>
      <c r="AQ341" s="72"/>
      <c r="AR341" s="71">
        <v>540</v>
      </c>
      <c r="AS341" s="71">
        <v>110</v>
      </c>
      <c r="AT341" s="71">
        <v>2</v>
      </c>
      <c r="AU341" s="71">
        <v>5</v>
      </c>
      <c r="AV341" s="71">
        <v>0</v>
      </c>
      <c r="AW341" s="71">
        <v>2</v>
      </c>
      <c r="AX341" s="71"/>
      <c r="AY341" s="72"/>
      <c r="AZ341" s="71">
        <v>2461.757000000001</v>
      </c>
      <c r="BA341" s="71">
        <v>25297.400000000009</v>
      </c>
      <c r="BB341" s="71">
        <v>42700</v>
      </c>
      <c r="BC341" s="71">
        <v>10009</v>
      </c>
      <c r="BD341" s="71">
        <v>0</v>
      </c>
      <c r="BE341" s="71">
        <v>13726</v>
      </c>
      <c r="BF341" s="71"/>
      <c r="BG341" s="72"/>
      <c r="BH341" s="71">
        <v>0</v>
      </c>
      <c r="BI341" s="71">
        <v>0</v>
      </c>
      <c r="BJ341" s="71">
        <v>233.279</v>
      </c>
      <c r="BK341" s="71">
        <v>0</v>
      </c>
      <c r="BL341" s="71">
        <v>0</v>
      </c>
      <c r="BM341" s="71">
        <v>0</v>
      </c>
      <c r="BN341" s="72"/>
      <c r="BO341" s="71">
        <v>0</v>
      </c>
      <c r="BP341" s="71">
        <v>0</v>
      </c>
      <c r="BQ341" s="71">
        <v>3</v>
      </c>
      <c r="BR341" s="71">
        <v>0</v>
      </c>
      <c r="BS341" s="71">
        <v>0</v>
      </c>
      <c r="BT341" s="71">
        <v>0</v>
      </c>
      <c r="BU341"/>
      <c r="BV341" s="70">
        <v>233.279</v>
      </c>
      <c r="BW341" s="70">
        <v>0</v>
      </c>
      <c r="BX341" s="70">
        <v>0</v>
      </c>
      <c r="BY341" s="70">
        <v>0</v>
      </c>
      <c r="BZ341" s="70">
        <v>0</v>
      </c>
      <c r="CA341" s="70">
        <v>0</v>
      </c>
      <c r="CB341" s="70">
        <v>0</v>
      </c>
      <c r="CC341" s="70">
        <v>0</v>
      </c>
      <c r="CD341" s="70">
        <v>0</v>
      </c>
    </row>
    <row r="342" spans="1:82">
      <c r="A342" s="70" t="s">
        <v>2117</v>
      </c>
      <c r="B342" s="70">
        <v>153</v>
      </c>
      <c r="C342" s="70">
        <v>19</v>
      </c>
      <c r="D342" s="70">
        <v>9</v>
      </c>
      <c r="E342" s="70">
        <v>2022</v>
      </c>
      <c r="F342" s="70" t="s">
        <v>161</v>
      </c>
      <c r="G342" s="70" t="s">
        <v>2098</v>
      </c>
      <c r="H342" s="70" t="s">
        <v>2099</v>
      </c>
      <c r="I342" s="148"/>
      <c r="J342" s="71">
        <v>59.228553364539401</v>
      </c>
      <c r="K342" s="71">
        <v>2.155199384919694</v>
      </c>
      <c r="L342" s="71">
        <v>7.0198569739788166</v>
      </c>
      <c r="M342" s="71">
        <v>33.387274454202867</v>
      </c>
      <c r="N342" s="71">
        <v>50.255268408502083</v>
      </c>
      <c r="O342" s="71">
        <v>19.527847039973611</v>
      </c>
      <c r="P342" s="71">
        <v>18.353122968001717</v>
      </c>
      <c r="Q342" s="71">
        <v>1.3030250940518031</v>
      </c>
      <c r="R342" s="71">
        <v>0.81327223375869262</v>
      </c>
      <c r="S342" s="71">
        <v>1.704912589339767</v>
      </c>
      <c r="T342" s="72"/>
      <c r="U342" s="71">
        <v>5882150</v>
      </c>
      <c r="V342" s="71">
        <v>890</v>
      </c>
      <c r="W342" s="71">
        <v>198</v>
      </c>
      <c r="X342" s="71">
        <v>7248</v>
      </c>
      <c r="Y342" s="71">
        <v>11174</v>
      </c>
      <c r="Z342" s="71">
        <v>13651</v>
      </c>
      <c r="AA342" s="71">
        <v>4010</v>
      </c>
      <c r="AB342" s="71">
        <v>22134</v>
      </c>
      <c r="AC342" s="71">
        <v>141616.99999999997</v>
      </c>
      <c r="AD342" s="71">
        <v>1.704912589339767</v>
      </c>
      <c r="AE342" s="72"/>
      <c r="AF342" s="71">
        <v>77310404.75810656</v>
      </c>
      <c r="AG342" s="71">
        <v>1453972.7840253464</v>
      </c>
      <c r="AH342" s="71">
        <v>879228.06891540228</v>
      </c>
      <c r="AI342" s="71">
        <v>44040827.969596997</v>
      </c>
      <c r="AJ342" s="71">
        <v>79320971.497426599</v>
      </c>
      <c r="AK342" s="71">
        <v>0</v>
      </c>
      <c r="AL342" s="71">
        <v>0</v>
      </c>
      <c r="AM342" s="71">
        <v>2858103.5344070955</v>
      </c>
      <c r="AN342" s="71">
        <v>0</v>
      </c>
      <c r="AO342" s="71">
        <v>0</v>
      </c>
      <c r="AP342" s="71">
        <v>205863508.61247802</v>
      </c>
      <c r="AQ342" s="72"/>
      <c r="AR342" s="71">
        <v>559</v>
      </c>
      <c r="AS342" s="71">
        <v>113</v>
      </c>
      <c r="AT342" s="71">
        <v>2</v>
      </c>
      <c r="AU342" s="71">
        <v>5</v>
      </c>
      <c r="AV342" s="71">
        <v>0</v>
      </c>
      <c r="AW342" s="71">
        <v>2</v>
      </c>
      <c r="AX342" s="71"/>
      <c r="AY342" s="72"/>
      <c r="AZ342" s="71">
        <v>2575.4370000000008</v>
      </c>
      <c r="BA342" s="71">
        <v>26944.600000000009</v>
      </c>
      <c r="BB342" s="71">
        <v>42700</v>
      </c>
      <c r="BC342" s="71">
        <v>10009</v>
      </c>
      <c r="BD342" s="71">
        <v>0</v>
      </c>
      <c r="BE342" s="71">
        <v>13726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2118</v>
      </c>
      <c r="B343" s="70">
        <v>153</v>
      </c>
      <c r="C343" s="70">
        <v>20</v>
      </c>
      <c r="D343" s="70">
        <v>9</v>
      </c>
      <c r="E343" s="70">
        <v>2023</v>
      </c>
      <c r="F343" s="70" t="s">
        <v>1539</v>
      </c>
      <c r="G343" s="70" t="s">
        <v>2098</v>
      </c>
      <c r="H343" s="70" t="s">
        <v>2099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574</v>
      </c>
      <c r="AS343" s="71">
        <v>116</v>
      </c>
      <c r="AT343" s="71">
        <v>2</v>
      </c>
      <c r="AU343" s="71">
        <v>7</v>
      </c>
      <c r="AV343" s="71">
        <v>0</v>
      </c>
      <c r="AW343" s="71">
        <v>2</v>
      </c>
      <c r="AX343" s="71"/>
      <c r="AY343" s="72"/>
      <c r="AZ343" s="71">
        <v>2671.4090000000015</v>
      </c>
      <c r="BA343" s="71">
        <v>27082.100000000009</v>
      </c>
      <c r="BB343" s="71">
        <v>42700</v>
      </c>
      <c r="BC343" s="71">
        <v>11019</v>
      </c>
      <c r="BD343" s="71">
        <v>0</v>
      </c>
      <c r="BE343" s="71">
        <v>13726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2119</v>
      </c>
      <c r="B344" s="70">
        <v>153</v>
      </c>
      <c r="C344" s="70">
        <v>21</v>
      </c>
      <c r="D344" s="70">
        <v>9</v>
      </c>
      <c r="E344" s="70">
        <v>2024</v>
      </c>
      <c r="F344" s="70" t="s">
        <v>1554</v>
      </c>
      <c r="G344" s="70" t="s">
        <v>2098</v>
      </c>
      <c r="H344" s="70" t="s">
        <v>2099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2120</v>
      </c>
      <c r="B345" s="70">
        <v>1</v>
      </c>
      <c r="C345" s="70">
        <v>1</v>
      </c>
      <c r="D345" s="70">
        <v>1</v>
      </c>
      <c r="E345" s="70">
        <v>1990</v>
      </c>
      <c r="F345" s="70" t="s">
        <v>787</v>
      </c>
      <c r="G345" s="70" t="s">
        <v>2121</v>
      </c>
      <c r="H345" s="70" t="s">
        <v>2122</v>
      </c>
      <c r="I345" s="148" t="s">
        <v>793</v>
      </c>
      <c r="J345" s="71">
        <v>38.92346300248915</v>
      </c>
      <c r="K345" s="71">
        <v>5.7193977351878758</v>
      </c>
      <c r="L345" s="71">
        <v>7.0313564043157566</v>
      </c>
      <c r="M345" s="71">
        <v>14.45037812844908</v>
      </c>
      <c r="N345" s="71">
        <v>28.840617175865191</v>
      </c>
      <c r="O345" s="71">
        <v>22.10732186404919</v>
      </c>
      <c r="P345" s="71">
        <v>37.547707856901987</v>
      </c>
      <c r="Q345" s="71">
        <v>1.9455418251358201</v>
      </c>
      <c r="R345" s="71">
        <v>0</v>
      </c>
      <c r="S345" s="71">
        <v>1.5872551858088511</v>
      </c>
      <c r="T345" s="72"/>
      <c r="U345" s="71">
        <v>6324614</v>
      </c>
      <c r="V345" s="71">
        <v>1644</v>
      </c>
      <c r="W345" s="71">
        <v>101</v>
      </c>
      <c r="X345" s="71">
        <v>6061</v>
      </c>
      <c r="Y345" s="71">
        <v>7497</v>
      </c>
      <c r="Z345" s="71">
        <v>9093</v>
      </c>
      <c r="AA345" s="71">
        <v>9117</v>
      </c>
      <c r="AB345" s="71">
        <v>31589</v>
      </c>
      <c r="AC345" s="71">
        <v>0</v>
      </c>
      <c r="AD345" s="71">
        <v>1.5872551858088511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2123</v>
      </c>
      <c r="B346" s="70">
        <v>2</v>
      </c>
      <c r="C346" s="70">
        <v>2</v>
      </c>
      <c r="D346" s="70">
        <v>1</v>
      </c>
      <c r="E346" s="70">
        <v>2005</v>
      </c>
      <c r="F346" s="70" t="s">
        <v>789</v>
      </c>
      <c r="G346" s="70" t="s">
        <v>2121</v>
      </c>
      <c r="H346" s="70" t="s">
        <v>2122</v>
      </c>
      <c r="I346" s="148"/>
      <c r="J346" s="71">
        <v>37.187060340604972</v>
      </c>
      <c r="K346" s="71">
        <v>3.8449640822292381</v>
      </c>
      <c r="L346" s="71">
        <v>6.155058418200114</v>
      </c>
      <c r="M346" s="71">
        <v>26.059678334756072</v>
      </c>
      <c r="N346" s="71">
        <v>43.423883603489912</v>
      </c>
      <c r="O346" s="71">
        <v>32.159856472721572</v>
      </c>
      <c r="P346" s="71">
        <v>35.77391219615545</v>
      </c>
      <c r="Q346" s="71">
        <v>1.68600992220256</v>
      </c>
      <c r="R346" s="71">
        <v>0</v>
      </c>
      <c r="S346" s="71">
        <v>3.4942350652659169</v>
      </c>
      <c r="T346" s="72"/>
      <c r="U346" s="71">
        <v>4803057</v>
      </c>
      <c r="V346" s="71">
        <v>1418</v>
      </c>
      <c r="W346" s="71">
        <v>69</v>
      </c>
      <c r="X346" s="71">
        <v>4340</v>
      </c>
      <c r="Y346" s="71">
        <v>8065</v>
      </c>
      <c r="Z346" s="71">
        <v>15307</v>
      </c>
      <c r="AA346" s="71">
        <v>7114</v>
      </c>
      <c r="AB346" s="71">
        <v>28618</v>
      </c>
      <c r="AC346" s="71">
        <v>0</v>
      </c>
      <c r="AD346" s="71">
        <v>3.4942350652659169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2124</v>
      </c>
      <c r="B347" s="70">
        <v>3</v>
      </c>
      <c r="C347" s="70">
        <v>3</v>
      </c>
      <c r="D347" s="70">
        <v>1</v>
      </c>
      <c r="E347" s="70">
        <v>2006</v>
      </c>
      <c r="F347" s="70" t="s">
        <v>790</v>
      </c>
      <c r="G347" s="70" t="s">
        <v>2121</v>
      </c>
      <c r="H347" s="70" t="s">
        <v>2122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2125</v>
      </c>
      <c r="B348" s="70">
        <v>4</v>
      </c>
      <c r="C348" s="70">
        <v>4</v>
      </c>
      <c r="D348" s="70">
        <v>1</v>
      </c>
      <c r="E348" s="70">
        <v>2007</v>
      </c>
      <c r="F348" s="70" t="s">
        <v>791</v>
      </c>
      <c r="G348" s="70" t="s">
        <v>2121</v>
      </c>
      <c r="H348" s="70" t="s">
        <v>2122</v>
      </c>
      <c r="I348" s="148"/>
      <c r="J348" s="71">
        <v>34.415353586079952</v>
      </c>
      <c r="K348" s="71">
        <v>3.352731469649842</v>
      </c>
      <c r="L348" s="71">
        <v>3.7115377284040951</v>
      </c>
      <c r="M348" s="71">
        <v>27.759366182077692</v>
      </c>
      <c r="N348" s="71">
        <v>43.568489391117737</v>
      </c>
      <c r="O348" s="71">
        <v>31.447603527659808</v>
      </c>
      <c r="P348" s="71">
        <v>35.403374278218507</v>
      </c>
      <c r="Q348" s="71">
        <v>1.7445006809775401</v>
      </c>
      <c r="R348" s="71">
        <v>0</v>
      </c>
      <c r="S348" s="71">
        <v>3.3523679740076471</v>
      </c>
      <c r="T348" s="72"/>
      <c r="U348" s="71">
        <v>4947356</v>
      </c>
      <c r="V348" s="71">
        <v>1305</v>
      </c>
      <c r="W348" s="71">
        <v>43</v>
      </c>
      <c r="X348" s="71">
        <v>5696</v>
      </c>
      <c r="Y348" s="71">
        <v>8115</v>
      </c>
      <c r="Z348" s="71">
        <v>15560</v>
      </c>
      <c r="AA348" s="71">
        <v>6933</v>
      </c>
      <c r="AB348" s="71">
        <v>28045</v>
      </c>
      <c r="AC348" s="71">
        <v>0</v>
      </c>
      <c r="AD348" s="71">
        <v>3.3523679740076471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2126</v>
      </c>
      <c r="B349" s="70">
        <v>5</v>
      </c>
      <c r="C349" s="70">
        <v>5</v>
      </c>
      <c r="D349" s="70">
        <v>1</v>
      </c>
      <c r="E349" s="70">
        <v>2008</v>
      </c>
      <c r="F349" s="70" t="s">
        <v>792</v>
      </c>
      <c r="G349" s="1064" t="s">
        <v>2121</v>
      </c>
      <c r="H349" s="70" t="s">
        <v>2122</v>
      </c>
      <c r="I349" s="148"/>
      <c r="J349" s="71">
        <v>28.58844105727815</v>
      </c>
      <c r="K349" s="71">
        <v>2.5075079541383372</v>
      </c>
      <c r="L349" s="71">
        <v>3.306593283062119</v>
      </c>
      <c r="M349" s="71">
        <v>28.079603407409749</v>
      </c>
      <c r="N349" s="71">
        <v>42.498143878070977</v>
      </c>
      <c r="O349" s="71">
        <v>30.406656863627479</v>
      </c>
      <c r="P349" s="71">
        <v>34.582622577975613</v>
      </c>
      <c r="Q349" s="71">
        <v>1.7051950033437699</v>
      </c>
      <c r="R349" s="71">
        <v>0</v>
      </c>
      <c r="S349" s="71">
        <v>2.8536681601899092</v>
      </c>
      <c r="T349" s="72"/>
      <c r="U349" s="71">
        <v>4701750</v>
      </c>
      <c r="V349" s="71">
        <v>1305</v>
      </c>
      <c r="W349" s="71">
        <v>43</v>
      </c>
      <c r="X349" s="71">
        <v>5696</v>
      </c>
      <c r="Y349" s="71">
        <v>8144</v>
      </c>
      <c r="Z349" s="71">
        <v>15573</v>
      </c>
      <c r="AA349" s="71">
        <v>6780</v>
      </c>
      <c r="AB349" s="71">
        <v>27864</v>
      </c>
      <c r="AC349" s="71">
        <v>0</v>
      </c>
      <c r="AD349" s="71">
        <v>2.8536681601899092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2127</v>
      </c>
      <c r="B350" s="70">
        <v>6</v>
      </c>
      <c r="C350" s="70">
        <v>6</v>
      </c>
      <c r="D350" s="70">
        <v>1</v>
      </c>
      <c r="E350" s="70">
        <v>2009</v>
      </c>
      <c r="F350" s="70" t="s">
        <v>176</v>
      </c>
      <c r="G350" s="1064" t="s">
        <v>2121</v>
      </c>
      <c r="H350" s="70" t="s">
        <v>2122</v>
      </c>
      <c r="I350" s="148"/>
      <c r="J350" s="71">
        <v>22.871263176623021</v>
      </c>
      <c r="K350" s="71">
        <v>2.364654889141462</v>
      </c>
      <c r="L350" s="71">
        <v>5.2194985877051971</v>
      </c>
      <c r="M350" s="71">
        <v>29.300725402811839</v>
      </c>
      <c r="N350" s="71">
        <v>38.474118176569903</v>
      </c>
      <c r="O350" s="71">
        <v>30.95399401964124</v>
      </c>
      <c r="P350" s="71">
        <v>32.990553672436377</v>
      </c>
      <c r="Q350" s="71">
        <v>1.6118636612014801</v>
      </c>
      <c r="R350" s="71">
        <v>0</v>
      </c>
      <c r="S350" s="71">
        <v>2.3491865453751921</v>
      </c>
      <c r="T350" s="72"/>
      <c r="U350" s="71">
        <v>2977009</v>
      </c>
      <c r="V350" s="71">
        <v>1131</v>
      </c>
      <c r="W350" s="71">
        <v>97</v>
      </c>
      <c r="X350" s="71">
        <v>5987</v>
      </c>
      <c r="Y350" s="71">
        <v>8164</v>
      </c>
      <c r="Z350" s="71">
        <v>15648</v>
      </c>
      <c r="AA350" s="71">
        <v>6640</v>
      </c>
      <c r="AB350" s="71">
        <v>27649</v>
      </c>
      <c r="AC350" s="71">
        <v>0</v>
      </c>
      <c r="AD350" s="71">
        <v>2.3491865453751921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2128</v>
      </c>
      <c r="B351" s="70">
        <v>7</v>
      </c>
      <c r="C351" s="70">
        <v>7</v>
      </c>
      <c r="D351" s="70">
        <v>1</v>
      </c>
      <c r="E351" s="70">
        <v>2010</v>
      </c>
      <c r="F351" s="70" t="s">
        <v>177</v>
      </c>
      <c r="G351" s="70" t="s">
        <v>2121</v>
      </c>
      <c r="H351" s="70" t="s">
        <v>2122</v>
      </c>
      <c r="I351" s="148"/>
      <c r="J351" s="71">
        <v>23.774737634347641</v>
      </c>
      <c r="K351" s="71">
        <v>2.422365877554808</v>
      </c>
      <c r="L351" s="71">
        <v>4.9491817143205799</v>
      </c>
      <c r="M351" s="71">
        <v>28.136445806467592</v>
      </c>
      <c r="N351" s="71">
        <v>39.765597118769413</v>
      </c>
      <c r="O351" s="71">
        <v>30.89745805273467</v>
      </c>
      <c r="P351" s="71">
        <v>33.463565002442827</v>
      </c>
      <c r="Q351" s="71">
        <v>1.6606604214235501</v>
      </c>
      <c r="R351" s="71">
        <v>0</v>
      </c>
      <c r="S351" s="71">
        <v>2.0858491268226209</v>
      </c>
      <c r="T351" s="72"/>
      <c r="U351" s="71">
        <v>3545796</v>
      </c>
      <c r="V351" s="71">
        <v>1131</v>
      </c>
      <c r="W351" s="71">
        <v>97</v>
      </c>
      <c r="X351" s="71">
        <v>5987</v>
      </c>
      <c r="Y351" s="71">
        <v>8198</v>
      </c>
      <c r="Z351" s="71">
        <v>15692</v>
      </c>
      <c r="AA351" s="71">
        <v>6567</v>
      </c>
      <c r="AB351" s="71">
        <v>27296</v>
      </c>
      <c r="AC351" s="71">
        <v>0</v>
      </c>
      <c r="AD351" s="71">
        <v>2.0858491268226209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2129</v>
      </c>
      <c r="B352" s="70">
        <v>8</v>
      </c>
      <c r="C352" s="70">
        <v>8</v>
      </c>
      <c r="D352" s="70">
        <v>1</v>
      </c>
      <c r="E352" s="70">
        <v>2011</v>
      </c>
      <c r="F352" s="70" t="s">
        <v>178</v>
      </c>
      <c r="G352" s="70" t="s">
        <v>2121</v>
      </c>
      <c r="H352" s="70" t="s">
        <v>2122</v>
      </c>
      <c r="I352" s="148"/>
      <c r="J352" s="71">
        <v>18.918145905316159</v>
      </c>
      <c r="K352" s="71">
        <v>3.1118537310714358</v>
      </c>
      <c r="L352" s="71">
        <v>3.9109172486057089</v>
      </c>
      <c r="M352" s="71">
        <v>31.70009415616066</v>
      </c>
      <c r="N352" s="71">
        <v>46.261591063151677</v>
      </c>
      <c r="O352" s="71">
        <v>30.375382513091981</v>
      </c>
      <c r="P352" s="71">
        <v>32.239202164328617</v>
      </c>
      <c r="Q352" s="71">
        <v>1.88621852959837</v>
      </c>
      <c r="R352" s="71">
        <v>0</v>
      </c>
      <c r="S352" s="71">
        <v>2.069675995329145</v>
      </c>
      <c r="T352" s="72"/>
      <c r="U352" s="71">
        <v>2603757</v>
      </c>
      <c r="V352" s="71">
        <v>1131</v>
      </c>
      <c r="W352" s="71">
        <v>97</v>
      </c>
      <c r="X352" s="71">
        <v>5987</v>
      </c>
      <c r="Y352" s="71">
        <v>8240</v>
      </c>
      <c r="Z352" s="71">
        <v>15762</v>
      </c>
      <c r="AA352" s="71">
        <v>6515</v>
      </c>
      <c r="AB352" s="71">
        <v>26878</v>
      </c>
      <c r="AC352" s="71">
        <v>0</v>
      </c>
      <c r="AD352" s="71">
        <v>2.069675995329145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2130</v>
      </c>
      <c r="B353" s="70">
        <v>9</v>
      </c>
      <c r="C353" s="70">
        <v>9</v>
      </c>
      <c r="D353" s="70">
        <v>1</v>
      </c>
      <c r="E353" s="70">
        <v>2012</v>
      </c>
      <c r="F353" s="70" t="s">
        <v>179</v>
      </c>
      <c r="G353" s="70" t="s">
        <v>2121</v>
      </c>
      <c r="H353" s="70" t="s">
        <v>2122</v>
      </c>
      <c r="I353" s="148"/>
      <c r="J353" s="71">
        <v>29.69024767199905</v>
      </c>
      <c r="K353" s="71">
        <v>2.9208374805994199</v>
      </c>
      <c r="L353" s="71">
        <v>3.8520863020284848</v>
      </c>
      <c r="M353" s="71">
        <v>31.58355483036453</v>
      </c>
      <c r="N353" s="71">
        <v>46.071254155019467</v>
      </c>
      <c r="O353" s="71">
        <v>30.226216215408893</v>
      </c>
      <c r="P353" s="71">
        <v>32.14393697093827</v>
      </c>
      <c r="Q353" s="71">
        <v>2.0311156450223198</v>
      </c>
      <c r="R353" s="71">
        <v>0</v>
      </c>
      <c r="S353" s="71">
        <v>2.3239430614863181</v>
      </c>
      <c r="T353" s="72"/>
      <c r="U353" s="71">
        <v>3603199</v>
      </c>
      <c r="V353" s="71">
        <v>1131</v>
      </c>
      <c r="W353" s="71">
        <v>97</v>
      </c>
      <c r="X353" s="71">
        <v>5987</v>
      </c>
      <c r="Y353" s="71">
        <v>8231</v>
      </c>
      <c r="Z353" s="71">
        <v>15809</v>
      </c>
      <c r="AA353" s="71">
        <v>6459</v>
      </c>
      <c r="AB353" s="71">
        <v>26639</v>
      </c>
      <c r="AC353" s="71">
        <v>0</v>
      </c>
      <c r="AD353" s="71">
        <v>2.3239430614863181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4.0069999999999997</v>
      </c>
      <c r="BK353" s="71">
        <v>0</v>
      </c>
      <c r="BL353" s="71">
        <v>0</v>
      </c>
      <c r="BM353" s="71">
        <v>0</v>
      </c>
      <c r="BN353" s="72"/>
      <c r="BO353" s="71">
        <v>0</v>
      </c>
      <c r="BP353" s="71">
        <v>0</v>
      </c>
      <c r="BQ353" s="71">
        <v>1</v>
      </c>
      <c r="BR353" s="71">
        <v>0</v>
      </c>
      <c r="BS353" s="71">
        <v>0</v>
      </c>
      <c r="BT353" s="71">
        <v>0</v>
      </c>
      <c r="BU353"/>
      <c r="BV353" s="70">
        <v>4.0069999999999997</v>
      </c>
      <c r="BW353" s="70">
        <v>0</v>
      </c>
      <c r="BX353" s="70">
        <v>0</v>
      </c>
      <c r="BY353" s="70">
        <v>0</v>
      </c>
      <c r="BZ353" s="70">
        <v>0</v>
      </c>
      <c r="CA353" s="70">
        <v>0</v>
      </c>
      <c r="CB353" s="70">
        <v>0</v>
      </c>
      <c r="CC353" s="70">
        <v>0</v>
      </c>
      <c r="CD353" s="70">
        <v>0</v>
      </c>
    </row>
    <row r="354" spans="1:82">
      <c r="A354" s="70" t="s">
        <v>2131</v>
      </c>
      <c r="B354" s="70">
        <v>10</v>
      </c>
      <c r="C354" s="70">
        <v>10</v>
      </c>
      <c r="D354" s="70">
        <v>1</v>
      </c>
      <c r="E354" s="70">
        <v>2013</v>
      </c>
      <c r="F354" s="70" t="s">
        <v>180</v>
      </c>
      <c r="G354" s="70" t="s">
        <v>2121</v>
      </c>
      <c r="H354" s="70" t="s">
        <v>2122</v>
      </c>
      <c r="I354" s="148"/>
      <c r="J354" s="71">
        <v>31.95951016687691</v>
      </c>
      <c r="K354" s="71">
        <v>2.519392427436542</v>
      </c>
      <c r="L354" s="71">
        <v>3.5189295494257311</v>
      </c>
      <c r="M354" s="71">
        <v>30.296606043117301</v>
      </c>
      <c r="N354" s="71">
        <v>48.591442441588143</v>
      </c>
      <c r="O354" s="71">
        <v>29.100903118481607</v>
      </c>
      <c r="P354" s="71">
        <v>32.095213185276101</v>
      </c>
      <c r="Q354" s="71">
        <v>2.0427880354176202</v>
      </c>
      <c r="R354" s="71">
        <v>0</v>
      </c>
      <c r="S354" s="71">
        <v>1.976180091465906</v>
      </c>
      <c r="T354" s="72"/>
      <c r="U354" s="71">
        <v>3803337</v>
      </c>
      <c r="V354" s="71">
        <v>1131</v>
      </c>
      <c r="W354" s="71">
        <v>97</v>
      </c>
      <c r="X354" s="71">
        <v>5987</v>
      </c>
      <c r="Y354" s="71">
        <v>8241</v>
      </c>
      <c r="Z354" s="71">
        <v>15900</v>
      </c>
      <c r="AA354" s="71">
        <v>6425</v>
      </c>
      <c r="AB354" s="71">
        <v>26408</v>
      </c>
      <c r="AC354" s="71">
        <v>0</v>
      </c>
      <c r="AD354" s="71">
        <v>1.976180091465906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4.633</v>
      </c>
      <c r="BK354" s="71">
        <v>0</v>
      </c>
      <c r="BL354" s="71">
        <v>0</v>
      </c>
      <c r="BM354" s="71">
        <v>0</v>
      </c>
      <c r="BN354" s="72"/>
      <c r="BO354" s="71">
        <v>0</v>
      </c>
      <c r="BP354" s="71">
        <v>0</v>
      </c>
      <c r="BQ354" s="71">
        <v>1</v>
      </c>
      <c r="BR354" s="71">
        <v>0</v>
      </c>
      <c r="BS354" s="71">
        <v>0</v>
      </c>
      <c r="BT354" s="71">
        <v>0</v>
      </c>
      <c r="BU354"/>
      <c r="BV354" s="70">
        <v>4.633</v>
      </c>
      <c r="BW354" s="70">
        <v>0</v>
      </c>
      <c r="BX354" s="70">
        <v>0</v>
      </c>
      <c r="BY354" s="70">
        <v>0</v>
      </c>
      <c r="BZ354" s="70">
        <v>0</v>
      </c>
      <c r="CA354" s="70">
        <v>0</v>
      </c>
      <c r="CB354" s="70">
        <v>0</v>
      </c>
      <c r="CC354" s="70">
        <v>0</v>
      </c>
      <c r="CD354" s="70">
        <v>0</v>
      </c>
    </row>
    <row r="355" spans="1:82">
      <c r="A355" s="70" t="s">
        <v>2132</v>
      </c>
      <c r="B355" s="70">
        <v>11</v>
      </c>
      <c r="C355" s="70">
        <v>11</v>
      </c>
      <c r="D355" s="70">
        <v>1</v>
      </c>
      <c r="E355" s="70">
        <v>2014</v>
      </c>
      <c r="F355" s="70" t="s">
        <v>181</v>
      </c>
      <c r="G355" s="70" t="s">
        <v>2121</v>
      </c>
      <c r="H355" s="70" t="s">
        <v>2122</v>
      </c>
      <c r="I355" s="148"/>
      <c r="J355" s="71">
        <v>29.695972034364349</v>
      </c>
      <c r="K355" s="71">
        <v>2.5452509856410042</v>
      </c>
      <c r="L355" s="71">
        <v>5.1008366142811372</v>
      </c>
      <c r="M355" s="71">
        <v>28.18396017419817</v>
      </c>
      <c r="N355" s="71">
        <v>42.320506929542503</v>
      </c>
      <c r="O355" s="71">
        <v>27.731135668412492</v>
      </c>
      <c r="P355" s="71">
        <v>31.815140915325784</v>
      </c>
      <c r="Q355" s="71">
        <v>1.93002382730373</v>
      </c>
      <c r="R355" s="71">
        <v>0</v>
      </c>
      <c r="S355" s="71">
        <v>1.9309643783801389</v>
      </c>
      <c r="T355" s="72"/>
      <c r="U355" s="71">
        <v>4231399</v>
      </c>
      <c r="V355" s="71">
        <v>1044</v>
      </c>
      <c r="W355" s="71">
        <v>116</v>
      </c>
      <c r="X355" s="71">
        <v>5536</v>
      </c>
      <c r="Y355" s="71">
        <v>8223</v>
      </c>
      <c r="Z355" s="71">
        <v>15958</v>
      </c>
      <c r="AA355" s="71">
        <v>6336</v>
      </c>
      <c r="AB355" s="71">
        <v>26005</v>
      </c>
      <c r="AC355" s="71">
        <v>0</v>
      </c>
      <c r="AD355" s="71">
        <v>1.9309643783801389</v>
      </c>
      <c r="AE355" s="72"/>
      <c r="AF355" s="71"/>
      <c r="AG355" s="71"/>
      <c r="AH355" s="71"/>
      <c r="AI355" s="71"/>
      <c r="AJ355" s="71"/>
      <c r="AK355" s="71"/>
      <c r="AL355" s="71"/>
      <c r="AM355" s="71"/>
      <c r="AN355" s="71"/>
      <c r="AO355" s="71"/>
      <c r="AP355" s="71"/>
      <c r="AQ355" s="72"/>
      <c r="AR355" s="71">
        <v>189</v>
      </c>
      <c r="AS355" s="71">
        <v>18</v>
      </c>
      <c r="AT355" s="71">
        <v>0</v>
      </c>
      <c r="AU355" s="71">
        <v>0</v>
      </c>
      <c r="AV355" s="71">
        <v>0</v>
      </c>
      <c r="AW355" s="71">
        <v>1</v>
      </c>
      <c r="AX355" s="71"/>
      <c r="AY355" s="72"/>
      <c r="AZ355" s="71">
        <v>878.2</v>
      </c>
      <c r="BA355" s="71">
        <v>2716.7</v>
      </c>
      <c r="BB355" s="71">
        <v>0</v>
      </c>
      <c r="BC355" s="71">
        <v>0</v>
      </c>
      <c r="BD355" s="71">
        <v>0</v>
      </c>
      <c r="BE355" s="71">
        <v>2102</v>
      </c>
      <c r="BF355" s="71"/>
      <c r="BG355" s="72"/>
      <c r="BH355" s="71">
        <v>0</v>
      </c>
      <c r="BI355" s="71">
        <v>0</v>
      </c>
      <c r="BJ355" s="71">
        <v>4.4870000000000001</v>
      </c>
      <c r="BK355" s="71">
        <v>0</v>
      </c>
      <c r="BL355" s="71">
        <v>0</v>
      </c>
      <c r="BM355" s="71">
        <v>0</v>
      </c>
      <c r="BN355" s="72"/>
      <c r="BO355" s="71">
        <v>0</v>
      </c>
      <c r="BP355" s="71">
        <v>0</v>
      </c>
      <c r="BQ355" s="71">
        <v>1</v>
      </c>
      <c r="BR355" s="71">
        <v>0</v>
      </c>
      <c r="BS355" s="71">
        <v>0</v>
      </c>
      <c r="BT355" s="71">
        <v>0</v>
      </c>
      <c r="BU355"/>
      <c r="BV355" s="70">
        <v>4.4870000000000001</v>
      </c>
      <c r="BW355" s="70">
        <v>0</v>
      </c>
      <c r="BX355" s="70">
        <v>0</v>
      </c>
      <c r="BY355" s="70">
        <v>0</v>
      </c>
      <c r="BZ355" s="70">
        <v>0</v>
      </c>
      <c r="CA355" s="70">
        <v>0</v>
      </c>
      <c r="CB355" s="70">
        <v>0</v>
      </c>
      <c r="CC355" s="70">
        <v>0</v>
      </c>
      <c r="CD355" s="70">
        <v>0</v>
      </c>
    </row>
    <row r="356" spans="1:82">
      <c r="A356" s="70" t="s">
        <v>2133</v>
      </c>
      <c r="B356" s="70">
        <v>12</v>
      </c>
      <c r="C356" s="70">
        <v>12</v>
      </c>
      <c r="D356" s="70">
        <v>1</v>
      </c>
      <c r="E356" s="70">
        <v>2015</v>
      </c>
      <c r="F356" s="70" t="s">
        <v>182</v>
      </c>
      <c r="G356" s="70" t="s">
        <v>2121</v>
      </c>
      <c r="H356" s="70" t="s">
        <v>2122</v>
      </c>
      <c r="I356" s="148"/>
      <c r="J356" s="71">
        <v>29.04009092290714</v>
      </c>
      <c r="K356" s="71">
        <v>2.5768626687430922</v>
      </c>
      <c r="L356" s="71">
        <v>5.1872271041215958</v>
      </c>
      <c r="M356" s="71">
        <v>28.842631776244129</v>
      </c>
      <c r="N356" s="71">
        <v>38.077769530013448</v>
      </c>
      <c r="O356" s="71">
        <v>27.440979609424517</v>
      </c>
      <c r="P356" s="71">
        <v>31.473430113058946</v>
      </c>
      <c r="Q356" s="71">
        <v>1.8507896310789</v>
      </c>
      <c r="R356" s="71">
        <v>0</v>
      </c>
      <c r="S356" s="71">
        <v>2.3659462683777832</v>
      </c>
      <c r="T356" s="72"/>
      <c r="U356" s="71">
        <v>4066944</v>
      </c>
      <c r="V356" s="71">
        <v>1044</v>
      </c>
      <c r="W356" s="71">
        <v>116</v>
      </c>
      <c r="X356" s="71">
        <v>5536</v>
      </c>
      <c r="Y356" s="71">
        <v>8236</v>
      </c>
      <c r="Z356" s="71">
        <v>15943</v>
      </c>
      <c r="AA356" s="71">
        <v>6263</v>
      </c>
      <c r="AB356" s="71">
        <v>25474</v>
      </c>
      <c r="AC356" s="71">
        <v>0</v>
      </c>
      <c r="AD356" s="71">
        <v>2.3659462683777832</v>
      </c>
      <c r="AE356" s="72"/>
      <c r="AF356" s="71">
        <v>40480451.580044687</v>
      </c>
      <c r="AG356" s="71">
        <v>1859609.6263189591</v>
      </c>
      <c r="AH356" s="71">
        <v>1025251.403803768</v>
      </c>
      <c r="AI356" s="71">
        <v>37106460.888155952</v>
      </c>
      <c r="AJ356" s="71">
        <v>46206901.573737808</v>
      </c>
      <c r="AK356" s="71">
        <v>0</v>
      </c>
      <c r="AL356" s="71">
        <v>0</v>
      </c>
      <c r="AM356" s="71">
        <v>3491104.8405890591</v>
      </c>
      <c r="AN356" s="71">
        <v>0</v>
      </c>
      <c r="AO356" s="71">
        <v>0</v>
      </c>
      <c r="AP356" s="71">
        <v>130169779.91265024</v>
      </c>
      <c r="AQ356" s="72"/>
      <c r="AR356" s="71">
        <v>221</v>
      </c>
      <c r="AS356" s="71">
        <v>20</v>
      </c>
      <c r="AT356" s="71">
        <v>0</v>
      </c>
      <c r="AU356" s="71">
        <v>0</v>
      </c>
      <c r="AV356" s="71">
        <v>0</v>
      </c>
      <c r="AW356" s="71">
        <v>1</v>
      </c>
      <c r="AX356" s="71"/>
      <c r="AY356" s="72"/>
      <c r="AZ356" s="71">
        <v>1063.2</v>
      </c>
      <c r="BA356" s="71">
        <v>4554.5</v>
      </c>
      <c r="BB356" s="71">
        <v>0</v>
      </c>
      <c r="BC356" s="71">
        <v>0</v>
      </c>
      <c r="BD356" s="71">
        <v>0</v>
      </c>
      <c r="BE356" s="71">
        <v>1567</v>
      </c>
      <c r="BF356" s="71"/>
      <c r="BG356" s="72"/>
      <c r="BH356" s="71">
        <v>0</v>
      </c>
      <c r="BI356" s="71">
        <v>0</v>
      </c>
      <c r="BJ356" s="71">
        <v>4.5519999999999996</v>
      </c>
      <c r="BK356" s="71">
        <v>0</v>
      </c>
      <c r="BL356" s="71">
        <v>0</v>
      </c>
      <c r="BM356" s="71">
        <v>0</v>
      </c>
      <c r="BN356" s="72"/>
      <c r="BO356" s="71">
        <v>0</v>
      </c>
      <c r="BP356" s="71">
        <v>0</v>
      </c>
      <c r="BQ356" s="71">
        <v>1</v>
      </c>
      <c r="BR356" s="71">
        <v>0</v>
      </c>
      <c r="BS356" s="71">
        <v>0</v>
      </c>
      <c r="BT356" s="71">
        <v>0</v>
      </c>
      <c r="BU356"/>
      <c r="BV356" s="70">
        <v>4.5519999999999996</v>
      </c>
      <c r="BW356" s="70">
        <v>0</v>
      </c>
      <c r="BX356" s="70">
        <v>0</v>
      </c>
      <c r="BY356" s="70">
        <v>0</v>
      </c>
      <c r="BZ356" s="70">
        <v>0</v>
      </c>
      <c r="CA356" s="70">
        <v>0</v>
      </c>
      <c r="CB356" s="70">
        <v>0</v>
      </c>
      <c r="CC356" s="70">
        <v>0</v>
      </c>
      <c r="CD356" s="70">
        <v>0</v>
      </c>
    </row>
    <row r="357" spans="1:82">
      <c r="A357" s="70" t="s">
        <v>2134</v>
      </c>
      <c r="B357" s="70">
        <v>13</v>
      </c>
      <c r="C357" s="70">
        <v>13</v>
      </c>
      <c r="D357" s="70">
        <v>1</v>
      </c>
      <c r="E357" s="70">
        <v>2016</v>
      </c>
      <c r="F357" s="70" t="s">
        <v>155</v>
      </c>
      <c r="G357" s="70" t="s">
        <v>2121</v>
      </c>
      <c r="H357" s="70" t="s">
        <v>2122</v>
      </c>
      <c r="I357" s="148"/>
      <c r="J357" s="71">
        <v>32.666194205518146</v>
      </c>
      <c r="K357" s="71">
        <v>2.5734068033463031</v>
      </c>
      <c r="L357" s="71">
        <v>6.0559355942765531</v>
      </c>
      <c r="M357" s="71">
        <v>24.556151326046443</v>
      </c>
      <c r="N357" s="71">
        <v>37.832632737567259</v>
      </c>
      <c r="O357" s="71">
        <v>26.944522587618323</v>
      </c>
      <c r="P357" s="71">
        <v>31.217288426340112</v>
      </c>
      <c r="Q357" s="71">
        <v>1.7754066520704295</v>
      </c>
      <c r="R357" s="71">
        <v>0</v>
      </c>
      <c r="S357" s="71">
        <v>3.0958702345814895</v>
      </c>
      <c r="T357" s="72"/>
      <c r="U357" s="71">
        <v>4861042</v>
      </c>
      <c r="V357" s="71">
        <v>1044</v>
      </c>
      <c r="W357" s="71">
        <v>116</v>
      </c>
      <c r="X357" s="71">
        <v>5536</v>
      </c>
      <c r="Y357" s="71">
        <v>8226</v>
      </c>
      <c r="Z357" s="71">
        <v>15847</v>
      </c>
      <c r="AA357" s="71">
        <v>6425</v>
      </c>
      <c r="AB357" s="71">
        <v>25136</v>
      </c>
      <c r="AC357" s="71">
        <v>0</v>
      </c>
      <c r="AD357" s="71">
        <v>3.095870234581489</v>
      </c>
      <c r="AE357" s="72"/>
      <c r="AF357" s="71">
        <v>45528039.242242441</v>
      </c>
      <c r="AG357" s="71">
        <v>1800851.7784899799</v>
      </c>
      <c r="AH357" s="71">
        <v>911432.56612052128</v>
      </c>
      <c r="AI357" s="71">
        <v>34412228.27397728</v>
      </c>
      <c r="AJ357" s="71">
        <v>40741047.518165693</v>
      </c>
      <c r="AK357" s="71">
        <v>0</v>
      </c>
      <c r="AL357" s="71">
        <v>0</v>
      </c>
      <c r="AM357" s="71">
        <v>3447459.6171161318</v>
      </c>
      <c r="AN357" s="71">
        <v>0</v>
      </c>
      <c r="AO357" s="71">
        <v>0</v>
      </c>
      <c r="AP357" s="71">
        <v>126841058.99611205</v>
      </c>
      <c r="AQ357" s="72"/>
      <c r="AR357" s="71">
        <v>233</v>
      </c>
      <c r="AS357" s="71">
        <v>22</v>
      </c>
      <c r="AT357" s="71">
        <v>0</v>
      </c>
      <c r="AU357" s="71">
        <v>0</v>
      </c>
      <c r="AV357" s="71">
        <v>0</v>
      </c>
      <c r="AW357" s="71">
        <v>1</v>
      </c>
      <c r="AX357" s="71"/>
      <c r="AY357" s="72"/>
      <c r="AZ357" s="71">
        <v>1129.5999999999999</v>
      </c>
      <c r="BA357" s="71">
        <v>4629</v>
      </c>
      <c r="BB357" s="71">
        <v>0</v>
      </c>
      <c r="BC357" s="71">
        <v>0</v>
      </c>
      <c r="BD357" s="71">
        <v>0</v>
      </c>
      <c r="BE357" s="71">
        <v>1567</v>
      </c>
      <c r="BF357" s="71"/>
      <c r="BG357" s="72"/>
      <c r="BH357" s="71">
        <v>0</v>
      </c>
      <c r="BI357" s="71">
        <v>0</v>
      </c>
      <c r="BJ357" s="71">
        <v>4.343</v>
      </c>
      <c r="BK357" s="71">
        <v>0</v>
      </c>
      <c r="BL357" s="71">
        <v>0</v>
      </c>
      <c r="BM357" s="71">
        <v>0</v>
      </c>
      <c r="BN357" s="72"/>
      <c r="BO357" s="71">
        <v>0</v>
      </c>
      <c r="BP357" s="71">
        <v>0</v>
      </c>
      <c r="BQ357" s="71">
        <v>1</v>
      </c>
      <c r="BR357" s="71">
        <v>0</v>
      </c>
      <c r="BS357" s="71">
        <v>0</v>
      </c>
      <c r="BT357" s="71">
        <v>0</v>
      </c>
      <c r="BU357"/>
      <c r="BV357" s="70">
        <v>4.343</v>
      </c>
      <c r="BW357" s="70">
        <v>0</v>
      </c>
      <c r="BX357" s="70">
        <v>0</v>
      </c>
      <c r="BY357" s="70">
        <v>0</v>
      </c>
      <c r="BZ357" s="70">
        <v>0</v>
      </c>
      <c r="CA357" s="70">
        <v>0</v>
      </c>
      <c r="CB357" s="70">
        <v>0</v>
      </c>
      <c r="CC357" s="70">
        <v>0</v>
      </c>
      <c r="CD357" s="70">
        <v>0</v>
      </c>
    </row>
    <row r="358" spans="1:82">
      <c r="A358" s="70" t="s">
        <v>2135</v>
      </c>
      <c r="B358" s="70">
        <v>14</v>
      </c>
      <c r="C358" s="70">
        <v>14</v>
      </c>
      <c r="D358" s="70">
        <v>1</v>
      </c>
      <c r="E358" s="70">
        <v>2017</v>
      </c>
      <c r="F358" s="70" t="s">
        <v>156</v>
      </c>
      <c r="G358" s="70" t="s">
        <v>2121</v>
      </c>
      <c r="H358" s="70" t="s">
        <v>2122</v>
      </c>
      <c r="I358" s="148"/>
      <c r="J358" s="71">
        <v>28.153298821779984</v>
      </c>
      <c r="K358" s="71">
        <v>2.4732327937371945</v>
      </c>
      <c r="L358" s="71">
        <v>5.3786622450550698</v>
      </c>
      <c r="M358" s="71">
        <v>21.206359081001562</v>
      </c>
      <c r="N358" s="71">
        <v>40.032753391470713</v>
      </c>
      <c r="O358" s="71">
        <v>26.550010949664863</v>
      </c>
      <c r="P358" s="71">
        <v>30.754001149842356</v>
      </c>
      <c r="Q358" s="71">
        <v>1.68755587451844</v>
      </c>
      <c r="R358" s="71">
        <v>0</v>
      </c>
      <c r="S358" s="71">
        <v>2.5241998048161718</v>
      </c>
      <c r="T358" s="72"/>
      <c r="U358" s="71">
        <v>4831298</v>
      </c>
      <c r="V358" s="71">
        <v>1044</v>
      </c>
      <c r="W358" s="71">
        <v>116</v>
      </c>
      <c r="X358" s="71">
        <v>5536</v>
      </c>
      <c r="Y358" s="71">
        <v>8223</v>
      </c>
      <c r="Z358" s="71">
        <v>15874</v>
      </c>
      <c r="AA358" s="71">
        <v>6370</v>
      </c>
      <c r="AB358" s="71">
        <v>24707</v>
      </c>
      <c r="AC358" s="71">
        <v>0</v>
      </c>
      <c r="AD358" s="71">
        <v>2.5241998048161718</v>
      </c>
      <c r="AE358" s="72"/>
      <c r="AF358" s="71">
        <v>40570718.000774801</v>
      </c>
      <c r="AG358" s="71">
        <v>1764717.0541604359</v>
      </c>
      <c r="AH358" s="71">
        <v>1086165.4757750039</v>
      </c>
      <c r="AI358" s="71">
        <v>31119555.473073181</v>
      </c>
      <c r="AJ358" s="71">
        <v>46436035.949538633</v>
      </c>
      <c r="AK358" s="71">
        <v>0</v>
      </c>
      <c r="AL358" s="71">
        <v>0</v>
      </c>
      <c r="AM358" s="71">
        <v>3393923.5579083259</v>
      </c>
      <c r="AN358" s="71">
        <v>0</v>
      </c>
      <c r="AO358" s="71">
        <v>0</v>
      </c>
      <c r="AP358" s="71">
        <v>124371115.51123038</v>
      </c>
      <c r="AQ358" s="72"/>
      <c r="AR358" s="71">
        <v>257</v>
      </c>
      <c r="AS358" s="71">
        <v>24</v>
      </c>
      <c r="AT358" s="71">
        <v>0</v>
      </c>
      <c r="AU358" s="71">
        <v>0</v>
      </c>
      <c r="AV358" s="71">
        <v>0</v>
      </c>
      <c r="AW358" s="71">
        <v>1</v>
      </c>
      <c r="AX358" s="71"/>
      <c r="AY358" s="72"/>
      <c r="AZ358" s="71">
        <v>1257.3</v>
      </c>
      <c r="BA358" s="71">
        <v>4689.4000000000005</v>
      </c>
      <c r="BB358" s="71">
        <v>0</v>
      </c>
      <c r="BC358" s="71">
        <v>0</v>
      </c>
      <c r="BD358" s="71">
        <v>0</v>
      </c>
      <c r="BE358" s="71">
        <v>1567</v>
      </c>
      <c r="BF358" s="71"/>
      <c r="BG358" s="72"/>
      <c r="BH358" s="71">
        <v>0</v>
      </c>
      <c r="BI358" s="71">
        <v>0</v>
      </c>
      <c r="BJ358" s="71">
        <v>4.3650000000000002</v>
      </c>
      <c r="BK358" s="71">
        <v>0</v>
      </c>
      <c r="BL358" s="71">
        <v>0</v>
      </c>
      <c r="BM358" s="71">
        <v>0</v>
      </c>
      <c r="BN358" s="72"/>
      <c r="BO358" s="71">
        <v>0</v>
      </c>
      <c r="BP358" s="71">
        <v>0</v>
      </c>
      <c r="BQ358" s="71">
        <v>1</v>
      </c>
      <c r="BR358" s="71">
        <v>0</v>
      </c>
      <c r="BS358" s="71">
        <v>0</v>
      </c>
      <c r="BT358" s="71">
        <v>0</v>
      </c>
      <c r="BU358"/>
      <c r="BV358" s="70">
        <v>4.3650000000000002</v>
      </c>
      <c r="BW358" s="70">
        <v>0</v>
      </c>
      <c r="BX358" s="70">
        <v>0</v>
      </c>
      <c r="BY358" s="70">
        <v>0</v>
      </c>
      <c r="BZ358" s="70">
        <v>0</v>
      </c>
      <c r="CA358" s="70">
        <v>0</v>
      </c>
      <c r="CB358" s="70">
        <v>0</v>
      </c>
      <c r="CC358" s="70">
        <v>0</v>
      </c>
      <c r="CD358" s="70">
        <v>0</v>
      </c>
    </row>
    <row r="359" spans="1:82">
      <c r="A359" s="70" t="s">
        <v>2136</v>
      </c>
      <c r="B359" s="70">
        <v>15</v>
      </c>
      <c r="C359" s="70">
        <v>15</v>
      </c>
      <c r="D359" s="70">
        <v>1</v>
      </c>
      <c r="E359" s="70">
        <v>2018</v>
      </c>
      <c r="F359" s="70" t="s">
        <v>183</v>
      </c>
      <c r="G359" s="70" t="s">
        <v>2121</v>
      </c>
      <c r="H359" s="70" t="s">
        <v>2122</v>
      </c>
      <c r="I359" s="148"/>
      <c r="J359" s="71">
        <v>30.6380035554612</v>
      </c>
      <c r="K359" s="71">
        <v>2.3482331886002319</v>
      </c>
      <c r="L359" s="71">
        <v>4.9633756025928824</v>
      </c>
      <c r="M359" s="71">
        <v>21.426003803209468</v>
      </c>
      <c r="N359" s="71">
        <v>35.927259751893324</v>
      </c>
      <c r="O359" s="71">
        <v>25.901851950758491</v>
      </c>
      <c r="P359" s="71">
        <v>30.237553575312834</v>
      </c>
      <c r="Q359" s="71">
        <v>1.5376823986370101</v>
      </c>
      <c r="R359" s="71">
        <v>0</v>
      </c>
      <c r="S359" s="71">
        <v>3.306171610796059</v>
      </c>
      <c r="T359" s="72"/>
      <c r="U359" s="71">
        <v>4995063</v>
      </c>
      <c r="V359" s="71">
        <v>1044</v>
      </c>
      <c r="W359" s="71">
        <v>116</v>
      </c>
      <c r="X359" s="71">
        <v>5536</v>
      </c>
      <c r="Y359" s="71">
        <v>8192</v>
      </c>
      <c r="Z359" s="71">
        <v>15783</v>
      </c>
      <c r="AA359" s="71">
        <v>6326</v>
      </c>
      <c r="AB359" s="71">
        <v>24261</v>
      </c>
      <c r="AC359" s="71">
        <v>0</v>
      </c>
      <c r="AD359" s="71">
        <v>3.306171610796059</v>
      </c>
      <c r="AE359" s="72"/>
      <c r="AF359" s="71">
        <v>43859069.069299787</v>
      </c>
      <c r="AG359" s="71">
        <v>1568411.9203570869</v>
      </c>
      <c r="AH359" s="71">
        <v>1030651.373964556</v>
      </c>
      <c r="AI359" s="71">
        <v>30786738.747246388</v>
      </c>
      <c r="AJ359" s="71">
        <v>42899188.571906842</v>
      </c>
      <c r="AK359" s="71">
        <v>0</v>
      </c>
      <c r="AL359" s="71">
        <v>0</v>
      </c>
      <c r="AM359" s="71">
        <v>3339553.596975313</v>
      </c>
      <c r="AN359" s="71">
        <v>0</v>
      </c>
      <c r="AO359" s="71">
        <v>0</v>
      </c>
      <c r="AP359" s="71">
        <v>123483613.27974997</v>
      </c>
      <c r="AQ359" s="72"/>
      <c r="AR359" s="71">
        <v>277</v>
      </c>
      <c r="AS359" s="71">
        <v>25</v>
      </c>
      <c r="AT359" s="71">
        <v>0</v>
      </c>
      <c r="AU359" s="71">
        <v>0</v>
      </c>
      <c r="AV359" s="71">
        <v>0</v>
      </c>
      <c r="AW359" s="71">
        <v>1</v>
      </c>
      <c r="AX359" s="71"/>
      <c r="AY359" s="72"/>
      <c r="AZ359" s="71">
        <v>1360.4</v>
      </c>
      <c r="BA359" s="71">
        <v>5688.3</v>
      </c>
      <c r="BB359" s="71">
        <v>0</v>
      </c>
      <c r="BC359" s="71">
        <v>0</v>
      </c>
      <c r="BD359" s="71">
        <v>0</v>
      </c>
      <c r="BE359" s="71">
        <v>1567</v>
      </c>
      <c r="BF359" s="71"/>
      <c r="BG359" s="72"/>
      <c r="BH359" s="71">
        <v>0</v>
      </c>
      <c r="BI359" s="71">
        <v>0</v>
      </c>
      <c r="BJ359" s="71">
        <v>4.0529999999999999</v>
      </c>
      <c r="BK359" s="71">
        <v>0</v>
      </c>
      <c r="BL359" s="71">
        <v>0</v>
      </c>
      <c r="BM359" s="71">
        <v>0</v>
      </c>
      <c r="BN359" s="72"/>
      <c r="BO359" s="71">
        <v>0</v>
      </c>
      <c r="BP359" s="71">
        <v>0</v>
      </c>
      <c r="BQ359" s="71">
        <v>1</v>
      </c>
      <c r="BR359" s="71">
        <v>0</v>
      </c>
      <c r="BS359" s="71">
        <v>0</v>
      </c>
      <c r="BT359" s="71">
        <v>0</v>
      </c>
      <c r="BU359"/>
      <c r="BV359" s="70">
        <v>4.0529999999999999</v>
      </c>
      <c r="BW359" s="70">
        <v>0</v>
      </c>
      <c r="BX359" s="70">
        <v>0</v>
      </c>
      <c r="BY359" s="70">
        <v>0</v>
      </c>
      <c r="BZ359" s="70">
        <v>0</v>
      </c>
      <c r="CA359" s="70">
        <v>0</v>
      </c>
      <c r="CB359" s="70">
        <v>0</v>
      </c>
      <c r="CC359" s="70">
        <v>0</v>
      </c>
      <c r="CD359" s="70">
        <v>0</v>
      </c>
    </row>
    <row r="360" spans="1:82">
      <c r="A360" s="70" t="s">
        <v>2137</v>
      </c>
      <c r="B360" s="70">
        <v>16</v>
      </c>
      <c r="C360" s="70">
        <v>16</v>
      </c>
      <c r="D360" s="70">
        <v>1</v>
      </c>
      <c r="E360" s="70">
        <v>2019</v>
      </c>
      <c r="F360" s="70" t="s">
        <v>158</v>
      </c>
      <c r="G360" s="70" t="s">
        <v>2121</v>
      </c>
      <c r="H360" s="70" t="s">
        <v>2122</v>
      </c>
      <c r="I360" s="148"/>
      <c r="J360" s="71">
        <v>25.59597695762756</v>
      </c>
      <c r="K360" s="71">
        <v>2.1716882219781097</v>
      </c>
      <c r="L360" s="71">
        <v>5.0137145139579022</v>
      </c>
      <c r="M360" s="71">
        <v>21.010656604176674</v>
      </c>
      <c r="N360" s="71">
        <v>34.253649137308095</v>
      </c>
      <c r="O360" s="71">
        <v>24.987740353036536</v>
      </c>
      <c r="P360" s="71">
        <v>28.938939970750795</v>
      </c>
      <c r="Q360" s="71">
        <v>1.4603106352886099</v>
      </c>
      <c r="R360" s="71">
        <v>0</v>
      </c>
      <c r="S360" s="71">
        <v>3.1086478536797491</v>
      </c>
      <c r="T360" s="72"/>
      <c r="U360" s="71">
        <v>4776572</v>
      </c>
      <c r="V360" s="71">
        <v>1044</v>
      </c>
      <c r="W360" s="71">
        <v>116</v>
      </c>
      <c r="X360" s="71">
        <v>5536</v>
      </c>
      <c r="Y360" s="71">
        <v>8127</v>
      </c>
      <c r="Z360" s="71">
        <v>15644</v>
      </c>
      <c r="AA360" s="71">
        <v>6009</v>
      </c>
      <c r="AB360" s="71">
        <v>23664</v>
      </c>
      <c r="AC360" s="71">
        <v>0</v>
      </c>
      <c r="AD360" s="71">
        <v>3.1086478536797491</v>
      </c>
      <c r="AE360" s="72"/>
      <c r="AF360" s="71">
        <v>36934167.866110399</v>
      </c>
      <c r="AG360" s="71">
        <v>1517319.4858521679</v>
      </c>
      <c r="AH360" s="71">
        <v>1095083.7461727541</v>
      </c>
      <c r="AI360" s="71">
        <v>31125645.056129988</v>
      </c>
      <c r="AJ360" s="71">
        <v>42252833.164451063</v>
      </c>
      <c r="AK360" s="71">
        <v>0</v>
      </c>
      <c r="AL360" s="71">
        <v>0</v>
      </c>
      <c r="AM360" s="71">
        <v>3222858.6575033772</v>
      </c>
      <c r="AN360" s="71">
        <v>0</v>
      </c>
      <c r="AO360" s="71">
        <v>0</v>
      </c>
      <c r="AP360" s="71">
        <v>116147907.97621976</v>
      </c>
      <c r="AQ360" s="72"/>
      <c r="AR360" s="71">
        <v>283</v>
      </c>
      <c r="AS360" s="71">
        <v>28</v>
      </c>
      <c r="AT360" s="71">
        <v>0</v>
      </c>
      <c r="AU360" s="71">
        <v>0</v>
      </c>
      <c r="AV360" s="71">
        <v>0</v>
      </c>
      <c r="AW360" s="71">
        <v>1</v>
      </c>
      <c r="AX360" s="71"/>
      <c r="AY360" s="72"/>
      <c r="AZ360" s="71">
        <v>1389.3</v>
      </c>
      <c r="BA360" s="71">
        <v>5831.4000000000005</v>
      </c>
      <c r="BB360" s="71">
        <v>0</v>
      </c>
      <c r="BC360" s="71">
        <v>0</v>
      </c>
      <c r="BD360" s="71">
        <v>0</v>
      </c>
      <c r="BE360" s="71">
        <v>1567</v>
      </c>
      <c r="BF360" s="71"/>
      <c r="BG360" s="72"/>
      <c r="BH360" s="71">
        <v>0</v>
      </c>
      <c r="BI360" s="71">
        <v>0</v>
      </c>
      <c r="BJ360" s="71">
        <v>3.8860000000000001</v>
      </c>
      <c r="BK360" s="71">
        <v>0</v>
      </c>
      <c r="BL360" s="71">
        <v>0</v>
      </c>
      <c r="BM360" s="71">
        <v>0</v>
      </c>
      <c r="BN360" s="72"/>
      <c r="BO360" s="71">
        <v>0</v>
      </c>
      <c r="BP360" s="71">
        <v>0</v>
      </c>
      <c r="BQ360" s="71">
        <v>1</v>
      </c>
      <c r="BR360" s="71">
        <v>0</v>
      </c>
      <c r="BS360" s="71">
        <v>0</v>
      </c>
      <c r="BT360" s="71">
        <v>0</v>
      </c>
      <c r="BU360"/>
      <c r="BV360" s="70">
        <v>3.8860000000000001</v>
      </c>
      <c r="BW360" s="70">
        <v>0</v>
      </c>
      <c r="BX360" s="70">
        <v>0</v>
      </c>
      <c r="BY360" s="70">
        <v>0</v>
      </c>
      <c r="BZ360" s="70">
        <v>0</v>
      </c>
      <c r="CA360" s="70">
        <v>0</v>
      </c>
      <c r="CB360" s="70">
        <v>0</v>
      </c>
      <c r="CC360" s="70">
        <v>0</v>
      </c>
      <c r="CD360" s="70">
        <v>0</v>
      </c>
    </row>
    <row r="361" spans="1:82">
      <c r="A361" s="70" t="s">
        <v>2138</v>
      </c>
      <c r="B361" s="70">
        <v>17</v>
      </c>
      <c r="C361" s="70">
        <v>17</v>
      </c>
      <c r="D361" s="70">
        <v>1</v>
      </c>
      <c r="E361" s="70">
        <v>2020</v>
      </c>
      <c r="F361" s="70" t="s">
        <v>159</v>
      </c>
      <c r="G361" s="70" t="s">
        <v>2121</v>
      </c>
      <c r="H361" s="70" t="s">
        <v>2122</v>
      </c>
      <c r="I361" s="148"/>
      <c r="J361" s="71">
        <v>21.037047396834371</v>
      </c>
      <c r="K361" s="71">
        <v>2.2093800121669336</v>
      </c>
      <c r="L361" s="71">
        <v>4.4804263814915615</v>
      </c>
      <c r="M361" s="71">
        <v>20.064586719033993</v>
      </c>
      <c r="N361" s="71">
        <v>31.755443235541115</v>
      </c>
      <c r="O361" s="71">
        <v>21.703869387303897</v>
      </c>
      <c r="P361" s="71">
        <v>26.9818641823787</v>
      </c>
      <c r="Q361" s="71">
        <v>1.3673581363443501</v>
      </c>
      <c r="R361" s="71">
        <v>0</v>
      </c>
      <c r="S361" s="71">
        <v>3.162931146049436</v>
      </c>
      <c r="T361" s="72"/>
      <c r="U361" s="71">
        <v>4056467</v>
      </c>
      <c r="V361" s="71">
        <v>939</v>
      </c>
      <c r="W361" s="71">
        <v>131</v>
      </c>
      <c r="X361" s="71">
        <v>5378</v>
      </c>
      <c r="Y361" s="71">
        <v>8099</v>
      </c>
      <c r="Z361" s="71">
        <v>15509</v>
      </c>
      <c r="AA361" s="71">
        <v>5955</v>
      </c>
      <c r="AB361" s="71">
        <v>23191</v>
      </c>
      <c r="AC361" s="71">
        <v>0</v>
      </c>
      <c r="AD361" s="71">
        <v>3.162931146049436</v>
      </c>
      <c r="AE361" s="72"/>
      <c r="AF361" s="71">
        <v>32878209.80596216</v>
      </c>
      <c r="AG361" s="71">
        <v>1497063.8366203203</v>
      </c>
      <c r="AH361" s="71">
        <v>1108264.1633082216</v>
      </c>
      <c r="AI361" s="71">
        <v>31613182.474818252</v>
      </c>
      <c r="AJ361" s="71">
        <v>43360171.746464707</v>
      </c>
      <c r="AK361" s="71"/>
      <c r="AL361" s="71"/>
      <c r="AM361" s="71">
        <v>3026683.1573839718</v>
      </c>
      <c r="AN361" s="71"/>
      <c r="AO361" s="71"/>
      <c r="AP361" s="71">
        <v>113483575.18455765</v>
      </c>
      <c r="AQ361" s="72"/>
      <c r="AR361" s="71">
        <v>294</v>
      </c>
      <c r="AS361" s="71">
        <v>28</v>
      </c>
      <c r="AT361" s="71">
        <v>0</v>
      </c>
      <c r="AU361" s="71">
        <v>0</v>
      </c>
      <c r="AV361" s="71">
        <v>0</v>
      </c>
      <c r="AW361" s="71">
        <v>1</v>
      </c>
      <c r="AX361" s="71"/>
      <c r="AY361" s="72"/>
      <c r="AZ361" s="71">
        <v>1447.1</v>
      </c>
      <c r="BA361" s="71">
        <v>5831.4</v>
      </c>
      <c r="BB361" s="71">
        <v>0</v>
      </c>
      <c r="BC361" s="71">
        <v>0</v>
      </c>
      <c r="BD361" s="71">
        <v>0</v>
      </c>
      <c r="BE361" s="71">
        <v>1567</v>
      </c>
      <c r="BF361" s="71"/>
      <c r="BG361" s="72"/>
      <c r="BH361" s="71">
        <v>0</v>
      </c>
      <c r="BI361" s="71">
        <v>0</v>
      </c>
      <c r="BJ361" s="71">
        <v>4.2690000000000001</v>
      </c>
      <c r="BK361" s="71">
        <v>0</v>
      </c>
      <c r="BL361" s="71">
        <v>0</v>
      </c>
      <c r="BM361" s="71">
        <v>0</v>
      </c>
      <c r="BN361" s="72"/>
      <c r="BO361" s="71">
        <v>0</v>
      </c>
      <c r="BP361" s="71">
        <v>0</v>
      </c>
      <c r="BQ361" s="71">
        <v>1</v>
      </c>
      <c r="BR361" s="71">
        <v>0</v>
      </c>
      <c r="BS361" s="71">
        <v>0</v>
      </c>
      <c r="BT361" s="71">
        <v>0</v>
      </c>
      <c r="BU361"/>
      <c r="BV361" s="70">
        <v>4.2690000000000001</v>
      </c>
      <c r="BW361" s="70">
        <v>0</v>
      </c>
      <c r="BX361" s="70">
        <v>0</v>
      </c>
      <c r="BY361" s="70">
        <v>0</v>
      </c>
      <c r="BZ361" s="70">
        <v>0</v>
      </c>
      <c r="CA361" s="70">
        <v>0</v>
      </c>
      <c r="CB361" s="70">
        <v>0</v>
      </c>
      <c r="CC361" s="70">
        <v>0</v>
      </c>
      <c r="CD361" s="70">
        <v>0</v>
      </c>
    </row>
    <row r="362" spans="1:82">
      <c r="A362" s="70" t="s">
        <v>2139</v>
      </c>
      <c r="B362" s="70">
        <v>17</v>
      </c>
      <c r="C362" s="70">
        <v>18</v>
      </c>
      <c r="D362" s="70">
        <v>1</v>
      </c>
      <c r="E362" s="70">
        <v>2021</v>
      </c>
      <c r="F362" s="70" t="s">
        <v>160</v>
      </c>
      <c r="G362" s="70" t="s">
        <v>2121</v>
      </c>
      <c r="H362" s="70" t="s">
        <v>2122</v>
      </c>
      <c r="I362" s="148"/>
      <c r="J362" s="71">
        <v>23.837241692746279</v>
      </c>
      <c r="K362" s="71">
        <v>2.3007589651256861</v>
      </c>
      <c r="L362" s="71">
        <v>3.8928649695736928</v>
      </c>
      <c r="M362" s="71">
        <v>21.10385008305931</v>
      </c>
      <c r="N362" s="71">
        <v>33.462427684358516</v>
      </c>
      <c r="O362" s="71">
        <v>21.025828772321113</v>
      </c>
      <c r="P362" s="71">
        <v>27.619449255276511</v>
      </c>
      <c r="Q362" s="71">
        <v>1.3225847567667199</v>
      </c>
      <c r="R362" s="71">
        <v>0</v>
      </c>
      <c r="S362" s="71">
        <v>3.4939966057426619</v>
      </c>
      <c r="T362" s="72"/>
      <c r="U362" s="71">
        <v>4982291</v>
      </c>
      <c r="V362" s="71">
        <v>939</v>
      </c>
      <c r="W362" s="71">
        <v>131</v>
      </c>
      <c r="X362" s="71">
        <v>5378</v>
      </c>
      <c r="Y362" s="71">
        <v>8046</v>
      </c>
      <c r="Z362" s="71">
        <v>15470</v>
      </c>
      <c r="AA362" s="71">
        <v>5944</v>
      </c>
      <c r="AB362" s="71">
        <v>22652</v>
      </c>
      <c r="AC362" s="71">
        <v>0</v>
      </c>
      <c r="AD362" s="71">
        <v>3.4939966057426619</v>
      </c>
      <c r="AE362" s="72"/>
      <c r="AF362" s="71">
        <v>35905355.728033066</v>
      </c>
      <c r="AG362" s="71">
        <v>1518774.3364741879</v>
      </c>
      <c r="AH362" s="71">
        <v>870667.13757263182</v>
      </c>
      <c r="AI362" s="71">
        <v>32671949.393819019</v>
      </c>
      <c r="AJ362" s="71">
        <v>44314755.390773937</v>
      </c>
      <c r="AK362" s="71">
        <v>0</v>
      </c>
      <c r="AL362" s="71">
        <v>0</v>
      </c>
      <c r="AM362" s="71">
        <v>2973389.5866223518</v>
      </c>
      <c r="AN362" s="71">
        <v>0</v>
      </c>
      <c r="AO362" s="71">
        <v>0</v>
      </c>
      <c r="AP362" s="71">
        <v>118254891.57329519</v>
      </c>
      <c r="AQ362" s="72"/>
      <c r="AR362" s="71">
        <v>308</v>
      </c>
      <c r="AS362" s="71">
        <v>28</v>
      </c>
      <c r="AT362" s="71">
        <v>0</v>
      </c>
      <c r="AU362" s="71">
        <v>0</v>
      </c>
      <c r="AV362" s="71">
        <v>0</v>
      </c>
      <c r="AW362" s="71">
        <v>1</v>
      </c>
      <c r="AX362" s="71"/>
      <c r="AY362" s="72"/>
      <c r="AZ362" s="71">
        <v>1519.9</v>
      </c>
      <c r="BA362" s="71">
        <v>5831.4</v>
      </c>
      <c r="BB362" s="71">
        <v>0</v>
      </c>
      <c r="BC362" s="71">
        <v>0</v>
      </c>
      <c r="BD362" s="71">
        <v>0</v>
      </c>
      <c r="BE362" s="71">
        <v>1567</v>
      </c>
      <c r="BF362" s="71"/>
      <c r="BG362" s="72"/>
      <c r="BH362" s="71">
        <v>0</v>
      </c>
      <c r="BI362" s="71">
        <v>0</v>
      </c>
      <c r="BJ362" s="71">
        <v>4.3220000000000001</v>
      </c>
      <c r="BK362" s="71">
        <v>0</v>
      </c>
      <c r="BL362" s="71">
        <v>0</v>
      </c>
      <c r="BM362" s="71">
        <v>0</v>
      </c>
      <c r="BN362" s="72"/>
      <c r="BO362" s="71">
        <v>0</v>
      </c>
      <c r="BP362" s="71">
        <v>0</v>
      </c>
      <c r="BQ362" s="71">
        <v>1</v>
      </c>
      <c r="BR362" s="71">
        <v>0</v>
      </c>
      <c r="BS362" s="71">
        <v>0</v>
      </c>
      <c r="BT362" s="71">
        <v>0</v>
      </c>
      <c r="BU362"/>
      <c r="BV362" s="70">
        <v>4.3220000000000001</v>
      </c>
      <c r="BW362" s="70">
        <v>0</v>
      </c>
      <c r="BX362" s="70">
        <v>0</v>
      </c>
      <c r="BY362" s="70">
        <v>0</v>
      </c>
      <c r="BZ362" s="70">
        <v>0</v>
      </c>
      <c r="CA362" s="70">
        <v>0</v>
      </c>
      <c r="CB362" s="70">
        <v>0</v>
      </c>
      <c r="CC362" s="70">
        <v>0</v>
      </c>
      <c r="CD362" s="70">
        <v>0</v>
      </c>
    </row>
    <row r="363" spans="1:82">
      <c r="A363" s="70" t="s">
        <v>2140</v>
      </c>
      <c r="B363" s="70">
        <v>17</v>
      </c>
      <c r="C363" s="70">
        <v>19</v>
      </c>
      <c r="D363" s="70">
        <v>1</v>
      </c>
      <c r="E363" s="70">
        <v>2022</v>
      </c>
      <c r="F363" s="70" t="s">
        <v>161</v>
      </c>
      <c r="G363" s="70" t="s">
        <v>2121</v>
      </c>
      <c r="H363" s="70" t="s">
        <v>2122</v>
      </c>
      <c r="I363" s="148"/>
      <c r="J363" s="71">
        <v>23.486285095476209</v>
      </c>
      <c r="K363" s="71">
        <v>2.0966636514762311</v>
      </c>
      <c r="L363" s="71">
        <v>3.4384027254140768</v>
      </c>
      <c r="M363" s="71">
        <v>20.175446359146477</v>
      </c>
      <c r="N363" s="71">
        <v>34.404380339229498</v>
      </c>
      <c r="O363" s="71">
        <v>22.234365727222173</v>
      </c>
      <c r="P363" s="71">
        <v>27.190998392243937</v>
      </c>
      <c r="Q363" s="71">
        <v>1.3087943386174974</v>
      </c>
      <c r="R363" s="71">
        <v>0</v>
      </c>
      <c r="S363" s="71">
        <v>1.973631085264816</v>
      </c>
      <c r="T363" s="72"/>
      <c r="U363" s="71">
        <v>4539226</v>
      </c>
      <c r="V363" s="71">
        <v>939</v>
      </c>
      <c r="W363" s="71">
        <v>131</v>
      </c>
      <c r="X363" s="71">
        <v>5378</v>
      </c>
      <c r="Y363" s="71">
        <v>8007</v>
      </c>
      <c r="Z363" s="71">
        <v>15543</v>
      </c>
      <c r="AA363" s="71">
        <v>5941</v>
      </c>
      <c r="AB363" s="71">
        <v>22232</v>
      </c>
      <c r="AC363" s="71">
        <v>0</v>
      </c>
      <c r="AD363" s="71">
        <v>1.973631085264816</v>
      </c>
      <c r="AE363" s="72"/>
      <c r="AF363" s="71">
        <v>37296255.809044376</v>
      </c>
      <c r="AG363" s="71">
        <v>1493791.0051307993</v>
      </c>
      <c r="AH363" s="71">
        <v>922868.99045254837</v>
      </c>
      <c r="AI363" s="71">
        <v>31003557.010775141</v>
      </c>
      <c r="AJ363" s="71">
        <v>50619448.29830122</v>
      </c>
      <c r="AK363" s="71">
        <v>0</v>
      </c>
      <c r="AL363" s="71">
        <v>0</v>
      </c>
      <c r="AM363" s="71">
        <v>2870758.009258993</v>
      </c>
      <c r="AN363" s="71">
        <v>0</v>
      </c>
      <c r="AO363" s="71">
        <v>0</v>
      </c>
      <c r="AP363" s="71">
        <v>124206679.12296307</v>
      </c>
      <c r="AQ363" s="72"/>
      <c r="AR363" s="71">
        <v>324</v>
      </c>
      <c r="AS363" s="71">
        <v>28</v>
      </c>
      <c r="AT363" s="71">
        <v>0</v>
      </c>
      <c r="AU363" s="71">
        <v>0</v>
      </c>
      <c r="AV363" s="71">
        <v>0</v>
      </c>
      <c r="AW363" s="71">
        <v>1</v>
      </c>
      <c r="AX363" s="71"/>
      <c r="AY363" s="72"/>
      <c r="AZ363" s="71">
        <v>1619.2000000000003</v>
      </c>
      <c r="BA363" s="71">
        <v>5831.4</v>
      </c>
      <c r="BB363" s="71">
        <v>0</v>
      </c>
      <c r="BC363" s="71">
        <v>0</v>
      </c>
      <c r="BD363" s="71">
        <v>0</v>
      </c>
      <c r="BE363" s="71">
        <v>1567</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2141</v>
      </c>
      <c r="B364" s="70">
        <v>17</v>
      </c>
      <c r="C364" s="70">
        <v>20</v>
      </c>
      <c r="D364" s="70">
        <v>1</v>
      </c>
      <c r="E364" s="70">
        <v>2023</v>
      </c>
      <c r="F364" s="70" t="s">
        <v>1539</v>
      </c>
      <c r="G364" s="70" t="s">
        <v>2121</v>
      </c>
      <c r="H364" s="70" t="s">
        <v>2122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352</v>
      </c>
      <c r="AS364" s="71">
        <v>28</v>
      </c>
      <c r="AT364" s="71">
        <v>0</v>
      </c>
      <c r="AU364" s="71">
        <v>0</v>
      </c>
      <c r="AV364" s="71">
        <v>0</v>
      </c>
      <c r="AW364" s="71">
        <v>1</v>
      </c>
      <c r="AX364" s="71"/>
      <c r="AY364" s="72"/>
      <c r="AZ364" s="71">
        <v>1772.7000000000005</v>
      </c>
      <c r="BA364" s="71">
        <v>5831</v>
      </c>
      <c r="BB364" s="71">
        <v>0</v>
      </c>
      <c r="BC364" s="71">
        <v>0</v>
      </c>
      <c r="BD364" s="71">
        <v>0</v>
      </c>
      <c r="BE364" s="71">
        <v>1567</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2142</v>
      </c>
      <c r="B365" s="70">
        <v>17</v>
      </c>
      <c r="C365" s="70">
        <v>21</v>
      </c>
      <c r="D365" s="70">
        <v>1</v>
      </c>
      <c r="E365" s="70">
        <v>2024</v>
      </c>
      <c r="F365" s="70" t="s">
        <v>1554</v>
      </c>
      <c r="G365" s="70" t="s">
        <v>2121</v>
      </c>
      <c r="H365" s="70" t="s">
        <v>2122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2143</v>
      </c>
      <c r="B366" s="70">
        <v>460</v>
      </c>
      <c r="C366" s="70">
        <v>1</v>
      </c>
      <c r="D366" s="70">
        <v>28</v>
      </c>
      <c r="E366" s="70">
        <v>1990</v>
      </c>
      <c r="F366" s="70" t="s">
        <v>787</v>
      </c>
      <c r="G366" s="70" t="s">
        <v>2144</v>
      </c>
      <c r="H366" s="70" t="s">
        <v>2145</v>
      </c>
      <c r="I366" s="148"/>
      <c r="J366" s="71">
        <v>29.624136314555091</v>
      </c>
      <c r="K366" s="71">
        <v>5.2118332953951034</v>
      </c>
      <c r="L366" s="71">
        <v>0.88831587175608073</v>
      </c>
      <c r="M366" s="71">
        <v>19.928688771882982</v>
      </c>
      <c r="N366" s="71">
        <v>35.173104155230313</v>
      </c>
      <c r="O366" s="71">
        <v>25.338448088322959</v>
      </c>
      <c r="P366" s="71">
        <v>25.50954288314697</v>
      </c>
      <c r="Q366" s="71">
        <v>2.1519888857536098</v>
      </c>
      <c r="R366" s="71">
        <v>0</v>
      </c>
      <c r="S366" s="71">
        <v>1.8613386607086331</v>
      </c>
      <c r="T366" s="72"/>
      <c r="U366" s="71">
        <v>7688047</v>
      </c>
      <c r="V366" s="71">
        <v>1533</v>
      </c>
      <c r="W366" s="71">
        <v>12</v>
      </c>
      <c r="X366" s="71">
        <v>7317</v>
      </c>
      <c r="Y366" s="71">
        <v>10337</v>
      </c>
      <c r="Z366" s="71">
        <v>10422</v>
      </c>
      <c r="AA366" s="71">
        <v>6194</v>
      </c>
      <c r="AB366" s="71">
        <v>34941</v>
      </c>
      <c r="AC366" s="71">
        <v>0</v>
      </c>
      <c r="AD366" s="71">
        <v>1.8613386607086331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2146</v>
      </c>
      <c r="B367" s="70">
        <v>461</v>
      </c>
      <c r="C367" s="70">
        <v>2</v>
      </c>
      <c r="D367" s="70">
        <v>28</v>
      </c>
      <c r="E367" s="70">
        <v>2005</v>
      </c>
      <c r="F367" s="70" t="s">
        <v>789</v>
      </c>
      <c r="G367" s="70" t="s">
        <v>2144</v>
      </c>
      <c r="H367" s="70" t="s">
        <v>2145</v>
      </c>
      <c r="I367" s="148"/>
      <c r="J367" s="71">
        <v>17.36293051439252</v>
      </c>
      <c r="K367" s="71">
        <v>3.1191524976349352</v>
      </c>
      <c r="L367" s="71">
        <v>2.43436779842702</v>
      </c>
      <c r="M367" s="71">
        <v>28.37535667630987</v>
      </c>
      <c r="N367" s="71">
        <v>40.279837088336002</v>
      </c>
      <c r="O367" s="71">
        <v>34.143191189534093</v>
      </c>
      <c r="P367" s="71">
        <v>25.71155651657897</v>
      </c>
      <c r="Q367" s="71">
        <v>1.82280896613835</v>
      </c>
      <c r="R367" s="71">
        <v>0</v>
      </c>
      <c r="S367" s="71">
        <v>3.73948589475</v>
      </c>
      <c r="T367" s="72"/>
      <c r="U367" s="71">
        <v>3963413</v>
      </c>
      <c r="V367" s="71">
        <v>1286</v>
      </c>
      <c r="W367" s="71">
        <v>33</v>
      </c>
      <c r="X367" s="71">
        <v>5714</v>
      </c>
      <c r="Y367" s="71">
        <v>10812</v>
      </c>
      <c r="Z367" s="71">
        <v>16251</v>
      </c>
      <c r="AA367" s="71">
        <v>5113</v>
      </c>
      <c r="AB367" s="71">
        <v>30940</v>
      </c>
      <c r="AC367" s="71">
        <v>0</v>
      </c>
      <c r="AD367" s="71">
        <v>3.73948589475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2147</v>
      </c>
      <c r="B368" s="70">
        <v>462</v>
      </c>
      <c r="C368" s="70">
        <v>3</v>
      </c>
      <c r="D368" s="70">
        <v>28</v>
      </c>
      <c r="E368" s="70">
        <v>2006</v>
      </c>
      <c r="F368" s="70" t="s">
        <v>790</v>
      </c>
      <c r="G368" s="1064" t="s">
        <v>2144</v>
      </c>
      <c r="H368" s="70" t="s">
        <v>2145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2148</v>
      </c>
      <c r="B369" s="70">
        <v>463</v>
      </c>
      <c r="C369" s="70">
        <v>4</v>
      </c>
      <c r="D369" s="70">
        <v>28</v>
      </c>
      <c r="E369" s="70">
        <v>2007</v>
      </c>
      <c r="F369" s="70" t="s">
        <v>791</v>
      </c>
      <c r="G369" s="1064" t="s">
        <v>2144</v>
      </c>
      <c r="H369" s="70" t="s">
        <v>2145</v>
      </c>
      <c r="I369" s="148"/>
      <c r="J369" s="71">
        <v>25.500753291584989</v>
      </c>
      <c r="K369" s="71">
        <v>3.251063147379222</v>
      </c>
      <c r="L369" s="71">
        <v>2.059960120539071</v>
      </c>
      <c r="M369" s="71">
        <v>28.91781368893281</v>
      </c>
      <c r="N369" s="71">
        <v>41.935383203838818</v>
      </c>
      <c r="O369" s="71">
        <v>32.654172891799462</v>
      </c>
      <c r="P369" s="71">
        <v>25.415057519499999</v>
      </c>
      <c r="Q369" s="71">
        <v>1.8653001219637599</v>
      </c>
      <c r="R369" s="71">
        <v>0</v>
      </c>
      <c r="S369" s="71">
        <v>2.6261800929999999</v>
      </c>
      <c r="T369" s="72"/>
      <c r="U369" s="71">
        <v>5139455</v>
      </c>
      <c r="V369" s="71">
        <v>1165</v>
      </c>
      <c r="W369" s="71">
        <v>31</v>
      </c>
      <c r="X369" s="71">
        <v>7084</v>
      </c>
      <c r="Y369" s="71">
        <v>10810</v>
      </c>
      <c r="Z369" s="71">
        <v>16157</v>
      </c>
      <c r="AA369" s="71">
        <v>4977</v>
      </c>
      <c r="AB369" s="71">
        <v>29987</v>
      </c>
      <c r="AC369" s="71">
        <v>0</v>
      </c>
      <c r="AD369" s="71">
        <v>2.6261800929999999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2149</v>
      </c>
      <c r="B370" s="70">
        <v>464</v>
      </c>
      <c r="C370" s="70">
        <v>5</v>
      </c>
      <c r="D370" s="70">
        <v>28</v>
      </c>
      <c r="E370" s="70">
        <v>2008</v>
      </c>
      <c r="F370" s="70" t="s">
        <v>792</v>
      </c>
      <c r="G370" s="70" t="s">
        <v>2144</v>
      </c>
      <c r="H370" s="70" t="s">
        <v>2145</v>
      </c>
      <c r="I370" s="148"/>
      <c r="J370" s="71">
        <v>22.933799622930859</v>
      </c>
      <c r="K370" s="71">
        <v>2.4887153025842439</v>
      </c>
      <c r="L370" s="71">
        <v>1.824240746699942</v>
      </c>
      <c r="M370" s="71">
        <v>34.806441557910119</v>
      </c>
      <c r="N370" s="71">
        <v>40.447188434778973</v>
      </c>
      <c r="O370" s="71">
        <v>31.488355181385749</v>
      </c>
      <c r="P370" s="71">
        <v>24.865823756287771</v>
      </c>
      <c r="Q370" s="71">
        <v>1.8063537508504901</v>
      </c>
      <c r="R370" s="71">
        <v>0</v>
      </c>
      <c r="S370" s="71">
        <v>4.5756589604850006</v>
      </c>
      <c r="T370" s="72"/>
      <c r="U370" s="71">
        <v>5082938</v>
      </c>
      <c r="V370" s="71">
        <v>1165</v>
      </c>
      <c r="W370" s="71">
        <v>31</v>
      </c>
      <c r="X370" s="71">
        <v>7084</v>
      </c>
      <c r="Y370" s="71">
        <v>10815</v>
      </c>
      <c r="Z370" s="71">
        <v>16127</v>
      </c>
      <c r="AA370" s="71">
        <v>4875</v>
      </c>
      <c r="AB370" s="71">
        <v>29517</v>
      </c>
      <c r="AC370" s="71">
        <v>0</v>
      </c>
      <c r="AD370" s="71">
        <v>4.5756589604850006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2150</v>
      </c>
      <c r="B371" s="70">
        <v>465</v>
      </c>
      <c r="C371" s="70">
        <v>6</v>
      </c>
      <c r="D371" s="70">
        <v>28</v>
      </c>
      <c r="E371" s="70">
        <v>2009</v>
      </c>
      <c r="F371" s="70" t="s">
        <v>176</v>
      </c>
      <c r="G371" s="70" t="s">
        <v>2144</v>
      </c>
      <c r="H371" s="70" t="s">
        <v>2145</v>
      </c>
      <c r="I371" s="148"/>
      <c r="J371" s="71">
        <v>21.375934050318079</v>
      </c>
      <c r="K371" s="71">
        <v>2.1356650329114601</v>
      </c>
      <c r="L371" s="71">
        <v>2.9274399748575441</v>
      </c>
      <c r="M371" s="71">
        <v>32.393771734890429</v>
      </c>
      <c r="N371" s="71">
        <v>36.151145290223468</v>
      </c>
      <c r="O371" s="71">
        <v>31.858005731487872</v>
      </c>
      <c r="P371" s="71">
        <v>23.689602396110939</v>
      </c>
      <c r="Q371" s="71">
        <v>1.6854349274475</v>
      </c>
      <c r="R371" s="71">
        <v>0</v>
      </c>
      <c r="S371" s="71">
        <v>0.76429266200000001</v>
      </c>
      <c r="T371" s="72"/>
      <c r="U371" s="71">
        <v>3544820</v>
      </c>
      <c r="V371" s="71">
        <v>993</v>
      </c>
      <c r="W371" s="71">
        <v>85</v>
      </c>
      <c r="X371" s="71">
        <v>6856</v>
      </c>
      <c r="Y371" s="71">
        <v>10732</v>
      </c>
      <c r="Z371" s="71">
        <v>16105</v>
      </c>
      <c r="AA371" s="71">
        <v>4768</v>
      </c>
      <c r="AB371" s="71">
        <v>28911</v>
      </c>
      <c r="AC371" s="71">
        <v>0</v>
      </c>
      <c r="AD371" s="71">
        <v>0.76429266200000001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6.74</v>
      </c>
      <c r="BK371" s="71">
        <v>0</v>
      </c>
      <c r="BL371" s="71">
        <v>0</v>
      </c>
      <c r="BM371" s="71">
        <v>0</v>
      </c>
      <c r="BN371" s="72"/>
      <c r="BO371" s="71">
        <v>0</v>
      </c>
      <c r="BP371" s="71">
        <v>0</v>
      </c>
      <c r="BQ371" s="71">
        <v>1</v>
      </c>
      <c r="BR371" s="71">
        <v>0</v>
      </c>
      <c r="BS371" s="71">
        <v>0</v>
      </c>
      <c r="BT371" s="71">
        <v>0</v>
      </c>
      <c r="BU371"/>
      <c r="BV371" s="70">
        <v>6.74</v>
      </c>
      <c r="BW371" s="70">
        <v>0</v>
      </c>
      <c r="BX371" s="70">
        <v>0</v>
      </c>
      <c r="BY371" s="70">
        <v>0</v>
      </c>
      <c r="BZ371" s="70">
        <v>0</v>
      </c>
      <c r="CA371" s="70">
        <v>0</v>
      </c>
      <c r="CB371" s="70">
        <v>0</v>
      </c>
      <c r="CC371" s="70">
        <v>0</v>
      </c>
      <c r="CD371" s="70">
        <v>0</v>
      </c>
    </row>
    <row r="372" spans="1:82">
      <c r="A372" s="70" t="s">
        <v>2151</v>
      </c>
      <c r="B372" s="70">
        <v>466</v>
      </c>
      <c r="C372" s="70">
        <v>7</v>
      </c>
      <c r="D372" s="70">
        <v>28</v>
      </c>
      <c r="E372" s="70">
        <v>2010</v>
      </c>
      <c r="F372" s="70" t="s">
        <v>177</v>
      </c>
      <c r="G372" s="70" t="s">
        <v>2144</v>
      </c>
      <c r="H372" s="70" t="s">
        <v>2145</v>
      </c>
      <c r="I372" s="148"/>
      <c r="J372" s="71">
        <v>18.379181581993901</v>
      </c>
      <c r="K372" s="71">
        <v>2.2410336754948328</v>
      </c>
      <c r="L372" s="71">
        <v>2.7575168918566439</v>
      </c>
      <c r="M372" s="71">
        <v>33.543226346619811</v>
      </c>
      <c r="N372" s="71">
        <v>34.962730146575844</v>
      </c>
      <c r="O372" s="71">
        <v>31.805164410261479</v>
      </c>
      <c r="P372" s="71">
        <v>24.011012378789498</v>
      </c>
      <c r="Q372" s="71">
        <v>1.72454133593464</v>
      </c>
      <c r="R372" s="71">
        <v>0</v>
      </c>
      <c r="S372" s="71">
        <v>3.83586372107</v>
      </c>
      <c r="T372" s="72"/>
      <c r="U372" s="71">
        <v>3603260</v>
      </c>
      <c r="V372" s="71">
        <v>993</v>
      </c>
      <c r="W372" s="71">
        <v>85</v>
      </c>
      <c r="X372" s="71">
        <v>6856</v>
      </c>
      <c r="Y372" s="71">
        <v>10666</v>
      </c>
      <c r="Z372" s="71">
        <v>16153</v>
      </c>
      <c r="AA372" s="71">
        <v>4712</v>
      </c>
      <c r="AB372" s="71">
        <v>28346</v>
      </c>
      <c r="AC372" s="71">
        <v>0</v>
      </c>
      <c r="AD372" s="71">
        <v>3.83586372107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12.034000000000001</v>
      </c>
      <c r="BK372" s="71">
        <v>0</v>
      </c>
      <c r="BL372" s="71">
        <v>2.2080000000000002</v>
      </c>
      <c r="BM372" s="71">
        <v>0</v>
      </c>
      <c r="BN372" s="72"/>
      <c r="BO372" s="71">
        <v>0</v>
      </c>
      <c r="BP372" s="71">
        <v>0</v>
      </c>
      <c r="BQ372" s="71">
        <v>2</v>
      </c>
      <c r="BR372" s="71">
        <v>0</v>
      </c>
      <c r="BS372" s="71">
        <v>1</v>
      </c>
      <c r="BT372" s="71">
        <v>0</v>
      </c>
      <c r="BU372"/>
      <c r="BV372" s="70">
        <v>14.242000000000001</v>
      </c>
      <c r="BW372" s="70">
        <v>0</v>
      </c>
      <c r="BX372" s="70">
        <v>0</v>
      </c>
      <c r="BY372" s="70">
        <v>0</v>
      </c>
      <c r="BZ372" s="70">
        <v>0</v>
      </c>
      <c r="CA372" s="70">
        <v>0</v>
      </c>
      <c r="CB372" s="70">
        <v>0</v>
      </c>
      <c r="CC372" s="70">
        <v>0</v>
      </c>
      <c r="CD372" s="70">
        <v>0</v>
      </c>
    </row>
    <row r="373" spans="1:82">
      <c r="A373" s="70" t="s">
        <v>2152</v>
      </c>
      <c r="B373" s="70">
        <v>467</v>
      </c>
      <c r="C373" s="70">
        <v>8</v>
      </c>
      <c r="D373" s="70">
        <v>28</v>
      </c>
      <c r="E373" s="70">
        <v>2011</v>
      </c>
      <c r="F373" s="70" t="s">
        <v>178</v>
      </c>
      <c r="G373" s="70" t="s">
        <v>2144</v>
      </c>
      <c r="H373" s="70" t="s">
        <v>2145</v>
      </c>
      <c r="I373" s="148"/>
      <c r="J373" s="71">
        <v>16.569144750330029</v>
      </c>
      <c r="K373" s="71">
        <v>2.5874323960101129</v>
      </c>
      <c r="L373" s="71">
        <v>2.890888253305008</v>
      </c>
      <c r="M373" s="71">
        <v>38.176831745748288</v>
      </c>
      <c r="N373" s="71">
        <v>40.521023454431592</v>
      </c>
      <c r="O373" s="71">
        <v>31.231027090925561</v>
      </c>
      <c r="P373" s="71">
        <v>23.134039926053156</v>
      </c>
      <c r="Q373" s="71">
        <v>1.9621500888299199</v>
      </c>
      <c r="R373" s="71">
        <v>0</v>
      </c>
      <c r="S373" s="71">
        <v>4.5078614754999986</v>
      </c>
      <c r="T373" s="72"/>
      <c r="U373" s="71">
        <v>3518382</v>
      </c>
      <c r="V373" s="71">
        <v>993</v>
      </c>
      <c r="W373" s="71">
        <v>85</v>
      </c>
      <c r="X373" s="71">
        <v>6856</v>
      </c>
      <c r="Y373" s="71">
        <v>10680</v>
      </c>
      <c r="Z373" s="71">
        <v>16206</v>
      </c>
      <c r="AA373" s="71">
        <v>4675</v>
      </c>
      <c r="AB373" s="71">
        <v>27960</v>
      </c>
      <c r="AC373" s="71">
        <v>0</v>
      </c>
      <c r="AD373" s="71">
        <v>4.5078614754999986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6.5640000000000001</v>
      </c>
      <c r="BJ373" s="71">
        <v>6.835</v>
      </c>
      <c r="BK373" s="71">
        <v>0</v>
      </c>
      <c r="BL373" s="71">
        <v>2.1640000000000001</v>
      </c>
      <c r="BM373" s="71">
        <v>0</v>
      </c>
      <c r="BN373" s="72"/>
      <c r="BO373" s="71">
        <v>0</v>
      </c>
      <c r="BP373" s="71">
        <v>1</v>
      </c>
      <c r="BQ373" s="71">
        <v>1</v>
      </c>
      <c r="BR373" s="71">
        <v>0</v>
      </c>
      <c r="BS373" s="71">
        <v>1</v>
      </c>
      <c r="BT373" s="71">
        <v>0</v>
      </c>
      <c r="BU373"/>
      <c r="BV373" s="70">
        <v>15.563000000000001</v>
      </c>
      <c r="BW373" s="70">
        <v>0</v>
      </c>
      <c r="BX373" s="70">
        <v>0</v>
      </c>
      <c r="BY373" s="70">
        <v>0</v>
      </c>
      <c r="BZ373" s="70">
        <v>0</v>
      </c>
      <c r="CA373" s="70">
        <v>0</v>
      </c>
      <c r="CB373" s="70">
        <v>0</v>
      </c>
      <c r="CC373" s="70">
        <v>0</v>
      </c>
      <c r="CD373" s="70">
        <v>0</v>
      </c>
    </row>
    <row r="374" spans="1:82">
      <c r="A374" s="70" t="s">
        <v>2153</v>
      </c>
      <c r="B374" s="70">
        <v>468</v>
      </c>
      <c r="C374" s="70">
        <v>9</v>
      </c>
      <c r="D374" s="70">
        <v>28</v>
      </c>
      <c r="E374" s="70">
        <v>2012</v>
      </c>
      <c r="F374" s="70" t="s">
        <v>179</v>
      </c>
      <c r="G374" s="70" t="s">
        <v>2144</v>
      </c>
      <c r="H374" s="70" t="s">
        <v>2145</v>
      </c>
      <c r="I374" s="148"/>
      <c r="J374" s="71">
        <v>26.054228761067471</v>
      </c>
      <c r="K374" s="71">
        <v>2.4771811936980659</v>
      </c>
      <c r="L374" s="71">
        <v>2.8485165831867829</v>
      </c>
      <c r="M374" s="71">
        <v>37.564206703932527</v>
      </c>
      <c r="N374" s="71">
        <v>46.913478044219268</v>
      </c>
      <c r="O374" s="71">
        <v>31.012032830282259</v>
      </c>
      <c r="P374" s="71">
        <v>23.00190070903804</v>
      </c>
      <c r="Q374" s="71">
        <v>2.0995845008063201</v>
      </c>
      <c r="R374" s="71">
        <v>0</v>
      </c>
      <c r="S374" s="71">
        <v>3.6281279139799989</v>
      </c>
      <c r="T374" s="72"/>
      <c r="U374" s="71">
        <v>4354047</v>
      </c>
      <c r="V374" s="71">
        <v>993</v>
      </c>
      <c r="W374" s="71">
        <v>85</v>
      </c>
      <c r="X374" s="71">
        <v>6856</v>
      </c>
      <c r="Y374" s="71">
        <v>10825</v>
      </c>
      <c r="Z374" s="71">
        <v>16220</v>
      </c>
      <c r="AA374" s="71">
        <v>4622</v>
      </c>
      <c r="AB374" s="71">
        <v>27537</v>
      </c>
      <c r="AC374" s="71">
        <v>0</v>
      </c>
      <c r="AD374" s="71">
        <v>3.6281279139799989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6.5060000000000002</v>
      </c>
      <c r="BJ374" s="71">
        <v>7.89</v>
      </c>
      <c r="BK374" s="71">
        <v>0</v>
      </c>
      <c r="BL374" s="71">
        <v>0</v>
      </c>
      <c r="BM374" s="71">
        <v>0</v>
      </c>
      <c r="BN374" s="72"/>
      <c r="BO374" s="71">
        <v>0</v>
      </c>
      <c r="BP374" s="71">
        <v>1</v>
      </c>
      <c r="BQ374" s="71">
        <v>1</v>
      </c>
      <c r="BR374" s="71">
        <v>0</v>
      </c>
      <c r="BS374" s="71">
        <v>0</v>
      </c>
      <c r="BT374" s="71">
        <v>0</v>
      </c>
      <c r="BU374"/>
      <c r="BV374" s="70">
        <v>14.396000000000001</v>
      </c>
      <c r="BW374" s="70">
        <v>0</v>
      </c>
      <c r="BX374" s="70">
        <v>0</v>
      </c>
      <c r="BY374" s="70">
        <v>0</v>
      </c>
      <c r="BZ374" s="70">
        <v>0</v>
      </c>
      <c r="CA374" s="70">
        <v>0</v>
      </c>
      <c r="CB374" s="70">
        <v>0</v>
      </c>
      <c r="CC374" s="70">
        <v>0</v>
      </c>
      <c r="CD374" s="70">
        <v>0</v>
      </c>
    </row>
    <row r="375" spans="1:82">
      <c r="A375" s="70" t="s">
        <v>2154</v>
      </c>
      <c r="B375" s="70">
        <v>469</v>
      </c>
      <c r="C375" s="70">
        <v>10</v>
      </c>
      <c r="D375" s="70">
        <v>28</v>
      </c>
      <c r="E375" s="70">
        <v>2013</v>
      </c>
      <c r="F375" s="70" t="s">
        <v>180</v>
      </c>
      <c r="G375" s="70" t="s">
        <v>2144</v>
      </c>
      <c r="H375" s="70" t="s">
        <v>2145</v>
      </c>
      <c r="I375" s="148"/>
      <c r="J375" s="71">
        <v>25.442320928120822</v>
      </c>
      <c r="K375" s="71">
        <v>2.425661302719631</v>
      </c>
      <c r="L375" s="71">
        <v>2.3381493010501542</v>
      </c>
      <c r="M375" s="71">
        <v>38.842764775242308</v>
      </c>
      <c r="N375" s="71">
        <v>42.395212488740881</v>
      </c>
      <c r="O375" s="71">
        <v>29.853134010412166</v>
      </c>
      <c r="P375" s="71">
        <v>22.60901710141006</v>
      </c>
      <c r="Q375" s="71">
        <v>2.0975553002265999</v>
      </c>
      <c r="R375" s="71">
        <v>0</v>
      </c>
      <c r="S375" s="71">
        <v>3.7137753409999998</v>
      </c>
      <c r="T375" s="72"/>
      <c r="U375" s="71">
        <v>3672735</v>
      </c>
      <c r="V375" s="71">
        <v>993</v>
      </c>
      <c r="W375" s="71">
        <v>85</v>
      </c>
      <c r="X375" s="71">
        <v>6856</v>
      </c>
      <c r="Y375" s="71">
        <v>10681</v>
      </c>
      <c r="Z375" s="71">
        <v>16311</v>
      </c>
      <c r="AA375" s="71">
        <v>4526</v>
      </c>
      <c r="AB375" s="71">
        <v>27116</v>
      </c>
      <c r="AC375" s="71">
        <v>0</v>
      </c>
      <c r="AD375" s="71">
        <v>3.7137753409999998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5.9509999999999996</v>
      </c>
      <c r="BJ375" s="71">
        <v>7.4470000000000001</v>
      </c>
      <c r="BK375" s="71">
        <v>0</v>
      </c>
      <c r="BL375" s="71">
        <v>0</v>
      </c>
      <c r="BM375" s="71">
        <v>0</v>
      </c>
      <c r="BN375" s="72"/>
      <c r="BO375" s="71">
        <v>0</v>
      </c>
      <c r="BP375" s="71">
        <v>1</v>
      </c>
      <c r="BQ375" s="71">
        <v>1</v>
      </c>
      <c r="BR375" s="71">
        <v>0</v>
      </c>
      <c r="BS375" s="71">
        <v>0</v>
      </c>
      <c r="BT375" s="71">
        <v>0</v>
      </c>
      <c r="BU375"/>
      <c r="BV375" s="70">
        <v>13.398</v>
      </c>
      <c r="BW375" s="70">
        <v>0</v>
      </c>
      <c r="BX375" s="70">
        <v>0</v>
      </c>
      <c r="BY375" s="70">
        <v>0</v>
      </c>
      <c r="BZ375" s="70">
        <v>0</v>
      </c>
      <c r="CA375" s="70">
        <v>0</v>
      </c>
      <c r="CB375" s="70">
        <v>0</v>
      </c>
      <c r="CC375" s="70">
        <v>0</v>
      </c>
      <c r="CD375" s="70">
        <v>0</v>
      </c>
    </row>
    <row r="376" spans="1:82">
      <c r="A376" s="70" t="s">
        <v>2155</v>
      </c>
      <c r="B376" s="70">
        <v>470</v>
      </c>
      <c r="C376" s="70">
        <v>11</v>
      </c>
      <c r="D376" s="70">
        <v>28</v>
      </c>
      <c r="E376" s="70">
        <v>2014</v>
      </c>
      <c r="F376" s="70" t="s">
        <v>181</v>
      </c>
      <c r="G376" s="70" t="s">
        <v>2144</v>
      </c>
      <c r="H376" s="70" t="s">
        <v>2145</v>
      </c>
      <c r="I376" s="148"/>
      <c r="J376" s="71">
        <v>23.337956312323019</v>
      </c>
      <c r="K376" s="71">
        <v>2.487630042010279</v>
      </c>
      <c r="L376" s="71">
        <v>1.8033712582524719</v>
      </c>
      <c r="M376" s="71">
        <v>34.837575862803838</v>
      </c>
      <c r="N376" s="71">
        <v>35.885074843194829</v>
      </c>
      <c r="O376" s="71">
        <v>28.295906886123618</v>
      </c>
      <c r="P376" s="71">
        <v>22.872153861949013</v>
      </c>
      <c r="Q376" s="71">
        <v>1.9664645771289999</v>
      </c>
      <c r="R376" s="71">
        <v>0</v>
      </c>
      <c r="S376" s="71">
        <v>4.0271026067999998</v>
      </c>
      <c r="T376" s="72"/>
      <c r="U376" s="71">
        <v>4180843</v>
      </c>
      <c r="V376" s="71">
        <v>939</v>
      </c>
      <c r="W376" s="71">
        <v>63</v>
      </c>
      <c r="X376" s="71">
        <v>6390</v>
      </c>
      <c r="Y376" s="71">
        <v>10635</v>
      </c>
      <c r="Z376" s="71">
        <v>16283</v>
      </c>
      <c r="AA376" s="71">
        <v>4555</v>
      </c>
      <c r="AB376" s="71">
        <v>26496</v>
      </c>
      <c r="AC376" s="71">
        <v>0</v>
      </c>
      <c r="AD376" s="71">
        <v>4.0271026067999998</v>
      </c>
      <c r="AE376" s="72"/>
      <c r="AF376" s="71"/>
      <c r="AG376" s="71"/>
      <c r="AH376" s="71"/>
      <c r="AI376" s="71"/>
      <c r="AJ376" s="71"/>
      <c r="AK376" s="71"/>
      <c r="AL376" s="71"/>
      <c r="AM376" s="71"/>
      <c r="AN376" s="71"/>
      <c r="AO376" s="71"/>
      <c r="AP376" s="71"/>
      <c r="AQ376" s="72"/>
      <c r="AR376" s="71">
        <v>408</v>
      </c>
      <c r="AS376" s="71">
        <v>69</v>
      </c>
      <c r="AT376" s="71">
        <v>0</v>
      </c>
      <c r="AU376" s="71">
        <v>1</v>
      </c>
      <c r="AV376" s="71">
        <v>0</v>
      </c>
      <c r="AW376" s="71">
        <v>0</v>
      </c>
      <c r="AX376" s="71"/>
      <c r="AY376" s="72"/>
      <c r="AZ376" s="71">
        <v>1631.2</v>
      </c>
      <c r="BA376" s="71">
        <v>2775.2</v>
      </c>
      <c r="BB376" s="71">
        <v>0</v>
      </c>
      <c r="BC376" s="71">
        <v>340</v>
      </c>
      <c r="BD376" s="71">
        <v>0</v>
      </c>
      <c r="BE376" s="71">
        <v>0</v>
      </c>
      <c r="BF376" s="71"/>
      <c r="BG376" s="72"/>
      <c r="BH376" s="71">
        <v>0</v>
      </c>
      <c r="BI376" s="71">
        <v>6.234</v>
      </c>
      <c r="BJ376" s="71">
        <v>7.09</v>
      </c>
      <c r="BK376" s="71">
        <v>0</v>
      </c>
      <c r="BL376" s="71">
        <v>0</v>
      </c>
      <c r="BM376" s="71">
        <v>0</v>
      </c>
      <c r="BN376" s="72"/>
      <c r="BO376" s="71">
        <v>0</v>
      </c>
      <c r="BP376" s="71">
        <v>1</v>
      </c>
      <c r="BQ376" s="71">
        <v>1</v>
      </c>
      <c r="BR376" s="71">
        <v>0</v>
      </c>
      <c r="BS376" s="71">
        <v>0</v>
      </c>
      <c r="BT376" s="71">
        <v>0</v>
      </c>
      <c r="BU376"/>
      <c r="BV376" s="70">
        <v>13.324</v>
      </c>
      <c r="BW376" s="70">
        <v>0</v>
      </c>
      <c r="BX376" s="70">
        <v>0</v>
      </c>
      <c r="BY376" s="70">
        <v>0</v>
      </c>
      <c r="BZ376" s="70">
        <v>0</v>
      </c>
      <c r="CA376" s="70">
        <v>0</v>
      </c>
      <c r="CB376" s="70">
        <v>0</v>
      </c>
      <c r="CC376" s="70">
        <v>0</v>
      </c>
      <c r="CD376" s="70">
        <v>0</v>
      </c>
    </row>
    <row r="377" spans="1:82">
      <c r="A377" s="70" t="s">
        <v>2156</v>
      </c>
      <c r="B377" s="70">
        <v>471</v>
      </c>
      <c r="C377" s="70">
        <v>12</v>
      </c>
      <c r="D377" s="70">
        <v>28</v>
      </c>
      <c r="E377" s="70">
        <v>2015</v>
      </c>
      <c r="F377" s="70" t="s">
        <v>182</v>
      </c>
      <c r="G377" s="70" t="s">
        <v>2144</v>
      </c>
      <c r="H377" s="70" t="s">
        <v>2145</v>
      </c>
      <c r="I377" s="148"/>
      <c r="J377" s="71">
        <v>19.680629432014879</v>
      </c>
      <c r="K377" s="71">
        <v>2.3073240037177452</v>
      </c>
      <c r="L377" s="71">
        <v>1.8194937072842441</v>
      </c>
      <c r="M377" s="71">
        <v>31.31811491778295</v>
      </c>
      <c r="N377" s="71">
        <v>37.749693147843281</v>
      </c>
      <c r="O377" s="71">
        <v>27.852344730584427</v>
      </c>
      <c r="P377" s="71">
        <v>22.844996534243329</v>
      </c>
      <c r="Q377" s="71">
        <v>1.8885697444557099</v>
      </c>
      <c r="R377" s="71">
        <v>0</v>
      </c>
      <c r="S377" s="71">
        <v>5.4998375036370852</v>
      </c>
      <c r="T377" s="72"/>
      <c r="U377" s="71">
        <v>3993826</v>
      </c>
      <c r="V377" s="71">
        <v>939</v>
      </c>
      <c r="W377" s="71">
        <v>63</v>
      </c>
      <c r="X377" s="71">
        <v>6390</v>
      </c>
      <c r="Y377" s="71">
        <v>10616</v>
      </c>
      <c r="Z377" s="71">
        <v>16182</v>
      </c>
      <c r="AA377" s="71">
        <v>4546</v>
      </c>
      <c r="AB377" s="71">
        <v>25994</v>
      </c>
      <c r="AC377" s="71">
        <v>0</v>
      </c>
      <c r="AD377" s="71">
        <v>5.4998375036370852</v>
      </c>
      <c r="AE377" s="72"/>
      <c r="AF377" s="71">
        <v>29896239.356882639</v>
      </c>
      <c r="AG377" s="71">
        <v>1726039.5275755301</v>
      </c>
      <c r="AH377" s="71">
        <v>382291.77149149327</v>
      </c>
      <c r="AI377" s="71">
        <v>40937601.847855203</v>
      </c>
      <c r="AJ377" s="71">
        <v>55117057.9176507</v>
      </c>
      <c r="AK377" s="71">
        <v>0</v>
      </c>
      <c r="AL377" s="71">
        <v>0</v>
      </c>
      <c r="AM377" s="71">
        <v>3562368.6592711001</v>
      </c>
      <c r="AN377" s="71">
        <v>0</v>
      </c>
      <c r="AO377" s="71">
        <v>0</v>
      </c>
      <c r="AP377" s="71">
        <v>131621599.08072667</v>
      </c>
      <c r="AQ377" s="72"/>
      <c r="AR377" s="71">
        <v>441</v>
      </c>
      <c r="AS377" s="71">
        <v>100</v>
      </c>
      <c r="AT377" s="71">
        <v>0</v>
      </c>
      <c r="AU377" s="71">
        <v>1</v>
      </c>
      <c r="AV377" s="71">
        <v>0</v>
      </c>
      <c r="AW377" s="71">
        <v>0</v>
      </c>
      <c r="AX377" s="71"/>
      <c r="AY377" s="72"/>
      <c r="AZ377" s="71">
        <v>1792.4</v>
      </c>
      <c r="BA377" s="71">
        <v>4022.3</v>
      </c>
      <c r="BB377" s="71">
        <v>0</v>
      </c>
      <c r="BC377" s="71">
        <v>340</v>
      </c>
      <c r="BD377" s="71">
        <v>0</v>
      </c>
      <c r="BE377" s="71">
        <v>0</v>
      </c>
      <c r="BF377" s="71"/>
      <c r="BG377" s="72"/>
      <c r="BH377" s="71">
        <v>0</v>
      </c>
      <c r="BI377" s="71">
        <v>5.45</v>
      </c>
      <c r="BJ377" s="71">
        <v>6.4029999999999996</v>
      </c>
      <c r="BK377" s="71">
        <v>0</v>
      </c>
      <c r="BL377" s="71">
        <v>0</v>
      </c>
      <c r="BM377" s="71">
        <v>0</v>
      </c>
      <c r="BN377" s="72"/>
      <c r="BO377" s="71">
        <v>0</v>
      </c>
      <c r="BP377" s="71">
        <v>1</v>
      </c>
      <c r="BQ377" s="71">
        <v>1</v>
      </c>
      <c r="BR377" s="71">
        <v>0</v>
      </c>
      <c r="BS377" s="71">
        <v>0</v>
      </c>
      <c r="BT377" s="71">
        <v>0</v>
      </c>
      <c r="BU377"/>
      <c r="BV377" s="70">
        <v>11.853</v>
      </c>
      <c r="BW377" s="70">
        <v>0</v>
      </c>
      <c r="BX377" s="70">
        <v>0</v>
      </c>
      <c r="BY377" s="70">
        <v>0</v>
      </c>
      <c r="BZ377" s="70">
        <v>0</v>
      </c>
      <c r="CA377" s="70">
        <v>0</v>
      </c>
      <c r="CB377" s="70">
        <v>0</v>
      </c>
      <c r="CC377" s="70">
        <v>0</v>
      </c>
      <c r="CD377" s="70">
        <v>0</v>
      </c>
    </row>
    <row r="378" spans="1:82">
      <c r="A378" s="70" t="s">
        <v>2157</v>
      </c>
      <c r="B378" s="70">
        <v>472</v>
      </c>
      <c r="C378" s="70">
        <v>13</v>
      </c>
      <c r="D378" s="70">
        <v>28</v>
      </c>
      <c r="E378" s="70">
        <v>2016</v>
      </c>
      <c r="F378" s="70" t="s">
        <v>155</v>
      </c>
      <c r="G378" s="70" t="s">
        <v>2144</v>
      </c>
      <c r="H378" s="70" t="s">
        <v>2145</v>
      </c>
      <c r="I378" s="148"/>
      <c r="J378" s="71">
        <v>19.137559982272361</v>
      </c>
      <c r="K378" s="71">
        <v>2.5236995710737116</v>
      </c>
      <c r="L378" s="71">
        <v>2.1144626193421061</v>
      </c>
      <c r="M378" s="71">
        <v>26.598253847286308</v>
      </c>
      <c r="N378" s="71">
        <v>34.977464297007742</v>
      </c>
      <c r="O378" s="71">
        <v>27.45631038965487</v>
      </c>
      <c r="P378" s="71">
        <v>22.146054575448758</v>
      </c>
      <c r="Q378" s="71">
        <v>1.7999159657348327</v>
      </c>
      <c r="R378" s="71">
        <v>0</v>
      </c>
      <c r="S378" s="71">
        <v>4.8690640162620538</v>
      </c>
      <c r="T378" s="72"/>
      <c r="U378" s="71">
        <v>3711290</v>
      </c>
      <c r="V378" s="71">
        <v>939</v>
      </c>
      <c r="W378" s="71">
        <v>63</v>
      </c>
      <c r="X378" s="71">
        <v>6390</v>
      </c>
      <c r="Y378" s="71">
        <v>10565</v>
      </c>
      <c r="Z378" s="71">
        <v>16148</v>
      </c>
      <c r="AA378" s="71">
        <v>4558</v>
      </c>
      <c r="AB378" s="71">
        <v>25483</v>
      </c>
      <c r="AC378" s="71">
        <v>0</v>
      </c>
      <c r="AD378" s="71">
        <v>4.8690640162620538</v>
      </c>
      <c r="AE378" s="72"/>
      <c r="AF378" s="71">
        <v>28795073.949753109</v>
      </c>
      <c r="AG378" s="71">
        <v>1895946.7500473801</v>
      </c>
      <c r="AH378" s="71">
        <v>362090.70418006019</v>
      </c>
      <c r="AI378" s="71">
        <v>40916526.639533497</v>
      </c>
      <c r="AJ378" s="71">
        <v>47877428.743025929</v>
      </c>
      <c r="AK378" s="71">
        <v>0</v>
      </c>
      <c r="AL378" s="71">
        <v>0</v>
      </c>
      <c r="AM378" s="71">
        <v>3495051.4569927752</v>
      </c>
      <c r="AN378" s="71">
        <v>0</v>
      </c>
      <c r="AO378" s="71">
        <v>0</v>
      </c>
      <c r="AP378" s="71">
        <v>123342118.24353275</v>
      </c>
      <c r="AQ378" s="72"/>
      <c r="AR378" s="71">
        <v>465</v>
      </c>
      <c r="AS378" s="71">
        <v>118</v>
      </c>
      <c r="AT378" s="71">
        <v>0</v>
      </c>
      <c r="AU378" s="71">
        <v>1</v>
      </c>
      <c r="AV378" s="71">
        <v>0</v>
      </c>
      <c r="AW378" s="71">
        <v>0</v>
      </c>
      <c r="AX378" s="71"/>
      <c r="AY378" s="72"/>
      <c r="AZ378" s="71">
        <v>1915.2</v>
      </c>
      <c r="BA378" s="71">
        <v>4736.5</v>
      </c>
      <c r="BB378" s="71">
        <v>0</v>
      </c>
      <c r="BC378" s="71">
        <v>340</v>
      </c>
      <c r="BD378" s="71">
        <v>0</v>
      </c>
      <c r="BE378" s="71">
        <v>0</v>
      </c>
      <c r="BF378" s="71"/>
      <c r="BG378" s="72"/>
      <c r="BH378" s="71">
        <v>0</v>
      </c>
      <c r="BI378" s="71">
        <v>5.4880000000000004</v>
      </c>
      <c r="BJ378" s="71">
        <v>0</v>
      </c>
      <c r="BK378" s="71">
        <v>0</v>
      </c>
      <c r="BL378" s="71">
        <v>0</v>
      </c>
      <c r="BM378" s="71">
        <v>0</v>
      </c>
      <c r="BN378" s="72"/>
      <c r="BO378" s="71">
        <v>0</v>
      </c>
      <c r="BP378" s="71">
        <v>1</v>
      </c>
      <c r="BQ378" s="71">
        <v>0</v>
      </c>
      <c r="BR378" s="71">
        <v>0</v>
      </c>
      <c r="BS378" s="71">
        <v>0</v>
      </c>
      <c r="BT378" s="71">
        <v>0</v>
      </c>
      <c r="BU378"/>
      <c r="BV378" s="70">
        <v>5.4880000000000004</v>
      </c>
      <c r="BW378" s="70">
        <v>0</v>
      </c>
      <c r="BX378" s="70">
        <v>0</v>
      </c>
      <c r="BY378" s="70">
        <v>0</v>
      </c>
      <c r="BZ378" s="70">
        <v>0</v>
      </c>
      <c r="CA378" s="70">
        <v>0</v>
      </c>
      <c r="CB378" s="70">
        <v>0</v>
      </c>
      <c r="CC378" s="70">
        <v>0</v>
      </c>
      <c r="CD378" s="70">
        <v>0</v>
      </c>
    </row>
    <row r="379" spans="1:82">
      <c r="A379" s="70" t="s">
        <v>2158</v>
      </c>
      <c r="B379" s="70">
        <v>473</v>
      </c>
      <c r="C379" s="70">
        <v>14</v>
      </c>
      <c r="D379" s="70">
        <v>28</v>
      </c>
      <c r="E379" s="70">
        <v>2017</v>
      </c>
      <c r="F379" s="70" t="s">
        <v>156</v>
      </c>
      <c r="G379" s="70" t="s">
        <v>2144</v>
      </c>
      <c r="H379" s="70" t="s">
        <v>2145</v>
      </c>
      <c r="I379" s="148"/>
      <c r="J379" s="71">
        <v>16.920195221898165</v>
      </c>
      <c r="K379" s="71">
        <v>2.5263547534939086</v>
      </c>
      <c r="L379" s="71">
        <v>1.9712275651171909</v>
      </c>
      <c r="M379" s="71">
        <v>26.883093527265689</v>
      </c>
      <c r="N379" s="71">
        <v>37.673080731371122</v>
      </c>
      <c r="O379" s="71">
        <v>26.742353853735132</v>
      </c>
      <c r="P379" s="71">
        <v>21.914036298137276</v>
      </c>
      <c r="Q379" s="71">
        <v>1.70265078075022</v>
      </c>
      <c r="R379" s="71">
        <v>0</v>
      </c>
      <c r="S379" s="71">
        <v>4.7604505132588484</v>
      </c>
      <c r="T379" s="72"/>
      <c r="U379" s="71">
        <v>3907510</v>
      </c>
      <c r="V379" s="71">
        <v>939</v>
      </c>
      <c r="W379" s="71">
        <v>63</v>
      </c>
      <c r="X379" s="71">
        <v>6390</v>
      </c>
      <c r="Y379" s="71">
        <v>10537</v>
      </c>
      <c r="Z379" s="71">
        <v>15989</v>
      </c>
      <c r="AA379" s="71">
        <v>4539</v>
      </c>
      <c r="AB379" s="71">
        <v>24928</v>
      </c>
      <c r="AC379" s="71">
        <v>0</v>
      </c>
      <c r="AD379" s="71">
        <v>4.7604505132588484</v>
      </c>
      <c r="AE379" s="72"/>
      <c r="AF379" s="71">
        <v>26552936.83615477</v>
      </c>
      <c r="AG379" s="71">
        <v>1926294.0838352011</v>
      </c>
      <c r="AH379" s="71">
        <v>433183.63612796779</v>
      </c>
      <c r="AI379" s="71">
        <v>42503471.862209417</v>
      </c>
      <c r="AJ379" s="71">
        <v>54336387.333089814</v>
      </c>
      <c r="AK379" s="71">
        <v>0</v>
      </c>
      <c r="AL379" s="71">
        <v>0</v>
      </c>
      <c r="AM379" s="71">
        <v>3424281.638869097</v>
      </c>
      <c r="AN379" s="71">
        <v>0</v>
      </c>
      <c r="AO379" s="71">
        <v>0</v>
      </c>
      <c r="AP379" s="71">
        <v>129176555.39028627</v>
      </c>
      <c r="AQ379" s="72"/>
      <c r="AR379" s="71">
        <v>485</v>
      </c>
      <c r="AS379" s="71">
        <v>128</v>
      </c>
      <c r="AT379" s="71">
        <v>0</v>
      </c>
      <c r="AU379" s="71">
        <v>1</v>
      </c>
      <c r="AV379" s="71">
        <v>0</v>
      </c>
      <c r="AW379" s="71">
        <v>0</v>
      </c>
      <c r="AX379" s="71"/>
      <c r="AY379" s="72"/>
      <c r="AZ379" s="71">
        <v>2021.3</v>
      </c>
      <c r="BA379" s="71">
        <v>5090.5</v>
      </c>
      <c r="BB379" s="71">
        <v>0</v>
      </c>
      <c r="BC379" s="71">
        <v>340</v>
      </c>
      <c r="BD379" s="71">
        <v>0</v>
      </c>
      <c r="BE379" s="71">
        <v>0</v>
      </c>
      <c r="BF379" s="71"/>
      <c r="BG379" s="72"/>
      <c r="BH379" s="71">
        <v>0</v>
      </c>
      <c r="BI379" s="71">
        <v>5.71</v>
      </c>
      <c r="BJ379" s="71">
        <v>5.5419999999999998</v>
      </c>
      <c r="BK379" s="71">
        <v>0</v>
      </c>
      <c r="BL379" s="71">
        <v>0</v>
      </c>
      <c r="BM379" s="71">
        <v>0</v>
      </c>
      <c r="BN379" s="72"/>
      <c r="BO379" s="71">
        <v>0</v>
      </c>
      <c r="BP379" s="71">
        <v>1</v>
      </c>
      <c r="BQ379" s="71">
        <v>1</v>
      </c>
      <c r="BR379" s="71">
        <v>0</v>
      </c>
      <c r="BS379" s="71">
        <v>0</v>
      </c>
      <c r="BT379" s="71">
        <v>0</v>
      </c>
      <c r="BU379"/>
      <c r="BV379" s="70">
        <v>11.252000000000001</v>
      </c>
      <c r="BW379" s="70">
        <v>0</v>
      </c>
      <c r="BX379" s="70">
        <v>0</v>
      </c>
      <c r="BY379" s="70">
        <v>0</v>
      </c>
      <c r="BZ379" s="70">
        <v>0</v>
      </c>
      <c r="CA379" s="70">
        <v>0</v>
      </c>
      <c r="CB379" s="70">
        <v>0</v>
      </c>
      <c r="CC379" s="70">
        <v>0</v>
      </c>
      <c r="CD379" s="70">
        <v>0</v>
      </c>
    </row>
    <row r="380" spans="1:82">
      <c r="A380" s="70" t="s">
        <v>2159</v>
      </c>
      <c r="B380" s="70">
        <v>474</v>
      </c>
      <c r="C380" s="70">
        <v>15</v>
      </c>
      <c r="D380" s="70">
        <v>28</v>
      </c>
      <c r="E380" s="70">
        <v>2018</v>
      </c>
      <c r="F380" s="70" t="s">
        <v>183</v>
      </c>
      <c r="G380" s="70" t="s">
        <v>2144</v>
      </c>
      <c r="H380" s="70" t="s">
        <v>2145</v>
      </c>
      <c r="I380" s="148"/>
      <c r="J380" s="71">
        <v>16.804338669782091</v>
      </c>
      <c r="K380" s="71">
        <v>2.4120936263260586</v>
      </c>
      <c r="L380" s="71">
        <v>1.7443566832172896</v>
      </c>
      <c r="M380" s="71">
        <v>24.987875916601201</v>
      </c>
      <c r="N380" s="71">
        <v>34.382953831621251</v>
      </c>
      <c r="O380" s="71">
        <v>26.11191575673309</v>
      </c>
      <c r="P380" s="71">
        <v>21.657659698030734</v>
      </c>
      <c r="Q380" s="71">
        <v>1.5394570619716501</v>
      </c>
      <c r="R380" s="71">
        <v>0</v>
      </c>
      <c r="S380" s="71">
        <v>3.2275259249201627</v>
      </c>
      <c r="T380" s="72"/>
      <c r="U380" s="71">
        <v>3939081</v>
      </c>
      <c r="V380" s="71">
        <v>939</v>
      </c>
      <c r="W380" s="71">
        <v>63</v>
      </c>
      <c r="X380" s="71">
        <v>6390</v>
      </c>
      <c r="Y380" s="71">
        <v>10429</v>
      </c>
      <c r="Z380" s="71">
        <v>15911</v>
      </c>
      <c r="AA380" s="71">
        <v>4531</v>
      </c>
      <c r="AB380" s="71">
        <v>24289</v>
      </c>
      <c r="AC380" s="71">
        <v>0</v>
      </c>
      <c r="AD380" s="71">
        <v>3.2275259249201631</v>
      </c>
      <c r="AE380" s="72"/>
      <c r="AF380" s="71">
        <v>25707870.65298548</v>
      </c>
      <c r="AG380" s="71">
        <v>1738416.2811040881</v>
      </c>
      <c r="AH380" s="71">
        <v>404825.14146717428</v>
      </c>
      <c r="AI380" s="71">
        <v>39014664.910706557</v>
      </c>
      <c r="AJ380" s="71">
        <v>48052365.660757609</v>
      </c>
      <c r="AK380" s="71">
        <v>0</v>
      </c>
      <c r="AL380" s="71">
        <v>0</v>
      </c>
      <c r="AM380" s="71">
        <v>3343407.828075239</v>
      </c>
      <c r="AN380" s="71">
        <v>0</v>
      </c>
      <c r="AO380" s="71">
        <v>0</v>
      </c>
      <c r="AP380" s="71">
        <v>118261550.47509615</v>
      </c>
      <c r="AQ380" s="72"/>
      <c r="AR380" s="71">
        <v>513</v>
      </c>
      <c r="AS380" s="71">
        <v>138</v>
      </c>
      <c r="AT380" s="71">
        <v>0</v>
      </c>
      <c r="AU380" s="71">
        <v>1</v>
      </c>
      <c r="AV380" s="71">
        <v>0</v>
      </c>
      <c r="AW380" s="71">
        <v>1</v>
      </c>
      <c r="AX380" s="71"/>
      <c r="AY380" s="72"/>
      <c r="AZ380" s="71">
        <v>2162.3999999999996</v>
      </c>
      <c r="BA380" s="71">
        <v>5958</v>
      </c>
      <c r="BB380" s="71">
        <v>0</v>
      </c>
      <c r="BC380" s="71">
        <v>340</v>
      </c>
      <c r="BD380" s="71">
        <v>0</v>
      </c>
      <c r="BE380" s="71">
        <v>14500</v>
      </c>
      <c r="BF380" s="71"/>
      <c r="BG380" s="72"/>
      <c r="BH380" s="71">
        <v>0</v>
      </c>
      <c r="BI380" s="71">
        <v>6.992</v>
      </c>
      <c r="BJ380" s="71">
        <v>4.8719999999999999</v>
      </c>
      <c r="BK380" s="71">
        <v>0</v>
      </c>
      <c r="BL380" s="71">
        <v>0</v>
      </c>
      <c r="BM380" s="71">
        <v>0</v>
      </c>
      <c r="BN380" s="72"/>
      <c r="BO380" s="71">
        <v>0</v>
      </c>
      <c r="BP380" s="71">
        <v>1</v>
      </c>
      <c r="BQ380" s="71">
        <v>1</v>
      </c>
      <c r="BR380" s="71">
        <v>0</v>
      </c>
      <c r="BS380" s="71">
        <v>0</v>
      </c>
      <c r="BT380" s="71">
        <v>0</v>
      </c>
      <c r="BU380"/>
      <c r="BV380" s="70">
        <v>11.864000000000001</v>
      </c>
      <c r="BW380" s="70">
        <v>0</v>
      </c>
      <c r="BX380" s="70">
        <v>0</v>
      </c>
      <c r="BY380" s="70">
        <v>0</v>
      </c>
      <c r="BZ380" s="70">
        <v>0</v>
      </c>
      <c r="CA380" s="70">
        <v>0</v>
      </c>
      <c r="CB380" s="70">
        <v>0</v>
      </c>
      <c r="CC380" s="70">
        <v>0</v>
      </c>
      <c r="CD380" s="70">
        <v>0</v>
      </c>
    </row>
    <row r="381" spans="1:82">
      <c r="A381" s="70" t="s">
        <v>2160</v>
      </c>
      <c r="B381" s="70">
        <v>475</v>
      </c>
      <c r="C381" s="70">
        <v>16</v>
      </c>
      <c r="D381" s="70">
        <v>28</v>
      </c>
      <c r="E381" s="70">
        <v>2019</v>
      </c>
      <c r="F381" s="70" t="s">
        <v>158</v>
      </c>
      <c r="G381" s="70" t="s">
        <v>2144</v>
      </c>
      <c r="H381" s="70" t="s">
        <v>2145</v>
      </c>
      <c r="I381" s="148"/>
      <c r="J381" s="71">
        <v>16.771832073130167</v>
      </c>
      <c r="K381" s="71">
        <v>2.1761591252239927</v>
      </c>
      <c r="L381" s="71">
        <v>1.758336330049562</v>
      </c>
      <c r="M381" s="71">
        <v>24.287299379845376</v>
      </c>
      <c r="N381" s="71">
        <v>29.858526637258809</v>
      </c>
      <c r="O381" s="71">
        <v>25.05961764246933</v>
      </c>
      <c r="P381" s="71">
        <v>21.363477735105761</v>
      </c>
      <c r="Q381" s="71">
        <v>1.4659262652671099</v>
      </c>
      <c r="R381" s="71">
        <v>0</v>
      </c>
      <c r="S381" s="71">
        <v>3.013390979128157</v>
      </c>
      <c r="T381" s="72"/>
      <c r="U381" s="71">
        <v>3937005</v>
      </c>
      <c r="V381" s="71">
        <v>939</v>
      </c>
      <c r="W381" s="71">
        <v>63</v>
      </c>
      <c r="X381" s="71">
        <v>6390</v>
      </c>
      <c r="Y381" s="71">
        <v>10359</v>
      </c>
      <c r="Z381" s="71">
        <v>15689</v>
      </c>
      <c r="AA381" s="71">
        <v>4436</v>
      </c>
      <c r="AB381" s="71">
        <v>23755</v>
      </c>
      <c r="AC381" s="71">
        <v>0</v>
      </c>
      <c r="AD381" s="71">
        <v>3.013390979128157</v>
      </c>
      <c r="AE381" s="72"/>
      <c r="AF381" s="71">
        <v>26334067.529945929</v>
      </c>
      <c r="AG381" s="71">
        <v>1625723.0032319641</v>
      </c>
      <c r="AH381" s="71">
        <v>431205.9627906594</v>
      </c>
      <c r="AI381" s="71">
        <v>39068790.290013403</v>
      </c>
      <c r="AJ381" s="71">
        <v>43065219.412238307</v>
      </c>
      <c r="AK381" s="71">
        <v>0</v>
      </c>
      <c r="AL381" s="71">
        <v>0</v>
      </c>
      <c r="AM381" s="71">
        <v>3235252.1724557434</v>
      </c>
      <c r="AN381" s="71">
        <v>0</v>
      </c>
      <c r="AO381" s="71">
        <v>0</v>
      </c>
      <c r="AP381" s="71">
        <v>113760258.370676</v>
      </c>
      <c r="AQ381" s="72"/>
      <c r="AR381" s="71">
        <v>534</v>
      </c>
      <c r="AS381" s="71">
        <v>151</v>
      </c>
      <c r="AT381" s="71">
        <v>0</v>
      </c>
      <c r="AU381" s="71">
        <v>2</v>
      </c>
      <c r="AV381" s="71">
        <v>0</v>
      </c>
      <c r="AW381" s="71">
        <v>1</v>
      </c>
      <c r="AX381" s="71"/>
      <c r="AY381" s="72"/>
      <c r="AZ381" s="71">
        <v>2277</v>
      </c>
      <c r="BA381" s="71">
        <v>6420.7</v>
      </c>
      <c r="BB381" s="71">
        <v>0</v>
      </c>
      <c r="BC381" s="71">
        <v>500</v>
      </c>
      <c r="BD381" s="71">
        <v>0</v>
      </c>
      <c r="BE381" s="71">
        <v>14500</v>
      </c>
      <c r="BF381" s="71"/>
      <c r="BG381" s="72"/>
      <c r="BH381" s="71">
        <v>0</v>
      </c>
      <c r="BI381" s="71">
        <v>5.9180000000000001</v>
      </c>
      <c r="BJ381" s="71">
        <v>6.08</v>
      </c>
      <c r="BK381" s="71">
        <v>0</v>
      </c>
      <c r="BL381" s="71">
        <v>0</v>
      </c>
      <c r="BM381" s="71">
        <v>0</v>
      </c>
      <c r="BN381" s="72"/>
      <c r="BO381" s="71">
        <v>0</v>
      </c>
      <c r="BP381" s="71">
        <v>1</v>
      </c>
      <c r="BQ381" s="71">
        <v>1</v>
      </c>
      <c r="BR381" s="71">
        <v>0</v>
      </c>
      <c r="BS381" s="71">
        <v>0</v>
      </c>
      <c r="BT381" s="71">
        <v>0</v>
      </c>
      <c r="BU381"/>
      <c r="BV381" s="70">
        <v>11.997999999999999</v>
      </c>
      <c r="BW381" s="70">
        <v>0</v>
      </c>
      <c r="BX381" s="70">
        <v>0</v>
      </c>
      <c r="BY381" s="70">
        <v>0</v>
      </c>
      <c r="BZ381" s="70">
        <v>0</v>
      </c>
      <c r="CA381" s="70">
        <v>0</v>
      </c>
      <c r="CB381" s="70">
        <v>0</v>
      </c>
      <c r="CC381" s="70">
        <v>0</v>
      </c>
      <c r="CD381" s="70">
        <v>0</v>
      </c>
    </row>
    <row r="382" spans="1:82">
      <c r="A382" s="70" t="s">
        <v>2161</v>
      </c>
      <c r="B382" s="70">
        <v>476</v>
      </c>
      <c r="C382" s="70">
        <v>17</v>
      </c>
      <c r="D382" s="70">
        <v>28</v>
      </c>
      <c r="E382" s="70">
        <v>2020</v>
      </c>
      <c r="F382" s="70" t="s">
        <v>159</v>
      </c>
      <c r="G382" s="70" t="s">
        <v>2144</v>
      </c>
      <c r="H382" s="70" t="s">
        <v>2145</v>
      </c>
      <c r="I382" s="148"/>
      <c r="J382" s="71">
        <v>16.3609620702242</v>
      </c>
      <c r="K382" s="71">
        <v>2.4093513281646364</v>
      </c>
      <c r="L382" s="71">
        <v>1.8128510777472384</v>
      </c>
      <c r="M382" s="71">
        <v>21.958512469673931</v>
      </c>
      <c r="N382" s="71">
        <v>29.21001955253438</v>
      </c>
      <c r="O382" s="71">
        <v>21.709467135550025</v>
      </c>
      <c r="P382" s="71">
        <v>19.981531661509667</v>
      </c>
      <c r="Q382" s="71">
        <v>1.3668864505571601</v>
      </c>
      <c r="R382" s="71">
        <v>0</v>
      </c>
      <c r="S382" s="71">
        <v>4.2122071674212389</v>
      </c>
      <c r="T382" s="72"/>
      <c r="U382" s="71">
        <v>4085558</v>
      </c>
      <c r="V382" s="71">
        <v>900</v>
      </c>
      <c r="W382" s="71">
        <v>72</v>
      </c>
      <c r="X382" s="71">
        <v>5903</v>
      </c>
      <c r="Y382" s="71">
        <v>10301</v>
      </c>
      <c r="Z382" s="71">
        <v>15513</v>
      </c>
      <c r="AA382" s="71">
        <v>4410</v>
      </c>
      <c r="AB382" s="71">
        <v>23183</v>
      </c>
      <c r="AC382" s="71">
        <v>0</v>
      </c>
      <c r="AD382" s="71">
        <v>4.2122071674212389</v>
      </c>
      <c r="AE382" s="72"/>
      <c r="AF382" s="71">
        <v>26442299.258933529</v>
      </c>
      <c r="AG382" s="71">
        <v>1844237.9420783259</v>
      </c>
      <c r="AH382" s="71">
        <v>471010.68101017695</v>
      </c>
      <c r="AI382" s="71">
        <v>35994184.328884088</v>
      </c>
      <c r="AJ382" s="71">
        <v>45842462.298698723</v>
      </c>
      <c r="AK382" s="71"/>
      <c r="AL382" s="71"/>
      <c r="AM382" s="71">
        <v>3025639.0685021183</v>
      </c>
      <c r="AN382" s="71"/>
      <c r="AO382" s="71"/>
      <c r="AP382" s="71">
        <v>113619833.57810695</v>
      </c>
      <c r="AQ382" s="72"/>
      <c r="AR382" s="71">
        <v>542</v>
      </c>
      <c r="AS382" s="71">
        <v>156</v>
      </c>
      <c r="AT382" s="71">
        <v>0</v>
      </c>
      <c r="AU382" s="71">
        <v>2</v>
      </c>
      <c r="AV382" s="71">
        <v>0</v>
      </c>
      <c r="AW382" s="71">
        <v>1</v>
      </c>
      <c r="AX382" s="71"/>
      <c r="AY382" s="72"/>
      <c r="AZ382" s="71">
        <v>2323.2000000000012</v>
      </c>
      <c r="BA382" s="71">
        <v>6660.9</v>
      </c>
      <c r="BB382" s="71">
        <v>0</v>
      </c>
      <c r="BC382" s="71">
        <v>500</v>
      </c>
      <c r="BD382" s="71">
        <v>0</v>
      </c>
      <c r="BE382" s="71">
        <v>14500</v>
      </c>
      <c r="BF382" s="71"/>
      <c r="BG382" s="72"/>
      <c r="BH382" s="71">
        <v>0</v>
      </c>
      <c r="BI382" s="71">
        <v>5.6210000000000004</v>
      </c>
      <c r="BJ382" s="71">
        <v>6.6</v>
      </c>
      <c r="BK382" s="71">
        <v>0</v>
      </c>
      <c r="BL382" s="71">
        <v>0</v>
      </c>
      <c r="BM382" s="71">
        <v>0</v>
      </c>
      <c r="BN382" s="72"/>
      <c r="BO382" s="71">
        <v>0</v>
      </c>
      <c r="BP382" s="71">
        <v>1</v>
      </c>
      <c r="BQ382" s="71">
        <v>1</v>
      </c>
      <c r="BR382" s="71">
        <v>0</v>
      </c>
      <c r="BS382" s="71">
        <v>0</v>
      </c>
      <c r="BT382" s="71">
        <v>0</v>
      </c>
      <c r="BU382"/>
      <c r="BV382" s="70">
        <v>12.221</v>
      </c>
      <c r="BW382" s="70">
        <v>0</v>
      </c>
      <c r="BX382" s="70">
        <v>0</v>
      </c>
      <c r="BY382" s="70">
        <v>0</v>
      </c>
      <c r="BZ382" s="70">
        <v>0</v>
      </c>
      <c r="CA382" s="70">
        <v>0</v>
      </c>
      <c r="CB382" s="70">
        <v>0</v>
      </c>
      <c r="CC382" s="70">
        <v>0</v>
      </c>
      <c r="CD382" s="70">
        <v>0</v>
      </c>
    </row>
    <row r="383" spans="1:82">
      <c r="A383" s="70" t="s">
        <v>2162</v>
      </c>
      <c r="B383" s="70">
        <v>476</v>
      </c>
      <c r="C383" s="70">
        <v>18</v>
      </c>
      <c r="D383" s="70">
        <v>28</v>
      </c>
      <c r="E383" s="70">
        <v>2021</v>
      </c>
      <c r="F383" s="70" t="s">
        <v>160</v>
      </c>
      <c r="G383" s="70" t="s">
        <v>2144</v>
      </c>
      <c r="H383" s="70" t="s">
        <v>2145</v>
      </c>
      <c r="I383" s="148"/>
      <c r="J383" s="71">
        <v>18.095528646380906</v>
      </c>
      <c r="K383" s="71">
        <v>2.520717724456722</v>
      </c>
      <c r="L383" s="71">
        <v>1.6447250012909176</v>
      </c>
      <c r="M383" s="71">
        <v>24.588546849050974</v>
      </c>
      <c r="N383" s="71">
        <v>28.855327649678472</v>
      </c>
      <c r="O383" s="71">
        <v>20.861373356584149</v>
      </c>
      <c r="P383" s="71">
        <v>20.709940331555757</v>
      </c>
      <c r="Q383" s="71">
        <v>1.3212418532965799</v>
      </c>
      <c r="R383" s="71">
        <v>0</v>
      </c>
      <c r="S383" s="71">
        <v>4.5265210128107736</v>
      </c>
      <c r="T383" s="72"/>
      <c r="U383" s="71">
        <v>4817373</v>
      </c>
      <c r="V383" s="71">
        <v>900</v>
      </c>
      <c r="W383" s="71">
        <v>72</v>
      </c>
      <c r="X383" s="71">
        <v>5903</v>
      </c>
      <c r="Y383" s="71">
        <v>10231</v>
      </c>
      <c r="Z383" s="71">
        <v>15349</v>
      </c>
      <c r="AA383" s="71">
        <v>4457</v>
      </c>
      <c r="AB383" s="71">
        <v>22629</v>
      </c>
      <c r="AC383" s="71">
        <v>0</v>
      </c>
      <c r="AD383" s="71">
        <v>4.5265210128107736</v>
      </c>
      <c r="AE383" s="72"/>
      <c r="AF383" s="71">
        <v>29112423.397975132</v>
      </c>
      <c r="AG383" s="71">
        <v>1783912.9461814449</v>
      </c>
      <c r="AH383" s="71">
        <v>413334.67409267515</v>
      </c>
      <c r="AI383" s="71">
        <v>39864695.904583067</v>
      </c>
      <c r="AJ383" s="71">
        <v>40209225.02295325</v>
      </c>
      <c r="AK383" s="71">
        <v>0</v>
      </c>
      <c r="AL383" s="71">
        <v>0</v>
      </c>
      <c r="AM383" s="71">
        <v>2970370.5172027722</v>
      </c>
      <c r="AN383" s="71">
        <v>0</v>
      </c>
      <c r="AO383" s="71">
        <v>0</v>
      </c>
      <c r="AP383" s="71">
        <v>114353962.46298832</v>
      </c>
      <c r="AQ383" s="72"/>
      <c r="AR383" s="71">
        <v>557</v>
      </c>
      <c r="AS383" s="71">
        <v>159</v>
      </c>
      <c r="AT383" s="71">
        <v>0</v>
      </c>
      <c r="AU383" s="71">
        <v>3</v>
      </c>
      <c r="AV383" s="71">
        <v>0</v>
      </c>
      <c r="AW383" s="71">
        <v>1</v>
      </c>
      <c r="AX383" s="71"/>
      <c r="AY383" s="72"/>
      <c r="AZ383" s="71">
        <v>2414.9000000000019</v>
      </c>
      <c r="BA383" s="71">
        <v>6809.7999999999993</v>
      </c>
      <c r="BB383" s="71">
        <v>0</v>
      </c>
      <c r="BC383" s="71">
        <v>519.79999999999995</v>
      </c>
      <c r="BD383" s="71">
        <v>0</v>
      </c>
      <c r="BE383" s="71">
        <v>14500</v>
      </c>
      <c r="BF383" s="71"/>
      <c r="BG383" s="72"/>
      <c r="BH383" s="71">
        <v>0</v>
      </c>
      <c r="BI383" s="71">
        <v>5.3129999999999997</v>
      </c>
      <c r="BJ383" s="71">
        <v>6.9820000000000002</v>
      </c>
      <c r="BK383" s="71">
        <v>0</v>
      </c>
      <c r="BL383" s="71">
        <v>0</v>
      </c>
      <c r="BM383" s="71">
        <v>0</v>
      </c>
      <c r="BN383" s="72"/>
      <c r="BO383" s="71">
        <v>0</v>
      </c>
      <c r="BP383" s="71">
        <v>1</v>
      </c>
      <c r="BQ383" s="71">
        <v>1</v>
      </c>
      <c r="BR383" s="71">
        <v>0</v>
      </c>
      <c r="BS383" s="71">
        <v>0</v>
      </c>
      <c r="BT383" s="71">
        <v>0</v>
      </c>
      <c r="BU383"/>
      <c r="BV383" s="70">
        <v>12.295</v>
      </c>
      <c r="BW383" s="70">
        <v>0</v>
      </c>
      <c r="BX383" s="70">
        <v>0</v>
      </c>
      <c r="BY383" s="70">
        <v>0</v>
      </c>
      <c r="BZ383" s="70">
        <v>0</v>
      </c>
      <c r="CA383" s="70">
        <v>0</v>
      </c>
      <c r="CB383" s="70">
        <v>0</v>
      </c>
      <c r="CC383" s="70">
        <v>0</v>
      </c>
      <c r="CD383" s="70">
        <v>0</v>
      </c>
    </row>
    <row r="384" spans="1:82">
      <c r="A384" s="70" t="s">
        <v>2163</v>
      </c>
      <c r="B384" s="70">
        <v>476</v>
      </c>
      <c r="C384" s="70">
        <v>19</v>
      </c>
      <c r="D384" s="70">
        <v>28</v>
      </c>
      <c r="E384" s="70">
        <v>2022</v>
      </c>
      <c r="F384" s="70" t="s">
        <v>161</v>
      </c>
      <c r="G384" s="70" t="s">
        <v>2144</v>
      </c>
      <c r="H384" s="70" t="s">
        <v>2145</v>
      </c>
      <c r="I384" s="148"/>
      <c r="J384" s="71">
        <v>18.498039948259919</v>
      </c>
      <c r="K384" s="71">
        <v>2.3965994121372449</v>
      </c>
      <c r="L384" s="71">
        <v>1.338889486847999</v>
      </c>
      <c r="M384" s="71">
        <v>22.390699374407859</v>
      </c>
      <c r="N384" s="71">
        <v>31.156029468101842</v>
      </c>
      <c r="O384" s="71">
        <v>21.788047635033191</v>
      </c>
      <c r="P384" s="71">
        <v>20.604927581532102</v>
      </c>
      <c r="Q384" s="71">
        <v>1.3071459830272989</v>
      </c>
      <c r="R384" s="71">
        <v>0</v>
      </c>
      <c r="S384" s="71">
        <v>4.9889543125764391</v>
      </c>
      <c r="T384" s="72"/>
      <c r="U384" s="71">
        <v>5079917</v>
      </c>
      <c r="V384" s="71">
        <v>900</v>
      </c>
      <c r="W384" s="71">
        <v>72</v>
      </c>
      <c r="X384" s="71">
        <v>5903</v>
      </c>
      <c r="Y384" s="71">
        <v>10229</v>
      </c>
      <c r="Z384" s="71">
        <v>15231</v>
      </c>
      <c r="AA384" s="71">
        <v>4502</v>
      </c>
      <c r="AB384" s="71">
        <v>22204</v>
      </c>
      <c r="AC384" s="71">
        <v>0</v>
      </c>
      <c r="AD384" s="71">
        <v>4.9889543125764391</v>
      </c>
      <c r="AE384" s="72"/>
      <c r="AF384" s="71">
        <v>27926827.806291234</v>
      </c>
      <c r="AG384" s="71">
        <v>1774836.2320862762</v>
      </c>
      <c r="AH384" s="71">
        <v>403700.62237582839</v>
      </c>
      <c r="AI384" s="71">
        <v>35489735.377420545</v>
      </c>
      <c r="AJ384" s="71">
        <v>44691059.782361872</v>
      </c>
      <c r="AK384" s="71">
        <v>0</v>
      </c>
      <c r="AL384" s="71">
        <v>0</v>
      </c>
      <c r="AM384" s="71">
        <v>2867142.4450155939</v>
      </c>
      <c r="AN384" s="71">
        <v>0</v>
      </c>
      <c r="AO384" s="71">
        <v>0</v>
      </c>
      <c r="AP384" s="71">
        <v>113153302.26555134</v>
      </c>
      <c r="AQ384" s="72"/>
      <c r="AR384" s="71">
        <v>574</v>
      </c>
      <c r="AS384" s="71">
        <v>161</v>
      </c>
      <c r="AT384" s="71">
        <v>0</v>
      </c>
      <c r="AU384" s="71">
        <v>3</v>
      </c>
      <c r="AV384" s="71">
        <v>0</v>
      </c>
      <c r="AW384" s="71">
        <v>1</v>
      </c>
      <c r="AX384" s="71"/>
      <c r="AY384" s="72"/>
      <c r="AZ384" s="71">
        <v>2509.300000000002</v>
      </c>
      <c r="BA384" s="71">
        <v>6908.7999999999993</v>
      </c>
      <c r="BB384" s="71">
        <v>0</v>
      </c>
      <c r="BC384" s="71">
        <v>519.79999999999995</v>
      </c>
      <c r="BD384" s="71">
        <v>0</v>
      </c>
      <c r="BE384" s="71">
        <v>14500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2164</v>
      </c>
      <c r="B385" s="70">
        <v>476</v>
      </c>
      <c r="C385" s="70">
        <v>20</v>
      </c>
      <c r="D385" s="70">
        <v>28</v>
      </c>
      <c r="E385" s="70">
        <v>2023</v>
      </c>
      <c r="F385" s="70" t="s">
        <v>1539</v>
      </c>
      <c r="G385" s="70" t="s">
        <v>2144</v>
      </c>
      <c r="H385" s="70" t="s">
        <v>2145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592</v>
      </c>
      <c r="AS385" s="71">
        <v>162</v>
      </c>
      <c r="AT385" s="71">
        <v>0</v>
      </c>
      <c r="AU385" s="71">
        <v>3</v>
      </c>
      <c r="AV385" s="71">
        <v>0</v>
      </c>
      <c r="AW385" s="71">
        <v>1</v>
      </c>
      <c r="AX385" s="71"/>
      <c r="AY385" s="72"/>
      <c r="AZ385" s="71">
        <v>2641.2000000000021</v>
      </c>
      <c r="BA385" s="71">
        <v>6929.0999999999995</v>
      </c>
      <c r="BB385" s="71">
        <v>0</v>
      </c>
      <c r="BC385" s="71">
        <v>519.79999999999995</v>
      </c>
      <c r="BD385" s="71">
        <v>0</v>
      </c>
      <c r="BE385" s="71">
        <v>14500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2165</v>
      </c>
      <c r="B386" s="70">
        <v>476</v>
      </c>
      <c r="C386" s="70">
        <v>21</v>
      </c>
      <c r="D386" s="70">
        <v>28</v>
      </c>
      <c r="E386" s="70">
        <v>2024</v>
      </c>
      <c r="F386" s="70" t="s">
        <v>1554</v>
      </c>
      <c r="G386" s="1064" t="s">
        <v>2144</v>
      </c>
      <c r="H386" s="70" t="s">
        <v>2145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2166</v>
      </c>
      <c r="B387" s="70">
        <v>222</v>
      </c>
      <c r="C387" s="70">
        <v>1</v>
      </c>
      <c r="D387" s="70">
        <v>14</v>
      </c>
      <c r="E387" s="70">
        <v>1990</v>
      </c>
      <c r="F387" s="70" t="s">
        <v>787</v>
      </c>
      <c r="G387" s="1064" t="s">
        <v>2167</v>
      </c>
      <c r="H387" s="70" t="s">
        <v>2168</v>
      </c>
      <c r="I387" s="148"/>
      <c r="J387" s="71">
        <v>52.320475005371627</v>
      </c>
      <c r="K387" s="71">
        <v>4.4495801114995706</v>
      </c>
      <c r="L387" s="71">
        <v>6.5440346733235764</v>
      </c>
      <c r="M387" s="71">
        <v>10.595195578753961</v>
      </c>
      <c r="N387" s="71">
        <v>25.216786126156649</v>
      </c>
      <c r="O387" s="71">
        <v>19.41106980782676</v>
      </c>
      <c r="P387" s="71">
        <v>31.328881613190021</v>
      </c>
      <c r="Q387" s="71">
        <v>1.6943194026238999</v>
      </c>
      <c r="R387" s="71">
        <v>0</v>
      </c>
      <c r="S387" s="71">
        <v>1.382297323802637</v>
      </c>
      <c r="T387" s="72"/>
      <c r="U387" s="71">
        <v>8501474</v>
      </c>
      <c r="V387" s="71">
        <v>1279</v>
      </c>
      <c r="W387" s="71">
        <v>94</v>
      </c>
      <c r="X387" s="71">
        <v>4444</v>
      </c>
      <c r="Y387" s="71">
        <v>6555</v>
      </c>
      <c r="Z387" s="71">
        <v>7984</v>
      </c>
      <c r="AA387" s="71">
        <v>7607</v>
      </c>
      <c r="AB387" s="71">
        <v>27510</v>
      </c>
      <c r="AC387" s="71">
        <v>0</v>
      </c>
      <c r="AD387" s="71">
        <v>1.382297323802637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2169</v>
      </c>
      <c r="B388" s="70">
        <v>223</v>
      </c>
      <c r="C388" s="70">
        <v>2</v>
      </c>
      <c r="D388" s="70">
        <v>14</v>
      </c>
      <c r="E388" s="70">
        <v>2005</v>
      </c>
      <c r="F388" s="70" t="s">
        <v>789</v>
      </c>
      <c r="G388" s="70" t="s">
        <v>2167</v>
      </c>
      <c r="H388" s="70" t="s">
        <v>2168</v>
      </c>
      <c r="I388" s="148"/>
      <c r="J388" s="71">
        <v>63.553550070304851</v>
      </c>
      <c r="K388" s="71">
        <v>2.746790278771662</v>
      </c>
      <c r="L388" s="71">
        <v>5.263020966287054</v>
      </c>
      <c r="M388" s="71">
        <v>24.042154850774949</v>
      </c>
      <c r="N388" s="71">
        <v>39.240330279260313</v>
      </c>
      <c r="O388" s="71">
        <v>30.676557415444421</v>
      </c>
      <c r="P388" s="71">
        <v>30.15186639417319</v>
      </c>
      <c r="Q388" s="71">
        <v>1.5502713359717</v>
      </c>
      <c r="R388" s="71">
        <v>0</v>
      </c>
      <c r="S388" s="71">
        <v>3.3344534304199369</v>
      </c>
      <c r="T388" s="72"/>
      <c r="U388" s="71">
        <v>8208536</v>
      </c>
      <c r="V388" s="71">
        <v>1013</v>
      </c>
      <c r="W388" s="71">
        <v>59</v>
      </c>
      <c r="X388" s="71">
        <v>4004</v>
      </c>
      <c r="Y388" s="71">
        <v>7288</v>
      </c>
      <c r="Z388" s="71">
        <v>14601</v>
      </c>
      <c r="AA388" s="71">
        <v>5996</v>
      </c>
      <c r="AB388" s="71">
        <v>26314</v>
      </c>
      <c r="AC388" s="71">
        <v>0</v>
      </c>
      <c r="AD388" s="71">
        <v>3.3344534304199369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2170</v>
      </c>
      <c r="B389" s="70">
        <v>224</v>
      </c>
      <c r="C389" s="70">
        <v>3</v>
      </c>
      <c r="D389" s="70">
        <v>14</v>
      </c>
      <c r="E389" s="70">
        <v>2006</v>
      </c>
      <c r="F389" s="70" t="s">
        <v>790</v>
      </c>
      <c r="G389" s="70" t="s">
        <v>2167</v>
      </c>
      <c r="H389" s="70" t="s">
        <v>2168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2171</v>
      </c>
      <c r="B390" s="70">
        <v>225</v>
      </c>
      <c r="C390" s="70">
        <v>4</v>
      </c>
      <c r="D390" s="70">
        <v>14</v>
      </c>
      <c r="E390" s="70">
        <v>2007</v>
      </c>
      <c r="F390" s="70" t="s">
        <v>791</v>
      </c>
      <c r="G390" s="70" t="s">
        <v>2167</v>
      </c>
      <c r="H390" s="70" t="s">
        <v>2168</v>
      </c>
      <c r="I390" s="148"/>
      <c r="J390" s="71">
        <v>66.739667508436227</v>
      </c>
      <c r="K390" s="71">
        <v>2.147803454886795</v>
      </c>
      <c r="L390" s="71">
        <v>3.4525932357247391</v>
      </c>
      <c r="M390" s="71">
        <v>24.416155999334489</v>
      </c>
      <c r="N390" s="71">
        <v>39.826377609773417</v>
      </c>
      <c r="O390" s="71">
        <v>29.505370430610899</v>
      </c>
      <c r="P390" s="71">
        <v>29.4747261407583</v>
      </c>
      <c r="Q390" s="71">
        <v>1.62208394572478</v>
      </c>
      <c r="R390" s="71">
        <v>0</v>
      </c>
      <c r="S390" s="71">
        <v>2.6774108640168821</v>
      </c>
      <c r="T390" s="72"/>
      <c r="U390" s="71">
        <v>9594116</v>
      </c>
      <c r="V390" s="71">
        <v>836</v>
      </c>
      <c r="W390" s="71">
        <v>40</v>
      </c>
      <c r="X390" s="71">
        <v>5010</v>
      </c>
      <c r="Y390" s="71">
        <v>7418</v>
      </c>
      <c r="Z390" s="71">
        <v>14599</v>
      </c>
      <c r="AA390" s="71">
        <v>5772</v>
      </c>
      <c r="AB390" s="71">
        <v>26077</v>
      </c>
      <c r="AC390" s="71">
        <v>0</v>
      </c>
      <c r="AD390" s="71">
        <v>2.6774108640168821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2172</v>
      </c>
      <c r="B391" s="70">
        <v>226</v>
      </c>
      <c r="C391" s="70">
        <v>5</v>
      </c>
      <c r="D391" s="70">
        <v>14</v>
      </c>
      <c r="E391" s="70">
        <v>2008</v>
      </c>
      <c r="F391" s="70" t="s">
        <v>792</v>
      </c>
      <c r="G391" s="70" t="s">
        <v>2167</v>
      </c>
      <c r="H391" s="70" t="s">
        <v>2168</v>
      </c>
      <c r="I391" s="148"/>
      <c r="J391" s="71">
        <v>56.58865977684755</v>
      </c>
      <c r="K391" s="71">
        <v>1.6063422602755939</v>
      </c>
      <c r="L391" s="71">
        <v>3.0759007284298781</v>
      </c>
      <c r="M391" s="71">
        <v>24.697825328497689</v>
      </c>
      <c r="N391" s="71">
        <v>38.605263802795811</v>
      </c>
      <c r="O391" s="71">
        <v>28.47951563686318</v>
      </c>
      <c r="P391" s="71">
        <v>29.063684874528771</v>
      </c>
      <c r="Q391" s="71">
        <v>1.5768647592290701</v>
      </c>
      <c r="R391" s="71">
        <v>0</v>
      </c>
      <c r="S391" s="71">
        <v>2.2816155901876081</v>
      </c>
      <c r="T391" s="72"/>
      <c r="U391" s="71">
        <v>9306759</v>
      </c>
      <c r="V391" s="71">
        <v>836</v>
      </c>
      <c r="W391" s="71">
        <v>40</v>
      </c>
      <c r="X391" s="71">
        <v>5010</v>
      </c>
      <c r="Y391" s="71">
        <v>7398</v>
      </c>
      <c r="Z391" s="71">
        <v>14586</v>
      </c>
      <c r="AA391" s="71">
        <v>5698</v>
      </c>
      <c r="AB391" s="71">
        <v>25767</v>
      </c>
      <c r="AC391" s="71">
        <v>0</v>
      </c>
      <c r="AD391" s="71">
        <v>2.2816155901876081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2173</v>
      </c>
      <c r="B392" s="70">
        <v>227</v>
      </c>
      <c r="C392" s="70">
        <v>6</v>
      </c>
      <c r="D392" s="70">
        <v>14</v>
      </c>
      <c r="E392" s="70">
        <v>2009</v>
      </c>
      <c r="F392" s="70" t="s">
        <v>176</v>
      </c>
      <c r="G392" s="70" t="s">
        <v>2167</v>
      </c>
      <c r="H392" s="70" t="s">
        <v>2168</v>
      </c>
      <c r="I392" s="148"/>
      <c r="J392" s="71">
        <v>43.735062419885949</v>
      </c>
      <c r="K392" s="71">
        <v>1.731153181440434</v>
      </c>
      <c r="L392" s="71">
        <v>5.4885449066590732</v>
      </c>
      <c r="M392" s="71">
        <v>26.05596493144651</v>
      </c>
      <c r="N392" s="71">
        <v>34.967902605358738</v>
      </c>
      <c r="O392" s="71">
        <v>29.013434962044869</v>
      </c>
      <c r="P392" s="71">
        <v>27.540156476854641</v>
      </c>
      <c r="Q392" s="71">
        <v>1.4883315588438499</v>
      </c>
      <c r="R392" s="71">
        <v>0</v>
      </c>
      <c r="S392" s="71">
        <v>1.8729188976881299</v>
      </c>
      <c r="T392" s="72"/>
      <c r="U392" s="71">
        <v>5692719</v>
      </c>
      <c r="V392" s="71">
        <v>828</v>
      </c>
      <c r="W392" s="71">
        <v>102</v>
      </c>
      <c r="X392" s="71">
        <v>5324</v>
      </c>
      <c r="Y392" s="71">
        <v>7420</v>
      </c>
      <c r="Z392" s="71">
        <v>14667</v>
      </c>
      <c r="AA392" s="71">
        <v>5543</v>
      </c>
      <c r="AB392" s="71">
        <v>25530</v>
      </c>
      <c r="AC392" s="71">
        <v>0</v>
      </c>
      <c r="AD392" s="71">
        <v>1.8729188976881299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33.65</v>
      </c>
      <c r="BK392" s="71">
        <v>0</v>
      </c>
      <c r="BL392" s="71">
        <v>24.789000000000001</v>
      </c>
      <c r="BM392" s="71">
        <v>0</v>
      </c>
      <c r="BN392" s="72"/>
      <c r="BO392" s="71">
        <v>0</v>
      </c>
      <c r="BP392" s="71">
        <v>0</v>
      </c>
      <c r="BQ392" s="71">
        <v>3</v>
      </c>
      <c r="BR392" s="71">
        <v>0</v>
      </c>
      <c r="BS392" s="71">
        <v>1</v>
      </c>
      <c r="BT392" s="71">
        <v>0</v>
      </c>
      <c r="BU392"/>
      <c r="BV392" s="70">
        <v>33.65</v>
      </c>
      <c r="BW392" s="70">
        <v>0</v>
      </c>
      <c r="BX392" s="70">
        <v>24.789000000000001</v>
      </c>
      <c r="BY392" s="70">
        <v>0</v>
      </c>
      <c r="BZ392" s="70">
        <v>0</v>
      </c>
      <c r="CA392" s="70">
        <v>0</v>
      </c>
      <c r="CB392" s="70">
        <v>0</v>
      </c>
      <c r="CC392" s="70">
        <v>0</v>
      </c>
      <c r="CD392" s="70">
        <v>0</v>
      </c>
    </row>
    <row r="393" spans="1:82">
      <c r="A393" s="70" t="s">
        <v>2174</v>
      </c>
      <c r="B393" s="70">
        <v>228</v>
      </c>
      <c r="C393" s="70">
        <v>7</v>
      </c>
      <c r="D393" s="70">
        <v>14</v>
      </c>
      <c r="E393" s="70">
        <v>2010</v>
      </c>
      <c r="F393" s="70" t="s">
        <v>177</v>
      </c>
      <c r="G393" s="70" t="s">
        <v>2167</v>
      </c>
      <c r="H393" s="70" t="s">
        <v>2168</v>
      </c>
      <c r="I393" s="148"/>
      <c r="J393" s="71">
        <v>44.823430120850837</v>
      </c>
      <c r="K393" s="71">
        <v>1.7734031358226181</v>
      </c>
      <c r="L393" s="71">
        <v>5.2042941738216406</v>
      </c>
      <c r="M393" s="71">
        <v>25.020617583703601</v>
      </c>
      <c r="N393" s="71">
        <v>36.108209923410527</v>
      </c>
      <c r="O393" s="71">
        <v>28.95209171599609</v>
      </c>
      <c r="P393" s="71">
        <v>27.60858766304785</v>
      </c>
      <c r="Q393" s="71">
        <v>1.5437279283851499</v>
      </c>
      <c r="R393" s="71">
        <v>0</v>
      </c>
      <c r="S393" s="71">
        <v>1.8894206425749851</v>
      </c>
      <c r="T393" s="72"/>
      <c r="U393" s="71">
        <v>6685026</v>
      </c>
      <c r="V393" s="71">
        <v>828</v>
      </c>
      <c r="W393" s="71">
        <v>102</v>
      </c>
      <c r="X393" s="71">
        <v>5324</v>
      </c>
      <c r="Y393" s="71">
        <v>7444</v>
      </c>
      <c r="Z393" s="71">
        <v>14704</v>
      </c>
      <c r="AA393" s="71">
        <v>5418</v>
      </c>
      <c r="AB393" s="71">
        <v>25374</v>
      </c>
      <c r="AC393" s="71">
        <v>0</v>
      </c>
      <c r="AD393" s="71">
        <v>1.8894206425749851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33.908999999999999</v>
      </c>
      <c r="BK393" s="71">
        <v>0</v>
      </c>
      <c r="BL393" s="71">
        <v>23.984999999999999</v>
      </c>
      <c r="BM393" s="71">
        <v>0</v>
      </c>
      <c r="BN393" s="72"/>
      <c r="BO393" s="71">
        <v>0</v>
      </c>
      <c r="BP393" s="71">
        <v>0</v>
      </c>
      <c r="BQ393" s="71">
        <v>3</v>
      </c>
      <c r="BR393" s="71">
        <v>0</v>
      </c>
      <c r="BS393" s="71">
        <v>1</v>
      </c>
      <c r="BT393" s="71">
        <v>0</v>
      </c>
      <c r="BU393"/>
      <c r="BV393" s="70">
        <v>33.908999999999999</v>
      </c>
      <c r="BW393" s="70">
        <v>0</v>
      </c>
      <c r="BX393" s="70">
        <v>23.984999999999999</v>
      </c>
      <c r="BY393" s="70">
        <v>0</v>
      </c>
      <c r="BZ393" s="70">
        <v>0</v>
      </c>
      <c r="CA393" s="70">
        <v>0</v>
      </c>
      <c r="CB393" s="70">
        <v>0</v>
      </c>
      <c r="CC393" s="70">
        <v>0</v>
      </c>
      <c r="CD393" s="70">
        <v>0</v>
      </c>
    </row>
    <row r="394" spans="1:82">
      <c r="A394" s="70" t="s">
        <v>2175</v>
      </c>
      <c r="B394" s="70">
        <v>229</v>
      </c>
      <c r="C394" s="70">
        <v>8</v>
      </c>
      <c r="D394" s="70">
        <v>14</v>
      </c>
      <c r="E394" s="70">
        <v>2011</v>
      </c>
      <c r="F394" s="70" t="s">
        <v>178</v>
      </c>
      <c r="G394" s="70" t="s">
        <v>2167</v>
      </c>
      <c r="H394" s="70" t="s">
        <v>2168</v>
      </c>
      <c r="I394" s="148"/>
      <c r="J394" s="71">
        <v>35.191573002565733</v>
      </c>
      <c r="K394" s="71">
        <v>2.2781740842857201</v>
      </c>
      <c r="L394" s="71">
        <v>4.112510921214251</v>
      </c>
      <c r="M394" s="71">
        <v>28.189627741339461</v>
      </c>
      <c r="N394" s="71">
        <v>41.88245987028052</v>
      </c>
      <c r="O394" s="71">
        <v>28.741178454526956</v>
      </c>
      <c r="P394" s="71">
        <v>26.523733476715488</v>
      </c>
      <c r="Q394" s="71">
        <v>1.76607543403053</v>
      </c>
      <c r="R394" s="71">
        <v>0</v>
      </c>
      <c r="S394" s="71">
        <v>2.227198639579441</v>
      </c>
      <c r="T394" s="72"/>
      <c r="U394" s="71">
        <v>4843514</v>
      </c>
      <c r="V394" s="71">
        <v>828</v>
      </c>
      <c r="W394" s="71">
        <v>102</v>
      </c>
      <c r="X394" s="71">
        <v>5324</v>
      </c>
      <c r="Y394" s="71">
        <v>7460</v>
      </c>
      <c r="Z394" s="71">
        <v>14914</v>
      </c>
      <c r="AA394" s="71">
        <v>5360</v>
      </c>
      <c r="AB394" s="71">
        <v>25166</v>
      </c>
      <c r="AC394" s="71">
        <v>0</v>
      </c>
      <c r="AD394" s="71">
        <v>2.227198639579441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30.54</v>
      </c>
      <c r="BK394" s="71">
        <v>0</v>
      </c>
      <c r="BL394" s="71">
        <v>27.315999999999999</v>
      </c>
      <c r="BM394" s="71">
        <v>0</v>
      </c>
      <c r="BN394" s="72"/>
      <c r="BO394" s="71">
        <v>0</v>
      </c>
      <c r="BP394" s="71">
        <v>0</v>
      </c>
      <c r="BQ394" s="71">
        <v>4</v>
      </c>
      <c r="BR394" s="71">
        <v>0</v>
      </c>
      <c r="BS394" s="71">
        <v>1</v>
      </c>
      <c r="BT394" s="71">
        <v>0</v>
      </c>
      <c r="BU394"/>
      <c r="BV394" s="70">
        <v>30.54</v>
      </c>
      <c r="BW394" s="70">
        <v>0</v>
      </c>
      <c r="BX394" s="70">
        <v>27.315999999999999</v>
      </c>
      <c r="BY394" s="70">
        <v>0</v>
      </c>
      <c r="BZ394" s="70">
        <v>0</v>
      </c>
      <c r="CA394" s="70">
        <v>0</v>
      </c>
      <c r="CB394" s="70">
        <v>0</v>
      </c>
      <c r="CC394" s="70">
        <v>0</v>
      </c>
      <c r="CD394" s="70">
        <v>0</v>
      </c>
    </row>
    <row r="395" spans="1:82">
      <c r="A395" s="70" t="s">
        <v>2176</v>
      </c>
      <c r="B395" s="70">
        <v>230</v>
      </c>
      <c r="C395" s="70">
        <v>9</v>
      </c>
      <c r="D395" s="70">
        <v>14</v>
      </c>
      <c r="E395" s="70">
        <v>2012</v>
      </c>
      <c r="F395" s="70" t="s">
        <v>179</v>
      </c>
      <c r="G395" s="70" t="s">
        <v>2167</v>
      </c>
      <c r="H395" s="70" t="s">
        <v>2168</v>
      </c>
      <c r="I395" s="148"/>
      <c r="J395" s="71">
        <v>38.279690124737257</v>
      </c>
      <c r="K395" s="71">
        <v>2.1383319486616439</v>
      </c>
      <c r="L395" s="71">
        <v>4.0506474516175821</v>
      </c>
      <c r="M395" s="71">
        <v>28.085993973085149</v>
      </c>
      <c r="N395" s="71">
        <v>42.164349113080021</v>
      </c>
      <c r="O395" s="71">
        <v>28.677526536461382</v>
      </c>
      <c r="P395" s="71">
        <v>26.500458951888263</v>
      </c>
      <c r="Q395" s="71">
        <v>1.91224822167347</v>
      </c>
      <c r="R395" s="71">
        <v>0</v>
      </c>
      <c r="S395" s="71">
        <v>2.3066976385354101</v>
      </c>
      <c r="T395" s="72"/>
      <c r="U395" s="71">
        <v>4645611</v>
      </c>
      <c r="V395" s="71">
        <v>828</v>
      </c>
      <c r="W395" s="71">
        <v>102</v>
      </c>
      <c r="X395" s="71">
        <v>5324</v>
      </c>
      <c r="Y395" s="71">
        <v>7533</v>
      </c>
      <c r="Z395" s="71">
        <v>14999</v>
      </c>
      <c r="AA395" s="71">
        <v>5325</v>
      </c>
      <c r="AB395" s="71">
        <v>25080</v>
      </c>
      <c r="AC395" s="71">
        <v>0</v>
      </c>
      <c r="AD395" s="71">
        <v>2.3066976385354101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33.344999999999999</v>
      </c>
      <c r="BK395" s="71">
        <v>0</v>
      </c>
      <c r="BL395" s="71">
        <v>25.446999999999999</v>
      </c>
      <c r="BM395" s="71">
        <v>0</v>
      </c>
      <c r="BN395" s="72"/>
      <c r="BO395" s="71">
        <v>0</v>
      </c>
      <c r="BP395" s="71">
        <v>0</v>
      </c>
      <c r="BQ395" s="71">
        <v>4</v>
      </c>
      <c r="BR395" s="71">
        <v>0</v>
      </c>
      <c r="BS395" s="71">
        <v>1</v>
      </c>
      <c r="BT395" s="71">
        <v>0</v>
      </c>
      <c r="BU395"/>
      <c r="BV395" s="70">
        <v>33.344999999999999</v>
      </c>
      <c r="BW395" s="70">
        <v>0</v>
      </c>
      <c r="BX395" s="70">
        <v>25.446999999999999</v>
      </c>
      <c r="BY395" s="70">
        <v>0</v>
      </c>
      <c r="BZ395" s="70">
        <v>0</v>
      </c>
      <c r="CA395" s="70">
        <v>0</v>
      </c>
      <c r="CB395" s="70">
        <v>0</v>
      </c>
      <c r="CC395" s="70">
        <v>0</v>
      </c>
      <c r="CD395" s="70">
        <v>0</v>
      </c>
    </row>
    <row r="396" spans="1:82">
      <c r="A396" s="70" t="s">
        <v>2177</v>
      </c>
      <c r="B396" s="70">
        <v>231</v>
      </c>
      <c r="C396" s="70">
        <v>10</v>
      </c>
      <c r="D396" s="70">
        <v>14</v>
      </c>
      <c r="E396" s="70">
        <v>2013</v>
      </c>
      <c r="F396" s="70" t="s">
        <v>180</v>
      </c>
      <c r="G396" s="70" t="s">
        <v>2167</v>
      </c>
      <c r="H396" s="70" t="s">
        <v>2168</v>
      </c>
      <c r="I396" s="148"/>
      <c r="J396" s="71">
        <v>47.423584625728061</v>
      </c>
      <c r="K396" s="71">
        <v>1.8444358354707839</v>
      </c>
      <c r="L396" s="71">
        <v>3.700317670530151</v>
      </c>
      <c r="M396" s="71">
        <v>26.941561812853941</v>
      </c>
      <c r="N396" s="71">
        <v>44.416859108419303</v>
      </c>
      <c r="O396" s="71">
        <v>27.752012200348215</v>
      </c>
      <c r="P396" s="71">
        <v>26.095781117491416</v>
      </c>
      <c r="Q396" s="71">
        <v>1.9212634972609599</v>
      </c>
      <c r="R396" s="71">
        <v>0</v>
      </c>
      <c r="S396" s="71">
        <v>1.921310595871988</v>
      </c>
      <c r="T396" s="72"/>
      <c r="U396" s="71">
        <v>5643637</v>
      </c>
      <c r="V396" s="71">
        <v>828</v>
      </c>
      <c r="W396" s="71">
        <v>102</v>
      </c>
      <c r="X396" s="71">
        <v>5324</v>
      </c>
      <c r="Y396" s="71">
        <v>7533</v>
      </c>
      <c r="Z396" s="71">
        <v>15163</v>
      </c>
      <c r="AA396" s="71">
        <v>5224</v>
      </c>
      <c r="AB396" s="71">
        <v>24837</v>
      </c>
      <c r="AC396" s="71">
        <v>0</v>
      </c>
      <c r="AD396" s="71">
        <v>1.921310595871988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35.252000000000002</v>
      </c>
      <c r="BK396" s="71">
        <v>0</v>
      </c>
      <c r="BL396" s="71">
        <v>29.591999999999999</v>
      </c>
      <c r="BM396" s="71">
        <v>0</v>
      </c>
      <c r="BN396" s="72"/>
      <c r="BO396" s="71">
        <v>0</v>
      </c>
      <c r="BP396" s="71">
        <v>0</v>
      </c>
      <c r="BQ396" s="71">
        <v>4</v>
      </c>
      <c r="BR396" s="71">
        <v>0</v>
      </c>
      <c r="BS396" s="71">
        <v>1</v>
      </c>
      <c r="BT396" s="71">
        <v>0</v>
      </c>
      <c r="BU396"/>
      <c r="BV396" s="70">
        <v>39.134999999999998</v>
      </c>
      <c r="BW396" s="70">
        <v>0</v>
      </c>
      <c r="BX396" s="70">
        <v>25.709</v>
      </c>
      <c r="BY396" s="70">
        <v>0</v>
      </c>
      <c r="BZ396" s="70">
        <v>0</v>
      </c>
      <c r="CA396" s="70">
        <v>0</v>
      </c>
      <c r="CB396" s="70">
        <v>0</v>
      </c>
      <c r="CC396" s="70">
        <v>0</v>
      </c>
      <c r="CD396" s="70">
        <v>0</v>
      </c>
    </row>
    <row r="397" spans="1:82">
      <c r="A397" s="70" t="s">
        <v>2178</v>
      </c>
      <c r="B397" s="70">
        <v>232</v>
      </c>
      <c r="C397" s="70">
        <v>11</v>
      </c>
      <c r="D397" s="70">
        <v>14</v>
      </c>
      <c r="E397" s="70">
        <v>2014</v>
      </c>
      <c r="F397" s="70" t="s">
        <v>181</v>
      </c>
      <c r="G397" s="70" t="s">
        <v>2167</v>
      </c>
      <c r="H397" s="70" t="s">
        <v>2168</v>
      </c>
      <c r="I397" s="148"/>
      <c r="J397" s="71">
        <v>42.879656120194888</v>
      </c>
      <c r="K397" s="71">
        <v>1.6748921715856031</v>
      </c>
      <c r="L397" s="71">
        <v>3.7816547312773938</v>
      </c>
      <c r="M397" s="71">
        <v>25.806447637827041</v>
      </c>
      <c r="N397" s="71">
        <v>38.784791465527448</v>
      </c>
      <c r="O397" s="71">
        <v>26.59637996021138</v>
      </c>
      <c r="P397" s="71">
        <v>26.055676485105032</v>
      </c>
      <c r="Q397" s="71">
        <v>1.82522884002617</v>
      </c>
      <c r="R397" s="71">
        <v>0</v>
      </c>
      <c r="S397" s="71">
        <v>1.87294683563707</v>
      </c>
      <c r="T397" s="72"/>
      <c r="U397" s="71">
        <v>6109951</v>
      </c>
      <c r="V397" s="71">
        <v>687</v>
      </c>
      <c r="W397" s="71">
        <v>86</v>
      </c>
      <c r="X397" s="71">
        <v>5069</v>
      </c>
      <c r="Y397" s="71">
        <v>7536</v>
      </c>
      <c r="Z397" s="71">
        <v>15305</v>
      </c>
      <c r="AA397" s="71">
        <v>5189</v>
      </c>
      <c r="AB397" s="71">
        <v>24593</v>
      </c>
      <c r="AC397" s="71">
        <v>0</v>
      </c>
      <c r="AD397" s="71">
        <v>1.87294683563707</v>
      </c>
      <c r="AE397" s="72"/>
      <c r="AF397" s="71"/>
      <c r="AG397" s="71"/>
      <c r="AH397" s="71"/>
      <c r="AI397" s="71"/>
      <c r="AJ397" s="71"/>
      <c r="AK397" s="71"/>
      <c r="AL397" s="71"/>
      <c r="AM397" s="71"/>
      <c r="AN397" s="71"/>
      <c r="AO397" s="71"/>
      <c r="AP397" s="71"/>
      <c r="AQ397" s="72"/>
      <c r="AR397" s="71">
        <v>202</v>
      </c>
      <c r="AS397" s="71">
        <v>17</v>
      </c>
      <c r="AT397" s="71">
        <v>0</v>
      </c>
      <c r="AU397" s="71">
        <v>0</v>
      </c>
      <c r="AV397" s="71">
        <v>0</v>
      </c>
      <c r="AW397" s="71">
        <v>1</v>
      </c>
      <c r="AX397" s="71"/>
      <c r="AY397" s="72"/>
      <c r="AZ397" s="71">
        <v>832.09999999999991</v>
      </c>
      <c r="BA397" s="71">
        <v>1433.9</v>
      </c>
      <c r="BB397" s="71">
        <v>0</v>
      </c>
      <c r="BC397" s="71">
        <v>0</v>
      </c>
      <c r="BD397" s="71">
        <v>0</v>
      </c>
      <c r="BE397" s="71">
        <v>975.1</v>
      </c>
      <c r="BF397" s="71"/>
      <c r="BG397" s="72"/>
      <c r="BH397" s="71">
        <v>0</v>
      </c>
      <c r="BI397" s="71">
        <v>0</v>
      </c>
      <c r="BJ397" s="71">
        <v>33.625</v>
      </c>
      <c r="BK397" s="71">
        <v>0</v>
      </c>
      <c r="BL397" s="71">
        <v>26.818000000000001</v>
      </c>
      <c r="BM397" s="71">
        <v>0</v>
      </c>
      <c r="BN397" s="72"/>
      <c r="BO397" s="71">
        <v>0</v>
      </c>
      <c r="BP397" s="71">
        <v>0</v>
      </c>
      <c r="BQ397" s="71">
        <v>4</v>
      </c>
      <c r="BR397" s="71">
        <v>0</v>
      </c>
      <c r="BS397" s="71">
        <v>1</v>
      </c>
      <c r="BT397" s="71">
        <v>0</v>
      </c>
      <c r="BU397"/>
      <c r="BV397" s="70">
        <v>34.597000000000001</v>
      </c>
      <c r="BW397" s="70">
        <v>0</v>
      </c>
      <c r="BX397" s="70">
        <v>25.846</v>
      </c>
      <c r="BY397" s="70">
        <v>0</v>
      </c>
      <c r="BZ397" s="70">
        <v>0</v>
      </c>
      <c r="CA397" s="70">
        <v>0</v>
      </c>
      <c r="CB397" s="70">
        <v>0</v>
      </c>
      <c r="CC397" s="70">
        <v>0</v>
      </c>
      <c r="CD397" s="70">
        <v>0</v>
      </c>
    </row>
    <row r="398" spans="1:82">
      <c r="A398" s="70" t="s">
        <v>2179</v>
      </c>
      <c r="B398" s="70">
        <v>233</v>
      </c>
      <c r="C398" s="70">
        <v>12</v>
      </c>
      <c r="D398" s="70">
        <v>14</v>
      </c>
      <c r="E398" s="70">
        <v>2015</v>
      </c>
      <c r="F398" s="70" t="s">
        <v>182</v>
      </c>
      <c r="G398" s="70" t="s">
        <v>2167</v>
      </c>
      <c r="H398" s="70" t="s">
        <v>2168</v>
      </c>
      <c r="I398" s="148"/>
      <c r="J398" s="71">
        <v>45.095383672958647</v>
      </c>
      <c r="K398" s="71">
        <v>1.6956941124774949</v>
      </c>
      <c r="L398" s="71">
        <v>3.8457028530556649</v>
      </c>
      <c r="M398" s="71">
        <v>26.40955572142007</v>
      </c>
      <c r="N398" s="71">
        <v>34.795203191219187</v>
      </c>
      <c r="O398" s="71">
        <v>26.415148595988086</v>
      </c>
      <c r="P398" s="71">
        <v>25.794845404811042</v>
      </c>
      <c r="Q398" s="71">
        <v>1.76709214913641</v>
      </c>
      <c r="R398" s="71">
        <v>0</v>
      </c>
      <c r="S398" s="71">
        <v>2.3451108023430391</v>
      </c>
      <c r="T398" s="72"/>
      <c r="U398" s="71">
        <v>6315421</v>
      </c>
      <c r="V398" s="71">
        <v>687</v>
      </c>
      <c r="W398" s="71">
        <v>86</v>
      </c>
      <c r="X398" s="71">
        <v>5069</v>
      </c>
      <c r="Y398" s="71">
        <v>7526</v>
      </c>
      <c r="Z398" s="71">
        <v>15347</v>
      </c>
      <c r="AA398" s="71">
        <v>5133</v>
      </c>
      <c r="AB398" s="71">
        <v>24322</v>
      </c>
      <c r="AC398" s="71">
        <v>0</v>
      </c>
      <c r="AD398" s="71">
        <v>2.3451108023430391</v>
      </c>
      <c r="AE398" s="72"/>
      <c r="AF398" s="71">
        <v>62860736.218176939</v>
      </c>
      <c r="AG398" s="71">
        <v>1223708.6334110389</v>
      </c>
      <c r="AH398" s="71">
        <v>760100.17868210352</v>
      </c>
      <c r="AI398" s="71">
        <v>33976273.52638413</v>
      </c>
      <c r="AJ398" s="71">
        <v>42223547.989794903</v>
      </c>
      <c r="AK398" s="71">
        <v>0</v>
      </c>
      <c r="AL398" s="71">
        <v>0</v>
      </c>
      <c r="AM398" s="71">
        <v>3333228.0730473069</v>
      </c>
      <c r="AN398" s="71">
        <v>0</v>
      </c>
      <c r="AO398" s="71">
        <v>0</v>
      </c>
      <c r="AP398" s="71">
        <v>144377594.61949643</v>
      </c>
      <c r="AQ398" s="72"/>
      <c r="AR398" s="71">
        <v>235</v>
      </c>
      <c r="AS398" s="71">
        <v>27</v>
      </c>
      <c r="AT398" s="71">
        <v>0</v>
      </c>
      <c r="AU398" s="71">
        <v>0</v>
      </c>
      <c r="AV398" s="71">
        <v>0</v>
      </c>
      <c r="AW398" s="71">
        <v>1</v>
      </c>
      <c r="AX398" s="71"/>
      <c r="AY398" s="72"/>
      <c r="AZ398" s="71">
        <v>1010.2</v>
      </c>
      <c r="BA398" s="71">
        <v>5636</v>
      </c>
      <c r="BB398" s="71">
        <v>0</v>
      </c>
      <c r="BC398" s="71">
        <v>0</v>
      </c>
      <c r="BD398" s="71">
        <v>0</v>
      </c>
      <c r="BE398" s="71">
        <v>975.1</v>
      </c>
      <c r="BF398" s="71"/>
      <c r="BG398" s="72"/>
      <c r="BH398" s="71">
        <v>0</v>
      </c>
      <c r="BI398" s="71">
        <v>0</v>
      </c>
      <c r="BJ398" s="71">
        <v>30.343</v>
      </c>
      <c r="BK398" s="71">
        <v>0</v>
      </c>
      <c r="BL398" s="71">
        <v>27.06</v>
      </c>
      <c r="BM398" s="71">
        <v>0</v>
      </c>
      <c r="BN398" s="72"/>
      <c r="BO398" s="71">
        <v>0</v>
      </c>
      <c r="BP398" s="71">
        <v>0</v>
      </c>
      <c r="BQ398" s="71">
        <v>4</v>
      </c>
      <c r="BR398" s="71">
        <v>0</v>
      </c>
      <c r="BS398" s="71">
        <v>1</v>
      </c>
      <c r="BT398" s="71">
        <v>0</v>
      </c>
      <c r="BU398"/>
      <c r="BV398" s="70">
        <v>31.422000000000001</v>
      </c>
      <c r="BW398" s="70">
        <v>0</v>
      </c>
      <c r="BX398" s="70">
        <v>25.981000000000002</v>
      </c>
      <c r="BY398" s="70">
        <v>0</v>
      </c>
      <c r="BZ398" s="70">
        <v>0</v>
      </c>
      <c r="CA398" s="70">
        <v>0</v>
      </c>
      <c r="CB398" s="70">
        <v>0</v>
      </c>
      <c r="CC398" s="70">
        <v>0</v>
      </c>
      <c r="CD398" s="70">
        <v>0</v>
      </c>
    </row>
    <row r="399" spans="1:82">
      <c r="A399" s="70" t="s">
        <v>2180</v>
      </c>
      <c r="B399" s="70">
        <v>234</v>
      </c>
      <c r="C399" s="70">
        <v>13</v>
      </c>
      <c r="D399" s="70">
        <v>14</v>
      </c>
      <c r="E399" s="70">
        <v>2016</v>
      </c>
      <c r="F399" s="70" t="s">
        <v>155</v>
      </c>
      <c r="G399" s="70" t="s">
        <v>2167</v>
      </c>
      <c r="H399" s="70" t="s">
        <v>2168</v>
      </c>
      <c r="I399" s="148"/>
      <c r="J399" s="71">
        <v>38.908393950204903</v>
      </c>
      <c r="K399" s="71">
        <v>1.6934199941560444</v>
      </c>
      <c r="L399" s="71">
        <v>4.4897453543774448</v>
      </c>
      <c r="M399" s="71">
        <v>22.484669630008927</v>
      </c>
      <c r="N399" s="71">
        <v>34.668415460221496</v>
      </c>
      <c r="O399" s="71">
        <v>26.084174986852574</v>
      </c>
      <c r="P399" s="71">
        <v>25.785237304060232</v>
      </c>
      <c r="Q399" s="71">
        <v>1.7003248064644914</v>
      </c>
      <c r="R399" s="71">
        <v>0</v>
      </c>
      <c r="S399" s="71">
        <v>2.3531160784780369</v>
      </c>
      <c r="T399" s="72"/>
      <c r="U399" s="71">
        <v>5789941</v>
      </c>
      <c r="V399" s="71">
        <v>687</v>
      </c>
      <c r="W399" s="71">
        <v>86</v>
      </c>
      <c r="X399" s="71">
        <v>5069</v>
      </c>
      <c r="Y399" s="71">
        <v>7538</v>
      </c>
      <c r="Z399" s="71">
        <v>15341</v>
      </c>
      <c r="AA399" s="71">
        <v>5307</v>
      </c>
      <c r="AB399" s="71">
        <v>24073</v>
      </c>
      <c r="AC399" s="71">
        <v>0</v>
      </c>
      <c r="AD399" s="71">
        <v>2.3531160784780369</v>
      </c>
      <c r="AE399" s="72"/>
      <c r="AF399" s="71">
        <v>54228015.528001703</v>
      </c>
      <c r="AG399" s="71">
        <v>1185043.2680293261</v>
      </c>
      <c r="AH399" s="71">
        <v>675717.24729624868</v>
      </c>
      <c r="AI399" s="71">
        <v>31509318.121530131</v>
      </c>
      <c r="AJ399" s="71">
        <v>37333578.433252253</v>
      </c>
      <c r="AK399" s="71">
        <v>0</v>
      </c>
      <c r="AL399" s="71">
        <v>0</v>
      </c>
      <c r="AM399" s="71">
        <v>3301666.7474075682</v>
      </c>
      <c r="AN399" s="71">
        <v>0</v>
      </c>
      <c r="AO399" s="71">
        <v>0</v>
      </c>
      <c r="AP399" s="71">
        <v>128233339.34551723</v>
      </c>
      <c r="AQ399" s="72"/>
      <c r="AR399" s="71">
        <v>256</v>
      </c>
      <c r="AS399" s="71">
        <v>29</v>
      </c>
      <c r="AT399" s="71">
        <v>0</v>
      </c>
      <c r="AU399" s="71">
        <v>1</v>
      </c>
      <c r="AV399" s="71">
        <v>0</v>
      </c>
      <c r="AW399" s="71">
        <v>1</v>
      </c>
      <c r="AX399" s="71"/>
      <c r="AY399" s="72"/>
      <c r="AZ399" s="71">
        <v>1121.4000000000001</v>
      </c>
      <c r="BA399" s="71">
        <v>6148.8</v>
      </c>
      <c r="BB399" s="71">
        <v>0</v>
      </c>
      <c r="BC399" s="71">
        <v>120</v>
      </c>
      <c r="BD399" s="71">
        <v>0</v>
      </c>
      <c r="BE399" s="71">
        <v>1053.5</v>
      </c>
      <c r="BF399" s="71"/>
      <c r="BG399" s="72"/>
      <c r="BH399" s="71">
        <v>0</v>
      </c>
      <c r="BI399" s="71">
        <v>0</v>
      </c>
      <c r="BJ399" s="71">
        <v>28.247</v>
      </c>
      <c r="BK399" s="71">
        <v>0</v>
      </c>
      <c r="BL399" s="71">
        <v>24.899000000000001</v>
      </c>
      <c r="BM399" s="71">
        <v>0</v>
      </c>
      <c r="BN399" s="72"/>
      <c r="BO399" s="71">
        <v>0</v>
      </c>
      <c r="BP399" s="71">
        <v>0</v>
      </c>
      <c r="BQ399" s="71">
        <v>3</v>
      </c>
      <c r="BR399" s="71">
        <v>0</v>
      </c>
      <c r="BS399" s="71">
        <v>1</v>
      </c>
      <c r="BT399" s="71">
        <v>0</v>
      </c>
      <c r="BU399"/>
      <c r="BV399" s="70">
        <v>28.247</v>
      </c>
      <c r="BW399" s="70">
        <v>0</v>
      </c>
      <c r="BX399" s="70">
        <v>24.899000000000001</v>
      </c>
      <c r="BY399" s="70">
        <v>0</v>
      </c>
      <c r="BZ399" s="70">
        <v>0</v>
      </c>
      <c r="CA399" s="70">
        <v>0</v>
      </c>
      <c r="CB399" s="70">
        <v>0</v>
      </c>
      <c r="CC399" s="70">
        <v>0</v>
      </c>
      <c r="CD399" s="70">
        <v>0</v>
      </c>
    </row>
    <row r="400" spans="1:82">
      <c r="A400" s="70" t="s">
        <v>2181</v>
      </c>
      <c r="B400" s="70">
        <v>235</v>
      </c>
      <c r="C400" s="70">
        <v>14</v>
      </c>
      <c r="D400" s="70">
        <v>14</v>
      </c>
      <c r="E400" s="70">
        <v>2017</v>
      </c>
      <c r="F400" s="70" t="s">
        <v>156</v>
      </c>
      <c r="G400" s="70" t="s">
        <v>2167</v>
      </c>
      <c r="H400" s="70" t="s">
        <v>2168</v>
      </c>
      <c r="I400" s="148"/>
      <c r="J400" s="71">
        <v>32.479601312572797</v>
      </c>
      <c r="K400" s="71">
        <v>1.6275008901316597</v>
      </c>
      <c r="L400" s="71">
        <v>3.9876289058166896</v>
      </c>
      <c r="M400" s="71">
        <v>19.417455596386727</v>
      </c>
      <c r="N400" s="71">
        <v>36.9364587110651</v>
      </c>
      <c r="O400" s="71">
        <v>25.785656974359529</v>
      </c>
      <c r="P400" s="71">
        <v>25.356360131706758</v>
      </c>
      <c r="Q400" s="71">
        <v>1.62478565358176</v>
      </c>
      <c r="R400" s="71">
        <v>0</v>
      </c>
      <c r="S400" s="71">
        <v>3.0207163571997446</v>
      </c>
      <c r="T400" s="72"/>
      <c r="U400" s="71">
        <v>5573721</v>
      </c>
      <c r="V400" s="71">
        <v>687</v>
      </c>
      <c r="W400" s="71">
        <v>86</v>
      </c>
      <c r="X400" s="71">
        <v>5069</v>
      </c>
      <c r="Y400" s="71">
        <v>7587</v>
      </c>
      <c r="Z400" s="71">
        <v>15417</v>
      </c>
      <c r="AA400" s="71">
        <v>5252</v>
      </c>
      <c r="AB400" s="71">
        <v>23788</v>
      </c>
      <c r="AC400" s="71">
        <v>0</v>
      </c>
      <c r="AD400" s="71">
        <v>3.0207163571997451</v>
      </c>
      <c r="AE400" s="72"/>
      <c r="AF400" s="71">
        <v>46805198.70767577</v>
      </c>
      <c r="AG400" s="71">
        <v>1161264.9580538501</v>
      </c>
      <c r="AH400" s="71">
        <v>805260.61135043378</v>
      </c>
      <c r="AI400" s="71">
        <v>28494405.110731199</v>
      </c>
      <c r="AJ400" s="71">
        <v>42844485.55869507</v>
      </c>
      <c r="AK400" s="71">
        <v>0</v>
      </c>
      <c r="AL400" s="71">
        <v>0</v>
      </c>
      <c r="AM400" s="71">
        <v>3267683.3931891071</v>
      </c>
      <c r="AN400" s="71">
        <v>0</v>
      </c>
      <c r="AO400" s="71">
        <v>0</v>
      </c>
      <c r="AP400" s="71">
        <v>123378298.33969542</v>
      </c>
      <c r="AQ400" s="72"/>
      <c r="AR400" s="71">
        <v>273</v>
      </c>
      <c r="AS400" s="71">
        <v>33</v>
      </c>
      <c r="AT400" s="71">
        <v>0</v>
      </c>
      <c r="AU400" s="71">
        <v>1</v>
      </c>
      <c r="AV400" s="71">
        <v>0</v>
      </c>
      <c r="AW400" s="71">
        <v>1</v>
      </c>
      <c r="AX400" s="71"/>
      <c r="AY400" s="72"/>
      <c r="AZ400" s="71">
        <v>1204.7</v>
      </c>
      <c r="BA400" s="71">
        <v>6306.7</v>
      </c>
      <c r="BB400" s="71">
        <v>0</v>
      </c>
      <c r="BC400" s="71">
        <v>120</v>
      </c>
      <c r="BD400" s="71">
        <v>0</v>
      </c>
      <c r="BE400" s="71">
        <v>1053.5</v>
      </c>
      <c r="BF400" s="71"/>
      <c r="BG400" s="72"/>
      <c r="BH400" s="71">
        <v>0</v>
      </c>
      <c r="BI400" s="71">
        <v>0</v>
      </c>
      <c r="BJ400" s="71">
        <v>27.675000000000001</v>
      </c>
      <c r="BK400" s="71">
        <v>0</v>
      </c>
      <c r="BL400" s="71">
        <v>25.210999999999999</v>
      </c>
      <c r="BM400" s="71">
        <v>0</v>
      </c>
      <c r="BN400" s="72"/>
      <c r="BO400" s="71">
        <v>0</v>
      </c>
      <c r="BP400" s="71">
        <v>0</v>
      </c>
      <c r="BQ400" s="71">
        <v>3</v>
      </c>
      <c r="BR400" s="71">
        <v>0</v>
      </c>
      <c r="BS400" s="71">
        <v>1</v>
      </c>
      <c r="BT400" s="71">
        <v>0</v>
      </c>
      <c r="BU400"/>
      <c r="BV400" s="70">
        <v>27.675000000000001</v>
      </c>
      <c r="BW400" s="70">
        <v>0</v>
      </c>
      <c r="BX400" s="70">
        <v>25.210999999999999</v>
      </c>
      <c r="BY400" s="70">
        <v>0</v>
      </c>
      <c r="BZ400" s="70">
        <v>0</v>
      </c>
      <c r="CA400" s="70">
        <v>0</v>
      </c>
      <c r="CB400" s="70">
        <v>0</v>
      </c>
      <c r="CC400" s="70">
        <v>0</v>
      </c>
      <c r="CD400" s="70">
        <v>0</v>
      </c>
    </row>
    <row r="401" spans="1:82">
      <c r="A401" s="70" t="s">
        <v>2182</v>
      </c>
      <c r="B401" s="70">
        <v>236</v>
      </c>
      <c r="C401" s="70">
        <v>15</v>
      </c>
      <c r="D401" s="70">
        <v>14</v>
      </c>
      <c r="E401" s="70">
        <v>2018</v>
      </c>
      <c r="F401" s="70" t="s">
        <v>183</v>
      </c>
      <c r="G401" s="70" t="s">
        <v>2167</v>
      </c>
      <c r="H401" s="70" t="s">
        <v>2168</v>
      </c>
      <c r="I401" s="148"/>
      <c r="J401" s="71">
        <v>35.387288102020484</v>
      </c>
      <c r="K401" s="71">
        <v>1.5452454028432561</v>
      </c>
      <c r="L401" s="71">
        <v>3.679743981232654</v>
      </c>
      <c r="M401" s="71">
        <v>19.618571762729189</v>
      </c>
      <c r="N401" s="71">
        <v>33.370424737812044</v>
      </c>
      <c r="O401" s="71">
        <v>25.279866150255575</v>
      </c>
      <c r="P401" s="71">
        <v>25.319051737026882</v>
      </c>
      <c r="Q401" s="71">
        <v>1.4871678744329899</v>
      </c>
      <c r="R401" s="71">
        <v>0</v>
      </c>
      <c r="S401" s="71">
        <v>3.0693916453298922</v>
      </c>
      <c r="T401" s="72"/>
      <c r="U401" s="71">
        <v>5769362</v>
      </c>
      <c r="V401" s="71">
        <v>687</v>
      </c>
      <c r="W401" s="71">
        <v>86</v>
      </c>
      <c r="X401" s="71">
        <v>5069</v>
      </c>
      <c r="Y401" s="71">
        <v>7609</v>
      </c>
      <c r="Z401" s="71">
        <v>15404</v>
      </c>
      <c r="AA401" s="71">
        <v>5297</v>
      </c>
      <c r="AB401" s="71">
        <v>23464</v>
      </c>
      <c r="AC401" s="71">
        <v>0</v>
      </c>
      <c r="AD401" s="71">
        <v>3.0693916453298922</v>
      </c>
      <c r="AE401" s="72"/>
      <c r="AF401" s="71">
        <v>50657788.789409377</v>
      </c>
      <c r="AG401" s="71">
        <v>1032087.154487854</v>
      </c>
      <c r="AH401" s="71">
        <v>764103.60483579163</v>
      </c>
      <c r="AI401" s="71">
        <v>28189663.784283239</v>
      </c>
      <c r="AJ401" s="71">
        <v>39846182.353959851</v>
      </c>
      <c r="AK401" s="71">
        <v>0</v>
      </c>
      <c r="AL401" s="71">
        <v>0</v>
      </c>
      <c r="AM401" s="71">
        <v>3229845.6617381289</v>
      </c>
      <c r="AN401" s="71">
        <v>0</v>
      </c>
      <c r="AO401" s="71">
        <v>0</v>
      </c>
      <c r="AP401" s="71">
        <v>123719671.34871423</v>
      </c>
      <c r="AQ401" s="72"/>
      <c r="AR401" s="71">
        <v>285</v>
      </c>
      <c r="AS401" s="71">
        <v>36</v>
      </c>
      <c r="AT401" s="71">
        <v>0</v>
      </c>
      <c r="AU401" s="71">
        <v>1</v>
      </c>
      <c r="AV401" s="71">
        <v>0</v>
      </c>
      <c r="AW401" s="71">
        <v>1</v>
      </c>
      <c r="AX401" s="71"/>
      <c r="AY401" s="72"/>
      <c r="AZ401" s="71">
        <v>1270.6000000000001</v>
      </c>
      <c r="BA401" s="71">
        <v>6386</v>
      </c>
      <c r="BB401" s="71">
        <v>0</v>
      </c>
      <c r="BC401" s="71">
        <v>120</v>
      </c>
      <c r="BD401" s="71">
        <v>0</v>
      </c>
      <c r="BE401" s="71">
        <v>1053.5</v>
      </c>
      <c r="BF401" s="71"/>
      <c r="BG401" s="72"/>
      <c r="BH401" s="71">
        <v>0</v>
      </c>
      <c r="BI401" s="71">
        <v>0</v>
      </c>
      <c r="BJ401" s="71">
        <v>25.437000000000001</v>
      </c>
      <c r="BK401" s="71">
        <v>0</v>
      </c>
      <c r="BL401" s="71">
        <v>25.44</v>
      </c>
      <c r="BM401" s="71">
        <v>0</v>
      </c>
      <c r="BN401" s="72"/>
      <c r="BO401" s="71">
        <v>0</v>
      </c>
      <c r="BP401" s="71">
        <v>0</v>
      </c>
      <c r="BQ401" s="71">
        <v>3</v>
      </c>
      <c r="BR401" s="71">
        <v>0</v>
      </c>
      <c r="BS401" s="71">
        <v>1</v>
      </c>
      <c r="BT401" s="71">
        <v>0</v>
      </c>
      <c r="BU401"/>
      <c r="BV401" s="70">
        <v>25.437000000000001</v>
      </c>
      <c r="BW401" s="70">
        <v>0</v>
      </c>
      <c r="BX401" s="70">
        <v>25.44</v>
      </c>
      <c r="BY401" s="70">
        <v>0</v>
      </c>
      <c r="BZ401" s="70">
        <v>0</v>
      </c>
      <c r="CA401" s="70">
        <v>0</v>
      </c>
      <c r="CB401" s="70">
        <v>0</v>
      </c>
      <c r="CC401" s="70">
        <v>0</v>
      </c>
      <c r="CD401" s="70">
        <v>0</v>
      </c>
    </row>
    <row r="402" spans="1:82">
      <c r="A402" s="70" t="s">
        <v>2183</v>
      </c>
      <c r="B402" s="70">
        <v>237</v>
      </c>
      <c r="C402" s="70">
        <v>16</v>
      </c>
      <c r="D402" s="70">
        <v>14</v>
      </c>
      <c r="E402" s="70">
        <v>2019</v>
      </c>
      <c r="F402" s="70" t="s">
        <v>158</v>
      </c>
      <c r="G402" s="70" t="s">
        <v>2167</v>
      </c>
      <c r="H402" s="70" t="s">
        <v>2168</v>
      </c>
      <c r="I402" s="148"/>
      <c r="J402" s="71">
        <v>29.328651702062402</v>
      </c>
      <c r="K402" s="71">
        <v>1.42907069779594</v>
      </c>
      <c r="L402" s="71">
        <v>3.7170642086239627</v>
      </c>
      <c r="M402" s="71">
        <v>19.238261980955848</v>
      </c>
      <c r="N402" s="71">
        <v>32.403353582825723</v>
      </c>
      <c r="O402" s="71">
        <v>24.569254801227821</v>
      </c>
      <c r="P402" s="71">
        <v>24.281932989270345</v>
      </c>
      <c r="Q402" s="71">
        <v>1.4291469744189</v>
      </c>
      <c r="R402" s="71">
        <v>0</v>
      </c>
      <c r="S402" s="71">
        <v>2.949070902677712</v>
      </c>
      <c r="T402" s="72"/>
      <c r="U402" s="71">
        <v>5473142</v>
      </c>
      <c r="V402" s="71">
        <v>687</v>
      </c>
      <c r="W402" s="71">
        <v>86</v>
      </c>
      <c r="X402" s="71">
        <v>5069</v>
      </c>
      <c r="Y402" s="71">
        <v>7688</v>
      </c>
      <c r="Z402" s="71">
        <v>15382</v>
      </c>
      <c r="AA402" s="71">
        <v>5042</v>
      </c>
      <c r="AB402" s="71">
        <v>23159</v>
      </c>
      <c r="AC402" s="71">
        <v>0</v>
      </c>
      <c r="AD402" s="71">
        <v>2.949070902677712</v>
      </c>
      <c r="AE402" s="72"/>
      <c r="AF402" s="71">
        <v>42320296.937439486</v>
      </c>
      <c r="AG402" s="71">
        <v>998465.98350616824</v>
      </c>
      <c r="AH402" s="71">
        <v>811872.43250738643</v>
      </c>
      <c r="AI402" s="71">
        <v>28499980.99521729</v>
      </c>
      <c r="AJ402" s="71">
        <v>39970441.905783147</v>
      </c>
      <c r="AK402" s="71">
        <v>0</v>
      </c>
      <c r="AL402" s="71">
        <v>0</v>
      </c>
      <c r="AM402" s="71">
        <v>3154081.4591413415</v>
      </c>
      <c r="AN402" s="71">
        <v>0</v>
      </c>
      <c r="AO402" s="71">
        <v>0</v>
      </c>
      <c r="AP402" s="71">
        <v>115755139.71359482</v>
      </c>
      <c r="AQ402" s="72"/>
      <c r="AR402" s="71">
        <v>307</v>
      </c>
      <c r="AS402" s="71">
        <v>36</v>
      </c>
      <c r="AT402" s="71">
        <v>0</v>
      </c>
      <c r="AU402" s="71">
        <v>1</v>
      </c>
      <c r="AV402" s="71">
        <v>0</v>
      </c>
      <c r="AW402" s="71">
        <v>2</v>
      </c>
      <c r="AX402" s="71"/>
      <c r="AY402" s="72"/>
      <c r="AZ402" s="71">
        <v>1384.3</v>
      </c>
      <c r="BA402" s="71">
        <v>6386.2</v>
      </c>
      <c r="BB402" s="71">
        <v>0</v>
      </c>
      <c r="BC402" s="71">
        <v>120</v>
      </c>
      <c r="BD402" s="71">
        <v>0</v>
      </c>
      <c r="BE402" s="71">
        <v>1102.5</v>
      </c>
      <c r="BF402" s="71"/>
      <c r="BG402" s="72"/>
      <c r="BH402" s="71">
        <v>0</v>
      </c>
      <c r="BI402" s="71">
        <v>0</v>
      </c>
      <c r="BJ402" s="71">
        <v>25.140999999999998</v>
      </c>
      <c r="BK402" s="71">
        <v>0</v>
      </c>
      <c r="BL402" s="71">
        <v>26.568000000000001</v>
      </c>
      <c r="BM402" s="71">
        <v>0</v>
      </c>
      <c r="BN402" s="72"/>
      <c r="BO402" s="71">
        <v>0</v>
      </c>
      <c r="BP402" s="71">
        <v>0</v>
      </c>
      <c r="BQ402" s="71">
        <v>3</v>
      </c>
      <c r="BR402" s="71">
        <v>0</v>
      </c>
      <c r="BS402" s="71">
        <v>1</v>
      </c>
      <c r="BT402" s="71">
        <v>0</v>
      </c>
      <c r="BU402"/>
      <c r="BV402" s="70">
        <v>25.140999999999998</v>
      </c>
      <c r="BW402" s="70">
        <v>0</v>
      </c>
      <c r="BX402" s="70">
        <v>26.568000000000001</v>
      </c>
      <c r="BY402" s="70">
        <v>0</v>
      </c>
      <c r="BZ402" s="70">
        <v>0</v>
      </c>
      <c r="CA402" s="70">
        <v>0</v>
      </c>
      <c r="CB402" s="70">
        <v>0</v>
      </c>
      <c r="CC402" s="70">
        <v>0</v>
      </c>
      <c r="CD402" s="70">
        <v>0</v>
      </c>
    </row>
    <row r="403" spans="1:82">
      <c r="A403" s="70" t="s">
        <v>2184</v>
      </c>
      <c r="B403" s="70">
        <v>238</v>
      </c>
      <c r="C403" s="70">
        <v>17</v>
      </c>
      <c r="D403" s="70">
        <v>14</v>
      </c>
      <c r="E403" s="70">
        <v>2020</v>
      </c>
      <c r="F403" s="70" t="s">
        <v>159</v>
      </c>
      <c r="G403" s="70" t="s">
        <v>2167</v>
      </c>
      <c r="H403" s="70" t="s">
        <v>2168</v>
      </c>
      <c r="I403" s="148"/>
      <c r="J403" s="71">
        <v>24.195788482772819</v>
      </c>
      <c r="K403" s="71">
        <v>1.738798539926905</v>
      </c>
      <c r="L403" s="71">
        <v>3.5569797227108579</v>
      </c>
      <c r="M403" s="71">
        <v>18.878171959522501</v>
      </c>
      <c r="N403" s="71">
        <v>30.347836849375007</v>
      </c>
      <c r="O403" s="71">
        <v>21.589115548258249</v>
      </c>
      <c r="P403" s="71">
        <v>22.677452599967317</v>
      </c>
      <c r="Q403" s="71">
        <v>1.3463091580909301</v>
      </c>
      <c r="R403" s="71">
        <v>0</v>
      </c>
      <c r="S403" s="71">
        <v>2.857422610897995</v>
      </c>
      <c r="T403" s="72"/>
      <c r="U403" s="71">
        <v>4665551</v>
      </c>
      <c r="V403" s="71">
        <v>739</v>
      </c>
      <c r="W403" s="71">
        <v>104</v>
      </c>
      <c r="X403" s="71">
        <v>5060</v>
      </c>
      <c r="Y403" s="71">
        <v>7740</v>
      </c>
      <c r="Z403" s="71">
        <v>15427</v>
      </c>
      <c r="AA403" s="71">
        <v>5005</v>
      </c>
      <c r="AB403" s="71">
        <v>22834</v>
      </c>
      <c r="AC403" s="71">
        <v>0</v>
      </c>
      <c r="AD403" s="71">
        <v>2.857422610897995</v>
      </c>
      <c r="AE403" s="72"/>
      <c r="AF403" s="71">
        <v>37814917.424058072</v>
      </c>
      <c r="AG403" s="71">
        <v>1178200.3996404863</v>
      </c>
      <c r="AH403" s="71">
        <v>879843.30522179406</v>
      </c>
      <c r="AI403" s="71">
        <v>29743901.696277492</v>
      </c>
      <c r="AJ403" s="71">
        <v>41438168.825489178</v>
      </c>
      <c r="AK403" s="71"/>
      <c r="AL403" s="71"/>
      <c r="AM403" s="71">
        <v>2980090.6910312455</v>
      </c>
      <c r="AN403" s="71"/>
      <c r="AO403" s="71"/>
      <c r="AP403" s="71">
        <v>114035122.34171827</v>
      </c>
      <c r="AQ403" s="72"/>
      <c r="AR403" s="71">
        <v>322</v>
      </c>
      <c r="AS403" s="71">
        <v>36</v>
      </c>
      <c r="AT403" s="71">
        <v>0</v>
      </c>
      <c r="AU403" s="71">
        <v>1</v>
      </c>
      <c r="AV403" s="71">
        <v>0</v>
      </c>
      <c r="AW403" s="71">
        <v>2</v>
      </c>
      <c r="AX403" s="71"/>
      <c r="AY403" s="72"/>
      <c r="AZ403" s="71">
        <v>1443.2</v>
      </c>
      <c r="BA403" s="71">
        <v>6386.2</v>
      </c>
      <c r="BB403" s="71">
        <v>0</v>
      </c>
      <c r="BC403" s="71">
        <v>120</v>
      </c>
      <c r="BD403" s="71">
        <v>0</v>
      </c>
      <c r="BE403" s="71">
        <v>1102.5</v>
      </c>
      <c r="BF403" s="71"/>
      <c r="BG403" s="72"/>
      <c r="BH403" s="71">
        <v>0</v>
      </c>
      <c r="BI403" s="71">
        <v>0</v>
      </c>
      <c r="BJ403" s="71">
        <v>26.509</v>
      </c>
      <c r="BK403" s="71">
        <v>0</v>
      </c>
      <c r="BL403" s="71">
        <v>25.088000000000001</v>
      </c>
      <c r="BM403" s="71">
        <v>0</v>
      </c>
      <c r="BN403" s="72"/>
      <c r="BO403" s="71">
        <v>0</v>
      </c>
      <c r="BP403" s="71">
        <v>0</v>
      </c>
      <c r="BQ403" s="71">
        <v>3</v>
      </c>
      <c r="BR403" s="71">
        <v>0</v>
      </c>
      <c r="BS403" s="71">
        <v>1</v>
      </c>
      <c r="BT403" s="71">
        <v>0</v>
      </c>
      <c r="BU403"/>
      <c r="BV403" s="70">
        <v>26.509</v>
      </c>
      <c r="BW403" s="70">
        <v>0</v>
      </c>
      <c r="BX403" s="70">
        <v>25.088000000000001</v>
      </c>
      <c r="BY403" s="70">
        <v>0</v>
      </c>
      <c r="BZ403" s="70">
        <v>0</v>
      </c>
      <c r="CA403" s="70">
        <v>0</v>
      </c>
      <c r="CB403" s="70">
        <v>0</v>
      </c>
      <c r="CC403" s="70">
        <v>0</v>
      </c>
      <c r="CD403" s="70">
        <v>0</v>
      </c>
    </row>
    <row r="404" spans="1:82">
      <c r="A404" s="70" t="s">
        <v>2185</v>
      </c>
      <c r="B404" s="70">
        <v>238</v>
      </c>
      <c r="C404" s="70">
        <v>18</v>
      </c>
      <c r="D404" s="70">
        <v>14</v>
      </c>
      <c r="E404" s="70">
        <v>2021</v>
      </c>
      <c r="F404" s="70" t="s">
        <v>160</v>
      </c>
      <c r="G404" s="70" t="s">
        <v>2167</v>
      </c>
      <c r="H404" s="70" t="s">
        <v>2168</v>
      </c>
      <c r="I404" s="148"/>
      <c r="J404" s="71">
        <v>26.01096399072437</v>
      </c>
      <c r="K404" s="71">
        <v>1.8107144571116955</v>
      </c>
      <c r="L404" s="71">
        <v>3.0905187544707187</v>
      </c>
      <c r="M404" s="71">
        <v>19.855983901130546</v>
      </c>
      <c r="N404" s="71">
        <v>32.193966281956158</v>
      </c>
      <c r="O404" s="71">
        <v>20.766233859876813</v>
      </c>
      <c r="P404" s="71">
        <v>23.140117310107172</v>
      </c>
      <c r="Q404" s="71">
        <v>1.3110241095020201</v>
      </c>
      <c r="R404" s="71">
        <v>0</v>
      </c>
      <c r="S404" s="71">
        <v>2.2708799084346629</v>
      </c>
      <c r="T404" s="72"/>
      <c r="U404" s="71">
        <v>5436627</v>
      </c>
      <c r="V404" s="71">
        <v>739</v>
      </c>
      <c r="W404" s="71">
        <v>104</v>
      </c>
      <c r="X404" s="71">
        <v>5060</v>
      </c>
      <c r="Y404" s="71">
        <v>7741</v>
      </c>
      <c r="Z404" s="71">
        <v>15279</v>
      </c>
      <c r="AA404" s="71">
        <v>4980</v>
      </c>
      <c r="AB404" s="71">
        <v>22454</v>
      </c>
      <c r="AC404" s="71">
        <v>0</v>
      </c>
      <c r="AD404" s="71">
        <v>2.2708799084346629</v>
      </c>
      <c r="AE404" s="72"/>
      <c r="AF404" s="71">
        <v>39179571.485412888</v>
      </c>
      <c r="AG404" s="71">
        <v>1195286.7248715919</v>
      </c>
      <c r="AH404" s="71">
        <v>691216.65883628791</v>
      </c>
      <c r="AI404" s="71">
        <v>30740063.951789562</v>
      </c>
      <c r="AJ404" s="71">
        <v>42634914.427042142</v>
      </c>
      <c r="AK404" s="71">
        <v>0</v>
      </c>
      <c r="AL404" s="71">
        <v>0</v>
      </c>
      <c r="AM404" s="71">
        <v>2947399.3368364065</v>
      </c>
      <c r="AN404" s="71">
        <v>0</v>
      </c>
      <c r="AO404" s="71">
        <v>0</v>
      </c>
      <c r="AP404" s="71">
        <v>117388452.58478889</v>
      </c>
      <c r="AQ404" s="72"/>
      <c r="AR404" s="71">
        <v>329</v>
      </c>
      <c r="AS404" s="71">
        <v>37</v>
      </c>
      <c r="AT404" s="71">
        <v>0</v>
      </c>
      <c r="AU404" s="71">
        <v>1</v>
      </c>
      <c r="AV404" s="71">
        <v>0</v>
      </c>
      <c r="AW404" s="71">
        <v>2</v>
      </c>
      <c r="AX404" s="71"/>
      <c r="AY404" s="72"/>
      <c r="AZ404" s="71">
        <v>1502.6</v>
      </c>
      <c r="BA404" s="71">
        <v>6408.2</v>
      </c>
      <c r="BB404" s="71">
        <v>0</v>
      </c>
      <c r="BC404" s="71">
        <v>120</v>
      </c>
      <c r="BD404" s="71">
        <v>0</v>
      </c>
      <c r="BE404" s="71">
        <v>1102.5</v>
      </c>
      <c r="BF404" s="71"/>
      <c r="BG404" s="72"/>
      <c r="BH404" s="71">
        <v>0</v>
      </c>
      <c r="BI404" s="71">
        <v>0</v>
      </c>
      <c r="BJ404" s="71">
        <v>27.079000000000001</v>
      </c>
      <c r="BK404" s="71">
        <v>0</v>
      </c>
      <c r="BL404" s="71">
        <v>24.824000000000002</v>
      </c>
      <c r="BM404" s="71">
        <v>0</v>
      </c>
      <c r="BN404" s="72"/>
      <c r="BO404" s="71">
        <v>0</v>
      </c>
      <c r="BP404" s="71">
        <v>0</v>
      </c>
      <c r="BQ404" s="71">
        <v>3</v>
      </c>
      <c r="BR404" s="71">
        <v>0</v>
      </c>
      <c r="BS404" s="71">
        <v>1</v>
      </c>
      <c r="BT404" s="71">
        <v>0</v>
      </c>
      <c r="BU404"/>
      <c r="BV404" s="70">
        <v>27.079000000000001</v>
      </c>
      <c r="BW404" s="70">
        <v>0</v>
      </c>
      <c r="BX404" s="70">
        <v>24.824000000000002</v>
      </c>
      <c r="BY404" s="70">
        <v>0</v>
      </c>
      <c r="BZ404" s="70">
        <v>0</v>
      </c>
      <c r="CA404" s="70">
        <v>0</v>
      </c>
      <c r="CB404" s="70">
        <v>0</v>
      </c>
      <c r="CC404" s="70">
        <v>0</v>
      </c>
      <c r="CD404" s="70">
        <v>0</v>
      </c>
    </row>
    <row r="405" spans="1:82">
      <c r="A405" s="70" t="s">
        <v>2186</v>
      </c>
      <c r="B405" s="70">
        <v>238</v>
      </c>
      <c r="C405" s="70">
        <v>19</v>
      </c>
      <c r="D405" s="70">
        <v>14</v>
      </c>
      <c r="E405" s="70">
        <v>2022</v>
      </c>
      <c r="F405" s="70" t="s">
        <v>161</v>
      </c>
      <c r="G405" s="70" t="s">
        <v>2167</v>
      </c>
      <c r="H405" s="70" t="s">
        <v>2168</v>
      </c>
      <c r="I405" s="148"/>
      <c r="J405" s="71">
        <v>32.576240799756029</v>
      </c>
      <c r="K405" s="71">
        <v>1.6500899237922628</v>
      </c>
      <c r="L405" s="71">
        <v>2.7297243010920913</v>
      </c>
      <c r="M405" s="71">
        <v>18.98247649261457</v>
      </c>
      <c r="N405" s="71">
        <v>33.497758102239679</v>
      </c>
      <c r="O405" s="71">
        <v>21.823810302676538</v>
      </c>
      <c r="P405" s="71">
        <v>22.847578517771712</v>
      </c>
      <c r="Q405" s="71">
        <v>1.3006703003515196</v>
      </c>
      <c r="R405" s="71">
        <v>0</v>
      </c>
      <c r="S405" s="71">
        <v>2.3312626948722168</v>
      </c>
      <c r="T405" s="72"/>
      <c r="U405" s="71">
        <v>6296054</v>
      </c>
      <c r="V405" s="71">
        <v>739</v>
      </c>
      <c r="W405" s="71">
        <v>104</v>
      </c>
      <c r="X405" s="71">
        <v>5060</v>
      </c>
      <c r="Y405" s="71">
        <v>7796</v>
      </c>
      <c r="Z405" s="71">
        <v>15256</v>
      </c>
      <c r="AA405" s="71">
        <v>4992</v>
      </c>
      <c r="AB405" s="71">
        <v>22094</v>
      </c>
      <c r="AC405" s="71">
        <v>0</v>
      </c>
      <c r="AD405" s="71">
        <v>2.3312626948722168</v>
      </c>
      <c r="AE405" s="72"/>
      <c r="AF405" s="71">
        <v>51731119.043545544</v>
      </c>
      <c r="AG405" s="71">
        <v>1175624.6568601283</v>
      </c>
      <c r="AH405" s="71">
        <v>732659.35119896976</v>
      </c>
      <c r="AI405" s="71">
        <v>29170323.256698072</v>
      </c>
      <c r="AJ405" s="71">
        <v>49285527.530105703</v>
      </c>
      <c r="AK405" s="71">
        <v>0</v>
      </c>
      <c r="AL405" s="71">
        <v>0</v>
      </c>
      <c r="AM405" s="71">
        <v>2852938.4426308111</v>
      </c>
      <c r="AN405" s="71">
        <v>0</v>
      </c>
      <c r="AO405" s="71">
        <v>0</v>
      </c>
      <c r="AP405" s="71">
        <v>134948192.28103921</v>
      </c>
      <c r="AQ405" s="72"/>
      <c r="AR405" s="71">
        <v>350</v>
      </c>
      <c r="AS405" s="71">
        <v>37</v>
      </c>
      <c r="AT405" s="71">
        <v>0</v>
      </c>
      <c r="AU405" s="71">
        <v>1</v>
      </c>
      <c r="AV405" s="71">
        <v>0</v>
      </c>
      <c r="AW405" s="71">
        <v>2</v>
      </c>
      <c r="AX405" s="71"/>
      <c r="AY405" s="72"/>
      <c r="AZ405" s="71">
        <v>1625.6</v>
      </c>
      <c r="BA405" s="71">
        <v>6408.2</v>
      </c>
      <c r="BB405" s="71">
        <v>0</v>
      </c>
      <c r="BC405" s="71">
        <v>120</v>
      </c>
      <c r="BD405" s="71">
        <v>0</v>
      </c>
      <c r="BE405" s="71">
        <v>1102.5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2187</v>
      </c>
      <c r="B406" s="70">
        <v>238</v>
      </c>
      <c r="C406" s="70">
        <v>20</v>
      </c>
      <c r="D406" s="70">
        <v>14</v>
      </c>
      <c r="E406" s="70">
        <v>2023</v>
      </c>
      <c r="F406" s="70" t="s">
        <v>1539</v>
      </c>
      <c r="G406" s="1064" t="s">
        <v>2167</v>
      </c>
      <c r="H406" s="70" t="s">
        <v>2168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367</v>
      </c>
      <c r="AS406" s="71">
        <v>37</v>
      </c>
      <c r="AT406" s="71">
        <v>0</v>
      </c>
      <c r="AU406" s="71">
        <v>1</v>
      </c>
      <c r="AV406" s="71">
        <v>0</v>
      </c>
      <c r="AW406" s="71">
        <v>2</v>
      </c>
      <c r="AX406" s="71"/>
      <c r="AY406" s="72"/>
      <c r="AZ406" s="71">
        <v>1715.5000000000005</v>
      </c>
      <c r="BA406" s="71">
        <v>6408.2</v>
      </c>
      <c r="BB406" s="71">
        <v>0</v>
      </c>
      <c r="BC406" s="71">
        <v>120</v>
      </c>
      <c r="BD406" s="71">
        <v>0</v>
      </c>
      <c r="BE406" s="71">
        <v>1102.5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2188</v>
      </c>
      <c r="B407" s="70">
        <v>238</v>
      </c>
      <c r="C407" s="70">
        <v>21</v>
      </c>
      <c r="D407" s="70">
        <v>14</v>
      </c>
      <c r="E407" s="70">
        <v>2024</v>
      </c>
      <c r="F407" s="70" t="s">
        <v>1554</v>
      </c>
      <c r="G407" s="1064" t="s">
        <v>2167</v>
      </c>
      <c r="H407" s="70" t="s">
        <v>2168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2189</v>
      </c>
      <c r="B408" s="70">
        <v>273</v>
      </c>
      <c r="C408" s="70">
        <v>1</v>
      </c>
      <c r="D408" s="70">
        <v>17</v>
      </c>
      <c r="E408" s="70">
        <v>1990</v>
      </c>
      <c r="F408" s="70" t="s">
        <v>787</v>
      </c>
      <c r="G408" s="70" t="s">
        <v>2190</v>
      </c>
      <c r="H408" s="70" t="s">
        <v>2191</v>
      </c>
      <c r="I408" s="148"/>
      <c r="J408" s="71">
        <v>21.617460938266301</v>
      </c>
      <c r="K408" s="71">
        <v>4.1885052967558813</v>
      </c>
      <c r="L408" s="71">
        <v>0.22207896793902021</v>
      </c>
      <c r="M408" s="71">
        <v>15.274031246784171</v>
      </c>
      <c r="N408" s="71">
        <v>26.87065913842061</v>
      </c>
      <c r="O408" s="71">
        <v>17.67759125409674</v>
      </c>
      <c r="P408" s="71">
        <v>18.331122921034421</v>
      </c>
      <c r="Q408" s="71">
        <v>1.7115643838210901</v>
      </c>
      <c r="R408" s="71">
        <v>0</v>
      </c>
      <c r="S408" s="71">
        <v>1.4803984253768609</v>
      </c>
      <c r="T408" s="72"/>
      <c r="U408" s="71">
        <v>5610157</v>
      </c>
      <c r="V408" s="71">
        <v>1232</v>
      </c>
      <c r="W408" s="71">
        <v>3</v>
      </c>
      <c r="X408" s="71">
        <v>5608</v>
      </c>
      <c r="Y408" s="71">
        <v>7897</v>
      </c>
      <c r="Z408" s="71">
        <v>7271</v>
      </c>
      <c r="AA408" s="71">
        <v>4451</v>
      </c>
      <c r="AB408" s="71">
        <v>27790</v>
      </c>
      <c r="AC408" s="71">
        <v>0</v>
      </c>
      <c r="AD408" s="71">
        <v>1.4803984253768609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2192</v>
      </c>
      <c r="B409" s="70">
        <v>274</v>
      </c>
      <c r="C409" s="70">
        <v>2</v>
      </c>
      <c r="D409" s="70">
        <v>17</v>
      </c>
      <c r="E409" s="70">
        <v>2005</v>
      </c>
      <c r="F409" s="70" t="s">
        <v>789</v>
      </c>
      <c r="G409" s="70" t="s">
        <v>2190</v>
      </c>
      <c r="H409" s="70" t="s">
        <v>2191</v>
      </c>
      <c r="I409" s="148"/>
      <c r="J409" s="71">
        <v>29.234572988009219</v>
      </c>
      <c r="K409" s="71">
        <v>2.294493205880753</v>
      </c>
      <c r="L409" s="71">
        <v>1.032762096302372</v>
      </c>
      <c r="M409" s="71">
        <v>25.70368326156456</v>
      </c>
      <c r="N409" s="71">
        <v>37.355339112536527</v>
      </c>
      <c r="O409" s="71">
        <v>28.056622678299071</v>
      </c>
      <c r="P409" s="71">
        <v>22.43789657284869</v>
      </c>
      <c r="Q409" s="71">
        <v>1.66686276919691</v>
      </c>
      <c r="R409" s="71">
        <v>0</v>
      </c>
      <c r="S409" s="71">
        <v>3.6263962098000002</v>
      </c>
      <c r="T409" s="72"/>
      <c r="U409" s="71">
        <v>6673337</v>
      </c>
      <c r="V409" s="71">
        <v>946</v>
      </c>
      <c r="W409" s="71">
        <v>14</v>
      </c>
      <c r="X409" s="71">
        <v>5176</v>
      </c>
      <c r="Y409" s="71">
        <v>10027</v>
      </c>
      <c r="Z409" s="71">
        <v>13354</v>
      </c>
      <c r="AA409" s="71">
        <v>4462</v>
      </c>
      <c r="AB409" s="71">
        <v>28293</v>
      </c>
      <c r="AC409" s="71">
        <v>0</v>
      </c>
      <c r="AD409" s="71">
        <v>3.6263962098000002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2193</v>
      </c>
      <c r="B410" s="70">
        <v>275</v>
      </c>
      <c r="C410" s="70">
        <v>3</v>
      </c>
      <c r="D410" s="70">
        <v>17</v>
      </c>
      <c r="E410" s="70">
        <v>2006</v>
      </c>
      <c r="F410" s="70" t="s">
        <v>790</v>
      </c>
      <c r="G410" s="70" t="s">
        <v>2190</v>
      </c>
      <c r="H410" s="70" t="s">
        <v>2191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2194</v>
      </c>
      <c r="B411" s="70">
        <v>276</v>
      </c>
      <c r="C411" s="70">
        <v>4</v>
      </c>
      <c r="D411" s="70">
        <v>17</v>
      </c>
      <c r="E411" s="70">
        <v>2007</v>
      </c>
      <c r="F411" s="70" t="s">
        <v>791</v>
      </c>
      <c r="G411" s="70" t="s">
        <v>2190</v>
      </c>
      <c r="H411" s="70" t="s">
        <v>2191</v>
      </c>
      <c r="I411" s="148"/>
      <c r="J411" s="71">
        <v>38.552023598570138</v>
      </c>
      <c r="K411" s="71">
        <v>2.4752729714380859</v>
      </c>
      <c r="L411" s="71">
        <v>0.79740391762802743</v>
      </c>
      <c r="M411" s="71">
        <v>26.562424290497709</v>
      </c>
      <c r="N411" s="71">
        <v>38.765983751707807</v>
      </c>
      <c r="O411" s="71">
        <v>27.009368479668751</v>
      </c>
      <c r="P411" s="71">
        <v>22.228600639418019</v>
      </c>
      <c r="Q411" s="71">
        <v>1.7151405696770801</v>
      </c>
      <c r="R411" s="71">
        <v>0</v>
      </c>
      <c r="S411" s="71">
        <v>4.5736580536799991</v>
      </c>
      <c r="T411" s="72"/>
      <c r="U411" s="71">
        <v>7769825</v>
      </c>
      <c r="V411" s="71">
        <v>887</v>
      </c>
      <c r="W411" s="71">
        <v>12</v>
      </c>
      <c r="X411" s="71">
        <v>6507</v>
      </c>
      <c r="Y411" s="71">
        <v>9993</v>
      </c>
      <c r="Z411" s="71">
        <v>13364</v>
      </c>
      <c r="AA411" s="71">
        <v>4353</v>
      </c>
      <c r="AB411" s="71">
        <v>27573</v>
      </c>
      <c r="AC411" s="71">
        <v>0</v>
      </c>
      <c r="AD411" s="71">
        <v>4.5736580536799991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2195</v>
      </c>
      <c r="B412" s="70">
        <v>277</v>
      </c>
      <c r="C412" s="70">
        <v>5</v>
      </c>
      <c r="D412" s="70">
        <v>17</v>
      </c>
      <c r="E412" s="70">
        <v>2008</v>
      </c>
      <c r="F412" s="70" t="s">
        <v>792</v>
      </c>
      <c r="G412" s="70" t="s">
        <v>2190</v>
      </c>
      <c r="H412" s="70" t="s">
        <v>2191</v>
      </c>
      <c r="I412" s="148"/>
      <c r="J412" s="71">
        <v>33.482934699217402</v>
      </c>
      <c r="K412" s="71">
        <v>1.894841608061995</v>
      </c>
      <c r="L412" s="71">
        <v>0.7061577083999776</v>
      </c>
      <c r="M412" s="71">
        <v>31.971416603235621</v>
      </c>
      <c r="N412" s="71">
        <v>37.4066369602089</v>
      </c>
      <c r="O412" s="71">
        <v>26.333691717700109</v>
      </c>
      <c r="P412" s="71">
        <v>21.315749226159301</v>
      </c>
      <c r="Q412" s="71">
        <v>1.6674976116534299</v>
      </c>
      <c r="R412" s="71">
        <v>0</v>
      </c>
      <c r="S412" s="71">
        <v>3.49200702642</v>
      </c>
      <c r="T412" s="72"/>
      <c r="U412" s="71">
        <v>7420998</v>
      </c>
      <c r="V412" s="71">
        <v>887</v>
      </c>
      <c r="W412" s="71">
        <v>12</v>
      </c>
      <c r="X412" s="71">
        <v>6507</v>
      </c>
      <c r="Y412" s="71">
        <v>10002</v>
      </c>
      <c r="Z412" s="71">
        <v>13487</v>
      </c>
      <c r="AA412" s="71">
        <v>4179</v>
      </c>
      <c r="AB412" s="71">
        <v>27248</v>
      </c>
      <c r="AC412" s="71">
        <v>0</v>
      </c>
      <c r="AD412" s="71">
        <v>3.49200702642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2196</v>
      </c>
      <c r="B413" s="70">
        <v>278</v>
      </c>
      <c r="C413" s="70">
        <v>6</v>
      </c>
      <c r="D413" s="70">
        <v>17</v>
      </c>
      <c r="E413" s="70">
        <v>2009</v>
      </c>
      <c r="F413" s="70" t="s">
        <v>176</v>
      </c>
      <c r="G413" s="70" t="s">
        <v>2190</v>
      </c>
      <c r="H413" s="70" t="s">
        <v>2191</v>
      </c>
      <c r="I413" s="148"/>
      <c r="J413" s="71">
        <v>30.145306039024089</v>
      </c>
      <c r="K413" s="71">
        <v>1.718425338666925</v>
      </c>
      <c r="L413" s="71">
        <v>3.512927969829053</v>
      </c>
      <c r="M413" s="71">
        <v>31.198377299515968</v>
      </c>
      <c r="N413" s="71">
        <v>33.567476967673947</v>
      </c>
      <c r="O413" s="71">
        <v>26.596143251155201</v>
      </c>
      <c r="P413" s="71">
        <v>20.445200054529469</v>
      </c>
      <c r="Q413" s="71">
        <v>1.5709389156351501</v>
      </c>
      <c r="R413" s="71">
        <v>0</v>
      </c>
      <c r="S413" s="71">
        <v>4.3331798631100007</v>
      </c>
      <c r="T413" s="72"/>
      <c r="U413" s="71">
        <v>4999065</v>
      </c>
      <c r="V413" s="71">
        <v>799</v>
      </c>
      <c r="W413" s="71">
        <v>102</v>
      </c>
      <c r="X413" s="71">
        <v>6603</v>
      </c>
      <c r="Y413" s="71">
        <v>9965</v>
      </c>
      <c r="Z413" s="71">
        <v>13445</v>
      </c>
      <c r="AA413" s="71">
        <v>4115</v>
      </c>
      <c r="AB413" s="71">
        <v>26947</v>
      </c>
      <c r="AC413" s="71">
        <v>0</v>
      </c>
      <c r="AD413" s="71">
        <v>4.3331798631100007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2197</v>
      </c>
      <c r="B414" s="70">
        <v>279</v>
      </c>
      <c r="C414" s="70">
        <v>7</v>
      </c>
      <c r="D414" s="70">
        <v>17</v>
      </c>
      <c r="E414" s="70">
        <v>2010</v>
      </c>
      <c r="F414" s="70" t="s">
        <v>177</v>
      </c>
      <c r="G414" s="70" t="s">
        <v>2190</v>
      </c>
      <c r="H414" s="70" t="s">
        <v>2191</v>
      </c>
      <c r="I414" s="148"/>
      <c r="J414" s="71">
        <v>27.1164720816986</v>
      </c>
      <c r="K414" s="71">
        <v>1.803208365277313</v>
      </c>
      <c r="L414" s="71">
        <v>3.3090202702279732</v>
      </c>
      <c r="M414" s="71">
        <v>32.305414755940873</v>
      </c>
      <c r="N414" s="71">
        <v>32.717326982277648</v>
      </c>
      <c r="O414" s="71">
        <v>26.490848881053552</v>
      </c>
      <c r="P414" s="71">
        <v>20.545925702733289</v>
      </c>
      <c r="Q414" s="71">
        <v>1.6155179085023801</v>
      </c>
      <c r="R414" s="71">
        <v>0</v>
      </c>
      <c r="S414" s="71">
        <v>4.1456159557600003</v>
      </c>
      <c r="T414" s="72"/>
      <c r="U414" s="71">
        <v>5316216</v>
      </c>
      <c r="V414" s="71">
        <v>799</v>
      </c>
      <c r="W414" s="71">
        <v>102</v>
      </c>
      <c r="X414" s="71">
        <v>6603</v>
      </c>
      <c r="Y414" s="71">
        <v>9981</v>
      </c>
      <c r="Z414" s="71">
        <v>13454</v>
      </c>
      <c r="AA414" s="71">
        <v>4032</v>
      </c>
      <c r="AB414" s="71">
        <v>26554</v>
      </c>
      <c r="AC414" s="71">
        <v>0</v>
      </c>
      <c r="AD414" s="71">
        <v>4.1456159557600003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2198</v>
      </c>
      <c r="B415" s="70">
        <v>280</v>
      </c>
      <c r="C415" s="70">
        <v>8</v>
      </c>
      <c r="D415" s="70">
        <v>17</v>
      </c>
      <c r="E415" s="70">
        <v>2011</v>
      </c>
      <c r="F415" s="70" t="s">
        <v>178</v>
      </c>
      <c r="G415" s="70" t="s">
        <v>2190</v>
      </c>
      <c r="H415" s="70" t="s">
        <v>2191</v>
      </c>
      <c r="I415" s="148"/>
      <c r="J415" s="71">
        <v>23.863048242395251</v>
      </c>
      <c r="K415" s="71">
        <v>2.0819320084713802</v>
      </c>
      <c r="L415" s="71">
        <v>3.4690659039660088</v>
      </c>
      <c r="M415" s="71">
        <v>36.768030924325537</v>
      </c>
      <c r="N415" s="71">
        <v>37.656475448055573</v>
      </c>
      <c r="O415" s="71">
        <v>26.09137824164144</v>
      </c>
      <c r="P415" s="71">
        <v>19.80372786824914</v>
      </c>
      <c r="Q415" s="71">
        <v>1.8319014992423499</v>
      </c>
      <c r="R415" s="71">
        <v>0</v>
      </c>
      <c r="S415" s="71">
        <v>4.8635369793899992</v>
      </c>
      <c r="T415" s="72"/>
      <c r="U415" s="71">
        <v>5067209</v>
      </c>
      <c r="V415" s="71">
        <v>799</v>
      </c>
      <c r="W415" s="71">
        <v>102</v>
      </c>
      <c r="X415" s="71">
        <v>6603</v>
      </c>
      <c r="Y415" s="71">
        <v>9925</v>
      </c>
      <c r="Z415" s="71">
        <v>13539</v>
      </c>
      <c r="AA415" s="71">
        <v>4002</v>
      </c>
      <c r="AB415" s="71">
        <v>26104</v>
      </c>
      <c r="AC415" s="71">
        <v>0</v>
      </c>
      <c r="AD415" s="71">
        <v>4.8635369793899992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2199</v>
      </c>
      <c r="B416" s="70">
        <v>281</v>
      </c>
      <c r="C416" s="70">
        <v>9</v>
      </c>
      <c r="D416" s="70">
        <v>17</v>
      </c>
      <c r="E416" s="70">
        <v>2012</v>
      </c>
      <c r="F416" s="70" t="s">
        <v>179</v>
      </c>
      <c r="G416" s="70" t="s">
        <v>2190</v>
      </c>
      <c r="H416" s="70" t="s">
        <v>2191</v>
      </c>
      <c r="I416" s="148"/>
      <c r="J416" s="71">
        <v>37.02924770779191</v>
      </c>
      <c r="K416" s="71">
        <v>1.9932203159765911</v>
      </c>
      <c r="L416" s="71">
        <v>3.4182198998241402</v>
      </c>
      <c r="M416" s="71">
        <v>36.178012961794991</v>
      </c>
      <c r="N416" s="71">
        <v>43.429095933590879</v>
      </c>
      <c r="O416" s="71">
        <v>26.004602868351974</v>
      </c>
      <c r="P416" s="71">
        <v>19.821845634811446</v>
      </c>
      <c r="Q416" s="71">
        <v>1.9726350076210599</v>
      </c>
      <c r="R416" s="71">
        <v>0</v>
      </c>
      <c r="S416" s="71">
        <v>4.7367206564287514</v>
      </c>
      <c r="T416" s="72"/>
      <c r="U416" s="71">
        <v>6188135</v>
      </c>
      <c r="V416" s="71">
        <v>799</v>
      </c>
      <c r="W416" s="71">
        <v>102</v>
      </c>
      <c r="X416" s="71">
        <v>6603</v>
      </c>
      <c r="Y416" s="71">
        <v>10021</v>
      </c>
      <c r="Z416" s="71">
        <v>13601</v>
      </c>
      <c r="AA416" s="71">
        <v>3983</v>
      </c>
      <c r="AB416" s="71">
        <v>25872</v>
      </c>
      <c r="AC416" s="71">
        <v>0</v>
      </c>
      <c r="AD416" s="71">
        <v>4.7367206564287514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2200</v>
      </c>
      <c r="B417" s="70">
        <v>282</v>
      </c>
      <c r="C417" s="70">
        <v>10</v>
      </c>
      <c r="D417" s="70">
        <v>17</v>
      </c>
      <c r="E417" s="70">
        <v>2013</v>
      </c>
      <c r="F417" s="70" t="s">
        <v>180</v>
      </c>
      <c r="G417" s="70" t="s">
        <v>2190</v>
      </c>
      <c r="H417" s="70" t="s">
        <v>2191</v>
      </c>
      <c r="I417" s="148"/>
      <c r="J417" s="71">
        <v>41.819338417642847</v>
      </c>
      <c r="K417" s="71">
        <v>1.9517657410604079</v>
      </c>
      <c r="L417" s="71">
        <v>2.805779161260185</v>
      </c>
      <c r="M417" s="71">
        <v>37.409389704043903</v>
      </c>
      <c r="N417" s="71">
        <v>39.795375003474973</v>
      </c>
      <c r="O417" s="71">
        <v>24.97186931751969</v>
      </c>
      <c r="P417" s="71">
        <v>19.76165966707428</v>
      </c>
      <c r="Q417" s="71">
        <v>1.97951173229085</v>
      </c>
      <c r="R417" s="71">
        <v>0</v>
      </c>
      <c r="S417" s="71">
        <v>3.1538839694999998</v>
      </c>
      <c r="T417" s="72"/>
      <c r="U417" s="71">
        <v>6036845</v>
      </c>
      <c r="V417" s="71">
        <v>799</v>
      </c>
      <c r="W417" s="71">
        <v>102</v>
      </c>
      <c r="X417" s="71">
        <v>6603</v>
      </c>
      <c r="Y417" s="71">
        <v>10026</v>
      </c>
      <c r="Z417" s="71">
        <v>13644</v>
      </c>
      <c r="AA417" s="71">
        <v>3956</v>
      </c>
      <c r="AB417" s="71">
        <v>25590</v>
      </c>
      <c r="AC417" s="71">
        <v>0</v>
      </c>
      <c r="AD417" s="71">
        <v>3.1538839694999998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2201</v>
      </c>
      <c r="B418" s="70">
        <v>283</v>
      </c>
      <c r="C418" s="70">
        <v>11</v>
      </c>
      <c r="D418" s="70">
        <v>17</v>
      </c>
      <c r="E418" s="70">
        <v>2014</v>
      </c>
      <c r="F418" s="70" t="s">
        <v>181</v>
      </c>
      <c r="G418" s="70" t="s">
        <v>2190</v>
      </c>
      <c r="H418" s="70" t="s">
        <v>2191</v>
      </c>
      <c r="I418" s="148"/>
      <c r="J418" s="71">
        <v>35.103552546903607</v>
      </c>
      <c r="K418" s="71">
        <v>1.441182899737584</v>
      </c>
      <c r="L418" s="71">
        <v>2.547619714039207</v>
      </c>
      <c r="M418" s="71">
        <v>36.969264777100612</v>
      </c>
      <c r="N418" s="71">
        <v>33.76605020741426</v>
      </c>
      <c r="O418" s="71">
        <v>23.711702355902272</v>
      </c>
      <c r="P418" s="71">
        <v>19.753908516554869</v>
      </c>
      <c r="Q418" s="71">
        <v>1.8677554177244999</v>
      </c>
      <c r="R418" s="71">
        <v>0</v>
      </c>
      <c r="S418" s="71">
        <v>4.5256652650000007</v>
      </c>
      <c r="T418" s="72"/>
      <c r="U418" s="71">
        <v>6288573</v>
      </c>
      <c r="V418" s="71">
        <v>544</v>
      </c>
      <c r="W418" s="71">
        <v>89</v>
      </c>
      <c r="X418" s="71">
        <v>6781</v>
      </c>
      <c r="Y418" s="71">
        <v>10007</v>
      </c>
      <c r="Z418" s="71">
        <v>13645</v>
      </c>
      <c r="AA418" s="71">
        <v>3934</v>
      </c>
      <c r="AB418" s="71">
        <v>25166</v>
      </c>
      <c r="AC418" s="71">
        <v>0</v>
      </c>
      <c r="AD418" s="71">
        <v>4.5256652650000007</v>
      </c>
      <c r="AE418" s="72"/>
      <c r="AF418" s="71"/>
      <c r="AG418" s="71"/>
      <c r="AH418" s="71"/>
      <c r="AI418" s="71"/>
      <c r="AJ418" s="71"/>
      <c r="AK418" s="71"/>
      <c r="AL418" s="71"/>
      <c r="AM418" s="71"/>
      <c r="AN418" s="71"/>
      <c r="AO418" s="71"/>
      <c r="AP418" s="71"/>
      <c r="AQ418" s="72"/>
      <c r="AR418" s="71">
        <v>479</v>
      </c>
      <c r="AS418" s="71">
        <v>42</v>
      </c>
      <c r="AT418" s="71">
        <v>0</v>
      </c>
      <c r="AU418" s="71">
        <v>0</v>
      </c>
      <c r="AV418" s="71">
        <v>0</v>
      </c>
      <c r="AW418" s="71">
        <v>0</v>
      </c>
      <c r="AX418" s="71"/>
      <c r="AY418" s="72"/>
      <c r="AZ418" s="71">
        <v>1892.6</v>
      </c>
      <c r="BA418" s="71">
        <v>5019.2000000000007</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2202</v>
      </c>
      <c r="B419" s="70">
        <v>284</v>
      </c>
      <c r="C419" s="70">
        <v>12</v>
      </c>
      <c r="D419" s="70">
        <v>17</v>
      </c>
      <c r="E419" s="70">
        <v>2015</v>
      </c>
      <c r="F419" s="70" t="s">
        <v>182</v>
      </c>
      <c r="G419" s="70" t="s">
        <v>2190</v>
      </c>
      <c r="H419" s="70" t="s">
        <v>2191</v>
      </c>
      <c r="I419" s="148"/>
      <c r="J419" s="71">
        <v>38.034749317185813</v>
      </c>
      <c r="K419" s="71">
        <v>1.336724449438182</v>
      </c>
      <c r="L419" s="71">
        <v>2.5703958721952018</v>
      </c>
      <c r="M419" s="71">
        <v>33.23445027503697</v>
      </c>
      <c r="N419" s="71">
        <v>35.520128565731589</v>
      </c>
      <c r="O419" s="71">
        <v>23.497726502406291</v>
      </c>
      <c r="P419" s="71">
        <v>19.734338185211957</v>
      </c>
      <c r="Q419" s="71">
        <v>1.7909226821894799</v>
      </c>
      <c r="R419" s="71">
        <v>0</v>
      </c>
      <c r="S419" s="71">
        <v>4.5630206607139998</v>
      </c>
      <c r="T419" s="72"/>
      <c r="U419" s="71">
        <v>7718461</v>
      </c>
      <c r="V419" s="71">
        <v>544</v>
      </c>
      <c r="W419" s="71">
        <v>89</v>
      </c>
      <c r="X419" s="71">
        <v>6781</v>
      </c>
      <c r="Y419" s="71">
        <v>9989</v>
      </c>
      <c r="Z419" s="71">
        <v>13652</v>
      </c>
      <c r="AA419" s="71">
        <v>3927</v>
      </c>
      <c r="AB419" s="71">
        <v>24650</v>
      </c>
      <c r="AC419" s="71">
        <v>0</v>
      </c>
      <c r="AD419" s="71">
        <v>4.5630206607139998</v>
      </c>
      <c r="AE419" s="72"/>
      <c r="AF419" s="71">
        <v>57777418.826649837</v>
      </c>
      <c r="AG419" s="71">
        <v>999963.26198198961</v>
      </c>
      <c r="AH419" s="71">
        <v>540062.97877369681</v>
      </c>
      <c r="AI419" s="71">
        <v>43442547.438232578</v>
      </c>
      <c r="AJ419" s="71">
        <v>51861745.623531722</v>
      </c>
      <c r="AK419" s="71">
        <v>0</v>
      </c>
      <c r="AL419" s="71">
        <v>0</v>
      </c>
      <c r="AM419" s="71">
        <v>3378179.0971390558</v>
      </c>
      <c r="AN419" s="71">
        <v>0</v>
      </c>
      <c r="AO419" s="71">
        <v>0</v>
      </c>
      <c r="AP419" s="71">
        <v>157999917.22630888</v>
      </c>
      <c r="AQ419" s="72"/>
      <c r="AR419" s="71">
        <v>521</v>
      </c>
      <c r="AS419" s="71">
        <v>54</v>
      </c>
      <c r="AT419" s="71">
        <v>0</v>
      </c>
      <c r="AU419" s="71">
        <v>0</v>
      </c>
      <c r="AV419" s="71">
        <v>0</v>
      </c>
      <c r="AW419" s="71">
        <v>0</v>
      </c>
      <c r="AX419" s="71"/>
      <c r="AY419" s="72"/>
      <c r="AZ419" s="71">
        <v>2084.6999999999998</v>
      </c>
      <c r="BA419" s="71">
        <v>5283.5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2203</v>
      </c>
      <c r="B420" s="70">
        <v>285</v>
      </c>
      <c r="C420" s="70">
        <v>13</v>
      </c>
      <c r="D420" s="70">
        <v>17</v>
      </c>
      <c r="E420" s="70">
        <v>2016</v>
      </c>
      <c r="F420" s="70" t="s">
        <v>155</v>
      </c>
      <c r="G420" s="70" t="s">
        <v>2190</v>
      </c>
      <c r="H420" s="70" t="s">
        <v>2191</v>
      </c>
      <c r="I420" s="148"/>
      <c r="J420" s="71">
        <v>36.904944738914409</v>
      </c>
      <c r="K420" s="71">
        <v>1.4620794107178905</v>
      </c>
      <c r="L420" s="71">
        <v>2.9870979860547213</v>
      </c>
      <c r="M420" s="71">
        <v>28.225783934029494</v>
      </c>
      <c r="N420" s="71">
        <v>33.007602370200402</v>
      </c>
      <c r="O420" s="71">
        <v>23.079759550976913</v>
      </c>
      <c r="P420" s="71">
        <v>19.551497062660331</v>
      </c>
      <c r="Q420" s="71">
        <v>1.7060460007204472</v>
      </c>
      <c r="R420" s="71">
        <v>0</v>
      </c>
      <c r="S420" s="71">
        <v>4.3694384154999986</v>
      </c>
      <c r="T420" s="72"/>
      <c r="U420" s="71">
        <v>7156866</v>
      </c>
      <c r="V420" s="71">
        <v>544</v>
      </c>
      <c r="W420" s="71">
        <v>89</v>
      </c>
      <c r="X420" s="71">
        <v>6781</v>
      </c>
      <c r="Y420" s="71">
        <v>9970</v>
      </c>
      <c r="Z420" s="71">
        <v>13574</v>
      </c>
      <c r="AA420" s="71">
        <v>4024</v>
      </c>
      <c r="AB420" s="71">
        <v>24154</v>
      </c>
      <c r="AC420" s="71">
        <v>0</v>
      </c>
      <c r="AD420" s="71">
        <v>4.3694384154999986</v>
      </c>
      <c r="AE420" s="72"/>
      <c r="AF420" s="71">
        <v>55528532.051786229</v>
      </c>
      <c r="AG420" s="71">
        <v>1098397.2652031679</v>
      </c>
      <c r="AH420" s="71">
        <v>511524.9630480216</v>
      </c>
      <c r="AI420" s="71">
        <v>43420182.651436098</v>
      </c>
      <c r="AJ420" s="71">
        <v>45181066.215614617</v>
      </c>
      <c r="AK420" s="71">
        <v>0</v>
      </c>
      <c r="AL420" s="71">
        <v>0</v>
      </c>
      <c r="AM420" s="71">
        <v>3312776.081787996</v>
      </c>
      <c r="AN420" s="71">
        <v>0</v>
      </c>
      <c r="AO420" s="71">
        <v>0</v>
      </c>
      <c r="AP420" s="71">
        <v>149052479.22887614</v>
      </c>
      <c r="AQ420" s="72"/>
      <c r="AR420" s="71">
        <v>549</v>
      </c>
      <c r="AS420" s="71">
        <v>72</v>
      </c>
      <c r="AT420" s="71">
        <v>0</v>
      </c>
      <c r="AU420" s="71">
        <v>0</v>
      </c>
      <c r="AV420" s="71">
        <v>0</v>
      </c>
      <c r="AW420" s="71">
        <v>0</v>
      </c>
      <c r="AX420" s="71"/>
      <c r="AY420" s="72"/>
      <c r="AZ420" s="71">
        <v>2220.8000000000002</v>
      </c>
      <c r="BA420" s="71">
        <v>5563.3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2204</v>
      </c>
      <c r="B421" s="70">
        <v>286</v>
      </c>
      <c r="C421" s="70">
        <v>14</v>
      </c>
      <c r="D421" s="70">
        <v>17</v>
      </c>
      <c r="E421" s="70">
        <v>2017</v>
      </c>
      <c r="F421" s="70" t="s">
        <v>156</v>
      </c>
      <c r="G421" s="70" t="s">
        <v>2190</v>
      </c>
      <c r="H421" s="70" t="s">
        <v>2191</v>
      </c>
      <c r="I421" s="148"/>
      <c r="J421" s="71">
        <v>33.187452281867238</v>
      </c>
      <c r="K421" s="71">
        <v>1.4636176633660132</v>
      </c>
      <c r="L421" s="71">
        <v>2.7847500523084121</v>
      </c>
      <c r="M421" s="71">
        <v>28.528052771265831</v>
      </c>
      <c r="N421" s="71">
        <v>35.484988731029553</v>
      </c>
      <c r="O421" s="71">
        <v>22.582729484841561</v>
      </c>
      <c r="P421" s="71">
        <v>19.176592239744714</v>
      </c>
      <c r="Q421" s="71">
        <v>1.6192531313882099</v>
      </c>
      <c r="R421" s="71">
        <v>0</v>
      </c>
      <c r="S421" s="71">
        <v>3.5465675404900003</v>
      </c>
      <c r="T421" s="72"/>
      <c r="U421" s="71">
        <v>7664232.0000000009</v>
      </c>
      <c r="V421" s="71">
        <v>544</v>
      </c>
      <c r="W421" s="71">
        <v>89</v>
      </c>
      <c r="X421" s="71">
        <v>6781</v>
      </c>
      <c r="Y421" s="71">
        <v>9925</v>
      </c>
      <c r="Z421" s="71">
        <v>13502</v>
      </c>
      <c r="AA421" s="71">
        <v>3972</v>
      </c>
      <c r="AB421" s="71">
        <v>23707</v>
      </c>
      <c r="AC421" s="71">
        <v>0</v>
      </c>
      <c r="AD421" s="71">
        <v>3.5465675404899999</v>
      </c>
      <c r="AE421" s="72"/>
      <c r="AF421" s="71">
        <v>52081214.940879516</v>
      </c>
      <c r="AG421" s="71">
        <v>1115978.6811569219</v>
      </c>
      <c r="AH421" s="71">
        <v>611957.83516490692</v>
      </c>
      <c r="AI421" s="71">
        <v>45104232.034059793</v>
      </c>
      <c r="AJ421" s="71">
        <v>51180473.02656509</v>
      </c>
      <c r="AK421" s="71">
        <v>0</v>
      </c>
      <c r="AL421" s="71">
        <v>0</v>
      </c>
      <c r="AM421" s="71">
        <v>3256556.6757328971</v>
      </c>
      <c r="AN421" s="71">
        <v>0</v>
      </c>
      <c r="AO421" s="71">
        <v>0</v>
      </c>
      <c r="AP421" s="71">
        <v>153350413.19355914</v>
      </c>
      <c r="AQ421" s="72"/>
      <c r="AR421" s="71">
        <v>568</v>
      </c>
      <c r="AS421" s="71">
        <v>75</v>
      </c>
      <c r="AT421" s="71">
        <v>0</v>
      </c>
      <c r="AU421" s="71">
        <v>0</v>
      </c>
      <c r="AV421" s="71">
        <v>0</v>
      </c>
      <c r="AW421" s="71">
        <v>0</v>
      </c>
      <c r="AX421" s="71"/>
      <c r="AY421" s="72"/>
      <c r="AZ421" s="71">
        <v>2320.9</v>
      </c>
      <c r="BA421" s="71">
        <v>5935.1</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2205</v>
      </c>
      <c r="B422" s="70">
        <v>287</v>
      </c>
      <c r="C422" s="70">
        <v>15</v>
      </c>
      <c r="D422" s="70">
        <v>17</v>
      </c>
      <c r="E422" s="70">
        <v>2018</v>
      </c>
      <c r="F422" s="70" t="s">
        <v>183</v>
      </c>
      <c r="G422" s="70" t="s">
        <v>2190</v>
      </c>
      <c r="H422" s="70" t="s">
        <v>2191</v>
      </c>
      <c r="I422" s="148"/>
      <c r="J422" s="71">
        <v>34.947391192010883</v>
      </c>
      <c r="K422" s="71">
        <v>1.3974216535903896</v>
      </c>
      <c r="L422" s="71">
        <v>2.4642499175609327</v>
      </c>
      <c r="M422" s="71">
        <v>26.516868011028599</v>
      </c>
      <c r="N422" s="71">
        <v>32.820242151096892</v>
      </c>
      <c r="O422" s="71">
        <v>22.040288392491068</v>
      </c>
      <c r="P422" s="71">
        <v>18.985703888893859</v>
      </c>
      <c r="Q422" s="71">
        <v>1.48121007609525</v>
      </c>
      <c r="R422" s="71">
        <v>0</v>
      </c>
      <c r="S422" s="71">
        <v>4.0040352202200005</v>
      </c>
      <c r="T422" s="72"/>
      <c r="U422" s="71">
        <v>8191967.9999999991</v>
      </c>
      <c r="V422" s="71">
        <v>544</v>
      </c>
      <c r="W422" s="71">
        <v>89</v>
      </c>
      <c r="X422" s="71">
        <v>6781</v>
      </c>
      <c r="Y422" s="71">
        <v>9955</v>
      </c>
      <c r="Z422" s="71">
        <v>13430</v>
      </c>
      <c r="AA422" s="71">
        <v>3972</v>
      </c>
      <c r="AB422" s="71">
        <v>23370</v>
      </c>
      <c r="AC422" s="71">
        <v>0</v>
      </c>
      <c r="AD422" s="71">
        <v>4.0040352202199996</v>
      </c>
      <c r="AE422" s="72"/>
      <c r="AF422" s="71">
        <v>53463753.027012169</v>
      </c>
      <c r="AG422" s="71">
        <v>1007133.606944221</v>
      </c>
      <c r="AH422" s="71">
        <v>571895.83477108739</v>
      </c>
      <c r="AI422" s="71">
        <v>41401947.223709106</v>
      </c>
      <c r="AJ422" s="71">
        <v>45868376.65671128</v>
      </c>
      <c r="AK422" s="71">
        <v>0</v>
      </c>
      <c r="AL422" s="71">
        <v>0</v>
      </c>
      <c r="AM422" s="71">
        <v>3216906.4573312341</v>
      </c>
      <c r="AN422" s="71">
        <v>0</v>
      </c>
      <c r="AO422" s="71">
        <v>0</v>
      </c>
      <c r="AP422" s="71">
        <v>145530012.8064791</v>
      </c>
      <c r="AQ422" s="72"/>
      <c r="AR422" s="71">
        <v>596</v>
      </c>
      <c r="AS422" s="71">
        <v>82</v>
      </c>
      <c r="AT422" s="71">
        <v>0</v>
      </c>
      <c r="AU422" s="71">
        <v>0</v>
      </c>
      <c r="AV422" s="71">
        <v>0</v>
      </c>
      <c r="AW422" s="71">
        <v>0</v>
      </c>
      <c r="AX422" s="71"/>
      <c r="AY422" s="72"/>
      <c r="AZ422" s="71">
        <v>2455.9</v>
      </c>
      <c r="BA422" s="71">
        <v>6104.1</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2206</v>
      </c>
      <c r="B423" s="70">
        <v>288</v>
      </c>
      <c r="C423" s="70">
        <v>16</v>
      </c>
      <c r="D423" s="70">
        <v>17</v>
      </c>
      <c r="E423" s="70">
        <v>2019</v>
      </c>
      <c r="F423" s="70" t="s">
        <v>158</v>
      </c>
      <c r="G423" s="70" t="s">
        <v>2190</v>
      </c>
      <c r="H423" s="70" t="s">
        <v>2191</v>
      </c>
      <c r="I423" s="148"/>
      <c r="J423" s="71">
        <v>34.970056170920238</v>
      </c>
      <c r="K423" s="71">
        <v>1.2607354250498957</v>
      </c>
      <c r="L423" s="71">
        <v>2.4839989424509681</v>
      </c>
      <c r="M423" s="71">
        <v>25.773423645497882</v>
      </c>
      <c r="N423" s="71">
        <v>28.774753491626093</v>
      </c>
      <c r="O423" s="71">
        <v>21.270885852811787</v>
      </c>
      <c r="P423" s="71">
        <v>18.377599422264108</v>
      </c>
      <c r="Q423" s="71">
        <v>1.4175454531446301</v>
      </c>
      <c r="R423" s="71">
        <v>0</v>
      </c>
      <c r="S423" s="71">
        <v>1.0191339712</v>
      </c>
      <c r="T423" s="72"/>
      <c r="U423" s="71">
        <v>8208840</v>
      </c>
      <c r="V423" s="71">
        <v>544</v>
      </c>
      <c r="W423" s="71">
        <v>89</v>
      </c>
      <c r="X423" s="71">
        <v>6781</v>
      </c>
      <c r="Y423" s="71">
        <v>9983</v>
      </c>
      <c r="Z423" s="71">
        <v>13317</v>
      </c>
      <c r="AA423" s="71">
        <v>3816</v>
      </c>
      <c r="AB423" s="71">
        <v>22971</v>
      </c>
      <c r="AC423" s="71">
        <v>0</v>
      </c>
      <c r="AD423" s="71">
        <v>1.0191339712</v>
      </c>
      <c r="AE423" s="72"/>
      <c r="AF423" s="71">
        <v>54907765.395909183</v>
      </c>
      <c r="AG423" s="71">
        <v>941845.91454546177</v>
      </c>
      <c r="AH423" s="71">
        <v>609163.97918045544</v>
      </c>
      <c r="AI423" s="71">
        <v>41459384.500247397</v>
      </c>
      <c r="AJ423" s="71">
        <v>41502083.733215079</v>
      </c>
      <c r="AK423" s="71">
        <v>0</v>
      </c>
      <c r="AL423" s="71">
        <v>0</v>
      </c>
      <c r="AM423" s="71">
        <v>3128477.2744045835</v>
      </c>
      <c r="AN423" s="71">
        <v>0</v>
      </c>
      <c r="AO423" s="71">
        <v>0</v>
      </c>
      <c r="AP423" s="71">
        <v>142548720.79750216</v>
      </c>
      <c r="AQ423" s="72"/>
      <c r="AR423" s="71">
        <v>619</v>
      </c>
      <c r="AS423" s="71">
        <v>88</v>
      </c>
      <c r="AT423" s="71">
        <v>0</v>
      </c>
      <c r="AU423" s="71">
        <v>0</v>
      </c>
      <c r="AV423" s="71">
        <v>0</v>
      </c>
      <c r="AW423" s="71">
        <v>0</v>
      </c>
      <c r="AX423" s="71"/>
      <c r="AY423" s="72"/>
      <c r="AZ423" s="71">
        <v>2577.8000000000002</v>
      </c>
      <c r="BA423" s="71">
        <v>6218.0000000000018</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2207</v>
      </c>
      <c r="B424" s="70">
        <v>289</v>
      </c>
      <c r="C424" s="70">
        <v>17</v>
      </c>
      <c r="D424" s="70">
        <v>17</v>
      </c>
      <c r="E424" s="70">
        <v>2020</v>
      </c>
      <c r="F424" s="70" t="s">
        <v>159</v>
      </c>
      <c r="G424" s="70" t="s">
        <v>2190</v>
      </c>
      <c r="H424" s="70" t="s">
        <v>2191</v>
      </c>
      <c r="I424" s="148"/>
      <c r="J424" s="71">
        <v>35.287605338689517</v>
      </c>
      <c r="K424" s="71">
        <v>1.4027778843980772</v>
      </c>
      <c r="L424" s="71">
        <v>2.4423132575205853</v>
      </c>
      <c r="M424" s="71">
        <v>24.004452137354882</v>
      </c>
      <c r="N424" s="71">
        <v>28.396188311725002</v>
      </c>
      <c r="O424" s="71">
        <v>18.521549509379525</v>
      </c>
      <c r="P424" s="71">
        <v>17.163274814920321</v>
      </c>
      <c r="Q424" s="71">
        <v>1.3329250738793801</v>
      </c>
      <c r="R424" s="71">
        <v>0</v>
      </c>
      <c r="S424" s="71">
        <v>3.5661671136000002</v>
      </c>
      <c r="T424" s="72"/>
      <c r="U424" s="71">
        <v>8811802</v>
      </c>
      <c r="V424" s="71">
        <v>524</v>
      </c>
      <c r="W424" s="71">
        <v>97</v>
      </c>
      <c r="X424" s="71">
        <v>6453</v>
      </c>
      <c r="Y424" s="71">
        <v>10014</v>
      </c>
      <c r="Z424" s="71">
        <v>13235</v>
      </c>
      <c r="AA424" s="71">
        <v>3788</v>
      </c>
      <c r="AB424" s="71">
        <v>22607</v>
      </c>
      <c r="AC424" s="71">
        <v>0</v>
      </c>
      <c r="AD424" s="71">
        <v>3.5661671136000002</v>
      </c>
      <c r="AE424" s="72"/>
      <c r="AF424" s="71">
        <v>57031207.363711149</v>
      </c>
      <c r="AG424" s="71">
        <v>1073756.312943381</v>
      </c>
      <c r="AH424" s="71">
        <v>634556.05636093277</v>
      </c>
      <c r="AI424" s="71">
        <v>39347869.129982889</v>
      </c>
      <c r="AJ424" s="71">
        <v>44565228.371922038</v>
      </c>
      <c r="AK424" s="71"/>
      <c r="AL424" s="71"/>
      <c r="AM424" s="71">
        <v>2950464.6690086438</v>
      </c>
      <c r="AN424" s="71"/>
      <c r="AO424" s="71"/>
      <c r="AP424" s="71">
        <v>145603081.90392902</v>
      </c>
      <c r="AQ424" s="72"/>
      <c r="AR424" s="71">
        <v>635</v>
      </c>
      <c r="AS424" s="71">
        <v>88</v>
      </c>
      <c r="AT424" s="71">
        <v>0</v>
      </c>
      <c r="AU424" s="71">
        <v>0</v>
      </c>
      <c r="AV424" s="71">
        <v>0</v>
      </c>
      <c r="AW424" s="71">
        <v>0</v>
      </c>
      <c r="AX424" s="71"/>
      <c r="AY424" s="72"/>
      <c r="AZ424" s="71">
        <v>2655.900000000001</v>
      </c>
      <c r="BA424" s="71">
        <v>6217.9999999999964</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2208</v>
      </c>
      <c r="B425" s="70">
        <v>289</v>
      </c>
      <c r="C425" s="70">
        <v>18</v>
      </c>
      <c r="D425" s="70">
        <v>17</v>
      </c>
      <c r="E425" s="70">
        <v>2021</v>
      </c>
      <c r="F425" s="70" t="s">
        <v>160</v>
      </c>
      <c r="G425" s="1064" t="s">
        <v>2190</v>
      </c>
      <c r="H425" s="70" t="s">
        <v>2191</v>
      </c>
      <c r="I425" s="148"/>
      <c r="J425" s="71">
        <v>31.649018085491598</v>
      </c>
      <c r="K425" s="71">
        <v>1.4676178751281359</v>
      </c>
      <c r="L425" s="71">
        <v>2.2158100711835975</v>
      </c>
      <c r="M425" s="71">
        <v>26.879534612387932</v>
      </c>
      <c r="N425" s="71">
        <v>28.344838518157427</v>
      </c>
      <c r="O425" s="71">
        <v>17.822346004618407</v>
      </c>
      <c r="P425" s="71">
        <v>17.750049824218753</v>
      </c>
      <c r="Q425" s="71">
        <v>1.30582765694365</v>
      </c>
      <c r="R425" s="71">
        <v>0</v>
      </c>
      <c r="S425" s="71">
        <v>1.22380017408</v>
      </c>
      <c r="T425" s="72"/>
      <c r="U425" s="71">
        <v>8425569</v>
      </c>
      <c r="V425" s="71">
        <v>524</v>
      </c>
      <c r="W425" s="71">
        <v>97</v>
      </c>
      <c r="X425" s="71">
        <v>6453</v>
      </c>
      <c r="Y425" s="71">
        <v>10050</v>
      </c>
      <c r="Z425" s="71">
        <v>13113</v>
      </c>
      <c r="AA425" s="71">
        <v>3820</v>
      </c>
      <c r="AB425" s="71">
        <v>22365</v>
      </c>
      <c r="AC425" s="71">
        <v>0</v>
      </c>
      <c r="AD425" s="71">
        <v>1.22380017408</v>
      </c>
      <c r="AE425" s="72"/>
      <c r="AF425" s="71">
        <v>50917529.553317532</v>
      </c>
      <c r="AG425" s="71">
        <v>1038633.7597767523</v>
      </c>
      <c r="AH425" s="71">
        <v>556853.65815263172</v>
      </c>
      <c r="AI425" s="71">
        <v>43579007.737129346</v>
      </c>
      <c r="AJ425" s="71">
        <v>39497870.343141451</v>
      </c>
      <c r="AK425" s="71">
        <v>0</v>
      </c>
      <c r="AL425" s="71">
        <v>0</v>
      </c>
      <c r="AM425" s="71">
        <v>2935716.8508215123</v>
      </c>
      <c r="AN425" s="71">
        <v>0</v>
      </c>
      <c r="AO425" s="71">
        <v>0</v>
      </c>
      <c r="AP425" s="71">
        <v>138525611.90233925</v>
      </c>
      <c r="AQ425" s="72"/>
      <c r="AR425" s="71">
        <v>661</v>
      </c>
      <c r="AS425" s="71">
        <v>90</v>
      </c>
      <c r="AT425" s="71">
        <v>0</v>
      </c>
      <c r="AU425" s="71">
        <v>0</v>
      </c>
      <c r="AV425" s="71">
        <v>0</v>
      </c>
      <c r="AW425" s="71">
        <v>0</v>
      </c>
      <c r="AX425" s="71"/>
      <c r="AY425" s="72"/>
      <c r="AZ425" s="71">
        <v>2809.300000000002</v>
      </c>
      <c r="BA425" s="71">
        <v>7267.4999999999964</v>
      </c>
      <c r="BB425" s="71">
        <v>0</v>
      </c>
      <c r="BC425" s="71">
        <v>0</v>
      </c>
      <c r="BD425" s="71">
        <v>0</v>
      </c>
      <c r="BE425" s="71">
        <v>0</v>
      </c>
      <c r="BF425" s="71"/>
      <c r="BG425" s="72"/>
      <c r="BH425" s="71">
        <v>0</v>
      </c>
      <c r="BI425" s="71">
        <v>0</v>
      </c>
      <c r="BJ425" s="71">
        <v>3.2389999999999999</v>
      </c>
      <c r="BK425" s="71">
        <v>0</v>
      </c>
      <c r="BL425" s="71">
        <v>0</v>
      </c>
      <c r="BM425" s="71">
        <v>0</v>
      </c>
      <c r="BN425" s="72"/>
      <c r="BO425" s="71">
        <v>0</v>
      </c>
      <c r="BP425" s="71">
        <v>0</v>
      </c>
      <c r="BQ425" s="71">
        <v>1</v>
      </c>
      <c r="BR425" s="71">
        <v>0</v>
      </c>
      <c r="BS425" s="71">
        <v>0</v>
      </c>
      <c r="BT425" s="71">
        <v>0</v>
      </c>
      <c r="BU425"/>
      <c r="BV425" s="70">
        <v>3.2389999999999999</v>
      </c>
      <c r="BW425" s="70">
        <v>0</v>
      </c>
      <c r="BX425" s="70">
        <v>0</v>
      </c>
      <c r="BY425" s="70">
        <v>0</v>
      </c>
      <c r="BZ425" s="70">
        <v>0</v>
      </c>
      <c r="CA425" s="70">
        <v>0</v>
      </c>
      <c r="CB425" s="70">
        <v>0</v>
      </c>
      <c r="CC425" s="70">
        <v>0</v>
      </c>
      <c r="CD425" s="70">
        <v>0</v>
      </c>
    </row>
    <row r="426" spans="1:82">
      <c r="A426" s="70" t="s">
        <v>2209</v>
      </c>
      <c r="B426" s="70">
        <v>289</v>
      </c>
      <c r="C426" s="70">
        <v>19</v>
      </c>
      <c r="D426" s="70">
        <v>17</v>
      </c>
      <c r="E426" s="70">
        <v>2022</v>
      </c>
      <c r="F426" s="70" t="s">
        <v>161</v>
      </c>
      <c r="G426" s="1064" t="s">
        <v>2190</v>
      </c>
      <c r="H426" s="70" t="s">
        <v>2191</v>
      </c>
      <c r="I426" s="148"/>
      <c r="J426" s="71">
        <v>35.389637251182464</v>
      </c>
      <c r="K426" s="71">
        <v>1.3953534355110182</v>
      </c>
      <c r="L426" s="71">
        <v>1.803781669781332</v>
      </c>
      <c r="M426" s="71">
        <v>24.476907176529544</v>
      </c>
      <c r="N426" s="71">
        <v>30.671738854608034</v>
      </c>
      <c r="O426" s="71">
        <v>18.670973523238999</v>
      </c>
      <c r="P426" s="71">
        <v>17.488100464023578</v>
      </c>
      <c r="Q426" s="71">
        <v>1.2962550621634885</v>
      </c>
      <c r="R426" s="71">
        <v>0</v>
      </c>
      <c r="S426" s="71">
        <v>2.7935180180999999</v>
      </c>
      <c r="T426" s="72"/>
      <c r="U426" s="71">
        <v>9718674</v>
      </c>
      <c r="V426" s="71">
        <v>524</v>
      </c>
      <c r="W426" s="71">
        <v>97</v>
      </c>
      <c r="X426" s="71">
        <v>6453</v>
      </c>
      <c r="Y426" s="71">
        <v>10070</v>
      </c>
      <c r="Z426" s="71">
        <v>13052</v>
      </c>
      <c r="AA426" s="71">
        <v>3821</v>
      </c>
      <c r="AB426" s="71">
        <v>22019</v>
      </c>
      <c r="AC426" s="71">
        <v>0</v>
      </c>
      <c r="AD426" s="71">
        <v>2.7935180180999999</v>
      </c>
      <c r="AE426" s="72"/>
      <c r="AF426" s="71">
        <v>53428379.893506065</v>
      </c>
      <c r="AG426" s="71">
        <v>1033349.0951257873</v>
      </c>
      <c r="AH426" s="71">
        <v>543874.44958965771</v>
      </c>
      <c r="AI426" s="71">
        <v>38796419.175079584</v>
      </c>
      <c r="AJ426" s="71">
        <v>43996380.096625686</v>
      </c>
      <c r="AK426" s="71">
        <v>0</v>
      </c>
      <c r="AL426" s="71">
        <v>0</v>
      </c>
      <c r="AM426" s="71">
        <v>2843253.8955502775</v>
      </c>
      <c r="AN426" s="71">
        <v>0</v>
      </c>
      <c r="AO426" s="71">
        <v>0</v>
      </c>
      <c r="AP426" s="71">
        <v>140641656.60547706</v>
      </c>
      <c r="AQ426" s="72"/>
      <c r="AR426" s="71">
        <v>678</v>
      </c>
      <c r="AS426" s="71">
        <v>90</v>
      </c>
      <c r="AT426" s="71">
        <v>0</v>
      </c>
      <c r="AU426" s="71">
        <v>0</v>
      </c>
      <c r="AV426" s="71">
        <v>0</v>
      </c>
      <c r="AW426" s="71">
        <v>0</v>
      </c>
      <c r="AX426" s="71"/>
      <c r="AY426" s="72"/>
      <c r="AZ426" s="71">
        <v>2903.2000000000025</v>
      </c>
      <c r="BA426" s="71">
        <v>7267.4999999999964</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2210</v>
      </c>
      <c r="B427" s="70">
        <v>289</v>
      </c>
      <c r="C427" s="70">
        <v>20</v>
      </c>
      <c r="D427" s="70">
        <v>17</v>
      </c>
      <c r="E427" s="70">
        <v>2023</v>
      </c>
      <c r="F427" s="70" t="s">
        <v>1539</v>
      </c>
      <c r="G427" s="70" t="s">
        <v>2190</v>
      </c>
      <c r="H427" s="70" t="s">
        <v>2191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708</v>
      </c>
      <c r="AS427" s="71">
        <v>90</v>
      </c>
      <c r="AT427" s="71">
        <v>0</v>
      </c>
      <c r="AU427" s="71">
        <v>1</v>
      </c>
      <c r="AV427" s="71">
        <v>0</v>
      </c>
      <c r="AW427" s="71">
        <v>0</v>
      </c>
      <c r="AX427" s="71"/>
      <c r="AY427" s="72"/>
      <c r="AZ427" s="71">
        <v>3101.6000000000031</v>
      </c>
      <c r="BA427" s="71">
        <v>7267.4999999999964</v>
      </c>
      <c r="BB427" s="71">
        <v>0</v>
      </c>
      <c r="BC427" s="71">
        <v>115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2211</v>
      </c>
      <c r="B428" s="70">
        <v>289</v>
      </c>
      <c r="C428" s="70">
        <v>21</v>
      </c>
      <c r="D428" s="70">
        <v>17</v>
      </c>
      <c r="E428" s="70">
        <v>2024</v>
      </c>
      <c r="F428" s="70" t="s">
        <v>1554</v>
      </c>
      <c r="G428" s="70" t="s">
        <v>2190</v>
      </c>
      <c r="H428" s="70" t="s">
        <v>2191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358</v>
      </c>
      <c r="C429" s="70">
        <v>1</v>
      </c>
      <c r="D429" s="70">
        <v>22</v>
      </c>
      <c r="E429" s="70">
        <v>1990</v>
      </c>
      <c r="F429" s="70" t="s">
        <v>787</v>
      </c>
      <c r="G429" s="70" t="s">
        <v>2213</v>
      </c>
      <c r="H429" s="70" t="s">
        <v>2214</v>
      </c>
      <c r="I429" s="148"/>
      <c r="J429" s="71">
        <v>21.890207940624109</v>
      </c>
      <c r="K429" s="71">
        <v>4.6249909107818397</v>
      </c>
      <c r="L429" s="71">
        <v>2.0750365944478841</v>
      </c>
      <c r="M429" s="71">
        <v>12.40941498860643</v>
      </c>
      <c r="N429" s="71">
        <v>19.261409286497159</v>
      </c>
      <c r="O429" s="71">
        <v>20.90385498593368</v>
      </c>
      <c r="P429" s="71">
        <v>23.318539199931902</v>
      </c>
      <c r="Q429" s="71">
        <v>1.49766502775738</v>
      </c>
      <c r="R429" s="71">
        <v>0</v>
      </c>
      <c r="S429" s="71">
        <v>1.7402103185098139</v>
      </c>
      <c r="T429" s="72"/>
      <c r="U429" s="71">
        <v>3008661</v>
      </c>
      <c r="V429" s="71">
        <v>1033</v>
      </c>
      <c r="W429" s="71">
        <v>24</v>
      </c>
      <c r="X429" s="71">
        <v>4028</v>
      </c>
      <c r="Y429" s="71">
        <v>5982</v>
      </c>
      <c r="Z429" s="71">
        <v>8598</v>
      </c>
      <c r="AA429" s="71">
        <v>5662</v>
      </c>
      <c r="AB429" s="71">
        <v>24317</v>
      </c>
      <c r="AC429" s="71">
        <v>0</v>
      </c>
      <c r="AD429" s="71">
        <v>1.7402103185098139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359</v>
      </c>
      <c r="C430" s="70">
        <v>2</v>
      </c>
      <c r="D430" s="70">
        <v>22</v>
      </c>
      <c r="E430" s="70">
        <v>2005</v>
      </c>
      <c r="F430" s="70" t="s">
        <v>789</v>
      </c>
      <c r="G430" s="70" t="s">
        <v>2213</v>
      </c>
      <c r="H430" s="70" t="s">
        <v>2214</v>
      </c>
      <c r="I430" s="148"/>
      <c r="J430" s="71">
        <v>36.401238618745658</v>
      </c>
      <c r="K430" s="71">
        <v>2.470746058964806</v>
      </c>
      <c r="L430" s="71">
        <v>4.2199311822391552</v>
      </c>
      <c r="M430" s="71">
        <v>20.623213124840689</v>
      </c>
      <c r="N430" s="71">
        <v>31.316835396444759</v>
      </c>
      <c r="O430" s="71">
        <v>32.361551528668613</v>
      </c>
      <c r="P430" s="71">
        <v>26.75248986274206</v>
      </c>
      <c r="Q430" s="71">
        <v>1.4992515375012501</v>
      </c>
      <c r="R430" s="71">
        <v>0</v>
      </c>
      <c r="S430" s="71">
        <v>1.6390794478276629</v>
      </c>
      <c r="T430" s="72"/>
      <c r="U430" s="71">
        <v>5366490</v>
      </c>
      <c r="V430" s="71">
        <v>758</v>
      </c>
      <c r="W430" s="71">
        <v>56</v>
      </c>
      <c r="X430" s="71">
        <v>3859</v>
      </c>
      <c r="Y430" s="71">
        <v>8038</v>
      </c>
      <c r="Z430" s="71">
        <v>15403</v>
      </c>
      <c r="AA430" s="71">
        <v>5320</v>
      </c>
      <c r="AB430" s="71">
        <v>25448</v>
      </c>
      <c r="AC430" s="71">
        <v>0</v>
      </c>
      <c r="AD430" s="71">
        <v>1.6390794478276629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360</v>
      </c>
      <c r="C431" s="70">
        <v>3</v>
      </c>
      <c r="D431" s="70">
        <v>22</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361</v>
      </c>
      <c r="C432" s="70">
        <v>4</v>
      </c>
      <c r="D432" s="70">
        <v>22</v>
      </c>
      <c r="E432" s="70">
        <v>2007</v>
      </c>
      <c r="F432" s="70" t="s">
        <v>791</v>
      </c>
      <c r="G432" s="70" t="s">
        <v>2213</v>
      </c>
      <c r="H432" s="70" t="s">
        <v>2214</v>
      </c>
      <c r="I432" s="148"/>
      <c r="J432" s="71">
        <v>40.574216391198718</v>
      </c>
      <c r="K432" s="71">
        <v>2.0942885630516801</v>
      </c>
      <c r="L432" s="71">
        <v>1.0898436370059741</v>
      </c>
      <c r="M432" s="71">
        <v>19.52712697139226</v>
      </c>
      <c r="N432" s="71">
        <v>33.85585238573605</v>
      </c>
      <c r="O432" s="71">
        <v>31.760866930409641</v>
      </c>
      <c r="P432" s="71">
        <v>26.712108877738501</v>
      </c>
      <c r="Q432" s="71">
        <v>1.5687754385542401</v>
      </c>
      <c r="R432" s="71">
        <v>0</v>
      </c>
      <c r="S432" s="71">
        <v>1.289241550519886</v>
      </c>
      <c r="T432" s="72"/>
      <c r="U432" s="71">
        <v>6554267</v>
      </c>
      <c r="V432" s="71">
        <v>673</v>
      </c>
      <c r="W432" s="71">
        <v>17</v>
      </c>
      <c r="X432" s="71">
        <v>4595</v>
      </c>
      <c r="Y432" s="71">
        <v>8211</v>
      </c>
      <c r="Z432" s="71">
        <v>15715</v>
      </c>
      <c r="AA432" s="71">
        <v>5231</v>
      </c>
      <c r="AB432" s="71">
        <v>25220</v>
      </c>
      <c r="AC432" s="71">
        <v>0</v>
      </c>
      <c r="AD432" s="71">
        <v>1.289241550519886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362</v>
      </c>
      <c r="C433" s="70">
        <v>5</v>
      </c>
      <c r="D433" s="70">
        <v>22</v>
      </c>
      <c r="E433" s="70">
        <v>2008</v>
      </c>
      <c r="F433" s="70" t="s">
        <v>792</v>
      </c>
      <c r="G433" s="70" t="s">
        <v>2213</v>
      </c>
      <c r="H433" s="70" t="s">
        <v>2214</v>
      </c>
      <c r="I433" s="148"/>
      <c r="J433" s="71">
        <v>25.52709619262356</v>
      </c>
      <c r="K433" s="71">
        <v>1.5012404136097319</v>
      </c>
      <c r="L433" s="71">
        <v>0.97367757720015824</v>
      </c>
      <c r="M433" s="71">
        <v>21.66871394608139</v>
      </c>
      <c r="N433" s="71">
        <v>31.018345657575669</v>
      </c>
      <c r="O433" s="71">
        <v>30.953363594624442</v>
      </c>
      <c r="P433" s="71">
        <v>26.013477160424131</v>
      </c>
      <c r="Q433" s="71">
        <v>1.5372090614768901</v>
      </c>
      <c r="R433" s="71">
        <v>0</v>
      </c>
      <c r="S433" s="71">
        <v>1.647727506200491</v>
      </c>
      <c r="T433" s="72"/>
      <c r="U433" s="71">
        <v>4335148</v>
      </c>
      <c r="V433" s="71">
        <v>673</v>
      </c>
      <c r="W433" s="71">
        <v>17</v>
      </c>
      <c r="X433" s="71">
        <v>4595</v>
      </c>
      <c r="Y433" s="71">
        <v>8300</v>
      </c>
      <c r="Z433" s="71">
        <v>15853</v>
      </c>
      <c r="AA433" s="71">
        <v>5100</v>
      </c>
      <c r="AB433" s="71">
        <v>25119</v>
      </c>
      <c r="AC433" s="71">
        <v>0</v>
      </c>
      <c r="AD433" s="71">
        <v>1.647727506200491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363</v>
      </c>
      <c r="C434" s="70">
        <v>6</v>
      </c>
      <c r="D434" s="70">
        <v>22</v>
      </c>
      <c r="E434" s="70">
        <v>2009</v>
      </c>
      <c r="F434" s="70" t="s">
        <v>176</v>
      </c>
      <c r="G434" s="70" t="s">
        <v>2213</v>
      </c>
      <c r="H434" s="70" t="s">
        <v>2214</v>
      </c>
      <c r="I434" s="148"/>
      <c r="J434" s="71">
        <v>14.69143080381656</v>
      </c>
      <c r="K434" s="71">
        <v>1.645953122328405</v>
      </c>
      <c r="L434" s="71">
        <v>1.856483773274217</v>
      </c>
      <c r="M434" s="71">
        <v>21.146064002062399</v>
      </c>
      <c r="N434" s="71">
        <v>27.129173559510338</v>
      </c>
      <c r="O434" s="71">
        <v>31.662169496317599</v>
      </c>
      <c r="P434" s="71">
        <v>25.001275012002989</v>
      </c>
      <c r="Q434" s="71">
        <v>1.45527695665566</v>
      </c>
      <c r="R434" s="71">
        <v>0</v>
      </c>
      <c r="S434" s="71">
        <v>1.408979152392851</v>
      </c>
      <c r="T434" s="72"/>
      <c r="U434" s="71">
        <v>2415168</v>
      </c>
      <c r="V434" s="71">
        <v>701</v>
      </c>
      <c r="W434" s="71">
        <v>38</v>
      </c>
      <c r="X434" s="71">
        <v>4894</v>
      </c>
      <c r="Y434" s="71">
        <v>8377</v>
      </c>
      <c r="Z434" s="71">
        <v>16006</v>
      </c>
      <c r="AA434" s="71">
        <v>5032</v>
      </c>
      <c r="AB434" s="71">
        <v>24963</v>
      </c>
      <c r="AC434" s="71">
        <v>0</v>
      </c>
      <c r="AD434" s="71">
        <v>1.408979152392851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12.3</v>
      </c>
      <c r="BM434" s="71">
        <v>0</v>
      </c>
      <c r="BN434" s="72"/>
      <c r="BO434" s="71">
        <v>0</v>
      </c>
      <c r="BP434" s="71">
        <v>0</v>
      </c>
      <c r="BQ434" s="71">
        <v>0</v>
      </c>
      <c r="BR434" s="71">
        <v>0</v>
      </c>
      <c r="BS434" s="71">
        <v>2</v>
      </c>
      <c r="BT434" s="71">
        <v>0</v>
      </c>
      <c r="BU434"/>
      <c r="BV434" s="70">
        <v>6.18</v>
      </c>
      <c r="BW434" s="70">
        <v>0</v>
      </c>
      <c r="BX434" s="70">
        <v>6.12</v>
      </c>
      <c r="BY434" s="70">
        <v>0</v>
      </c>
      <c r="BZ434" s="70">
        <v>0</v>
      </c>
      <c r="CA434" s="70">
        <v>0</v>
      </c>
      <c r="CB434" s="70">
        <v>0</v>
      </c>
      <c r="CC434" s="70">
        <v>0</v>
      </c>
      <c r="CD434" s="70">
        <v>0</v>
      </c>
    </row>
    <row r="435" spans="1:82">
      <c r="A435" s="70" t="s">
        <v>2220</v>
      </c>
      <c r="B435" s="70">
        <v>364</v>
      </c>
      <c r="C435" s="70">
        <v>7</v>
      </c>
      <c r="D435" s="70">
        <v>22</v>
      </c>
      <c r="E435" s="70">
        <v>2010</v>
      </c>
      <c r="F435" s="70" t="s">
        <v>177</v>
      </c>
      <c r="G435" s="70" t="s">
        <v>2213</v>
      </c>
      <c r="H435" s="70" t="s">
        <v>2214</v>
      </c>
      <c r="I435" s="148"/>
      <c r="J435" s="71">
        <v>12.154722489395301</v>
      </c>
      <c r="K435" s="71">
        <v>1.60214710008063</v>
      </c>
      <c r="L435" s="71">
        <v>1.64260122913428</v>
      </c>
      <c r="M435" s="71">
        <v>21.228502721463919</v>
      </c>
      <c r="N435" s="71">
        <v>32.062963888348953</v>
      </c>
      <c r="O435" s="71">
        <v>31.803195415993532</v>
      </c>
      <c r="P435" s="71">
        <v>25.335898460810991</v>
      </c>
      <c r="Q435" s="71">
        <v>1.50904971765056</v>
      </c>
      <c r="R435" s="71">
        <v>0</v>
      </c>
      <c r="S435" s="71">
        <v>1.754316280313283</v>
      </c>
      <c r="T435" s="72"/>
      <c r="U435" s="71">
        <v>2239394</v>
      </c>
      <c r="V435" s="71">
        <v>701</v>
      </c>
      <c r="W435" s="71">
        <v>38</v>
      </c>
      <c r="X435" s="71">
        <v>4894</v>
      </c>
      <c r="Y435" s="71">
        <v>8435</v>
      </c>
      <c r="Z435" s="71">
        <v>16152</v>
      </c>
      <c r="AA435" s="71">
        <v>4972</v>
      </c>
      <c r="AB435" s="71">
        <v>24804</v>
      </c>
      <c r="AC435" s="71">
        <v>0</v>
      </c>
      <c r="AD435" s="71">
        <v>1.754316280313283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4.9720000000000004</v>
      </c>
      <c r="BK435" s="71">
        <v>0</v>
      </c>
      <c r="BL435" s="71">
        <v>5.9690000000000003</v>
      </c>
      <c r="BM435" s="71">
        <v>0</v>
      </c>
      <c r="BN435" s="72"/>
      <c r="BO435" s="71">
        <v>0</v>
      </c>
      <c r="BP435" s="71">
        <v>0</v>
      </c>
      <c r="BQ435" s="71">
        <v>1</v>
      </c>
      <c r="BR435" s="71">
        <v>0</v>
      </c>
      <c r="BS435" s="71">
        <v>1</v>
      </c>
      <c r="BT435" s="71">
        <v>0</v>
      </c>
      <c r="BU435"/>
      <c r="BV435" s="70">
        <v>4.9720000000000004</v>
      </c>
      <c r="BW435" s="70">
        <v>0</v>
      </c>
      <c r="BX435" s="70">
        <v>5.9690000000000003</v>
      </c>
      <c r="BY435" s="70">
        <v>0</v>
      </c>
      <c r="BZ435" s="70">
        <v>0</v>
      </c>
      <c r="CA435" s="70">
        <v>0</v>
      </c>
      <c r="CB435" s="70">
        <v>0</v>
      </c>
      <c r="CC435" s="70">
        <v>0</v>
      </c>
      <c r="CD435" s="70">
        <v>0</v>
      </c>
    </row>
    <row r="436" spans="1:82">
      <c r="A436" s="70" t="s">
        <v>2221</v>
      </c>
      <c r="B436" s="70">
        <v>365</v>
      </c>
      <c r="C436" s="70">
        <v>8</v>
      </c>
      <c r="D436" s="70">
        <v>22</v>
      </c>
      <c r="E436" s="70">
        <v>2011</v>
      </c>
      <c r="F436" s="70" t="s">
        <v>178</v>
      </c>
      <c r="G436" s="70" t="s">
        <v>2213</v>
      </c>
      <c r="H436" s="70" t="s">
        <v>2214</v>
      </c>
      <c r="I436" s="148"/>
      <c r="J436" s="71">
        <v>13.0466588765099</v>
      </c>
      <c r="K436" s="71">
        <v>2.1560300700436512</v>
      </c>
      <c r="L436" s="71">
        <v>1.577958817661419</v>
      </c>
      <c r="M436" s="71">
        <v>27.218508857117659</v>
      </c>
      <c r="N436" s="71">
        <v>32.153505506654469</v>
      </c>
      <c r="O436" s="71">
        <v>31.431448343391082</v>
      </c>
      <c r="P436" s="71">
        <v>24.564144212390989</v>
      </c>
      <c r="Q436" s="71">
        <v>1.73133779833773</v>
      </c>
      <c r="R436" s="71">
        <v>0</v>
      </c>
      <c r="S436" s="71">
        <v>1.655579112214695</v>
      </c>
      <c r="T436" s="72"/>
      <c r="U436" s="71">
        <v>2041675</v>
      </c>
      <c r="V436" s="71">
        <v>701</v>
      </c>
      <c r="W436" s="71">
        <v>38</v>
      </c>
      <c r="X436" s="71">
        <v>4894</v>
      </c>
      <c r="Y436" s="71">
        <v>8490</v>
      </c>
      <c r="Z436" s="71">
        <v>16310</v>
      </c>
      <c r="AA436" s="71">
        <v>4964</v>
      </c>
      <c r="AB436" s="71">
        <v>24671</v>
      </c>
      <c r="AC436" s="71">
        <v>0</v>
      </c>
      <c r="AD436" s="71">
        <v>1.655579112214695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7.8380000000000001</v>
      </c>
      <c r="BK436" s="71">
        <v>0</v>
      </c>
      <c r="BL436" s="71">
        <v>0</v>
      </c>
      <c r="BM436" s="71">
        <v>0</v>
      </c>
      <c r="BN436" s="72"/>
      <c r="BO436" s="71">
        <v>0</v>
      </c>
      <c r="BP436" s="71">
        <v>0</v>
      </c>
      <c r="BQ436" s="71">
        <v>2</v>
      </c>
      <c r="BR436" s="71">
        <v>0</v>
      </c>
      <c r="BS436" s="71">
        <v>0</v>
      </c>
      <c r="BT436" s="71">
        <v>0</v>
      </c>
      <c r="BU436"/>
      <c r="BV436" s="70">
        <v>7.8380000000000001</v>
      </c>
      <c r="BW436" s="70">
        <v>0</v>
      </c>
      <c r="BX436" s="70">
        <v>0</v>
      </c>
      <c r="BY436" s="70">
        <v>0</v>
      </c>
      <c r="BZ436" s="70">
        <v>0</v>
      </c>
      <c r="CA436" s="70">
        <v>0</v>
      </c>
      <c r="CB436" s="70">
        <v>0</v>
      </c>
      <c r="CC436" s="70">
        <v>0</v>
      </c>
      <c r="CD436" s="70">
        <v>0</v>
      </c>
    </row>
    <row r="437" spans="1:82">
      <c r="A437" s="70" t="s">
        <v>2222</v>
      </c>
      <c r="B437" s="70">
        <v>366</v>
      </c>
      <c r="C437" s="70">
        <v>9</v>
      </c>
      <c r="D437" s="70">
        <v>22</v>
      </c>
      <c r="E437" s="70">
        <v>2012</v>
      </c>
      <c r="F437" s="70" t="s">
        <v>179</v>
      </c>
      <c r="G437" s="70" t="s">
        <v>2213</v>
      </c>
      <c r="H437" s="70" t="s">
        <v>2214</v>
      </c>
      <c r="I437" s="148"/>
      <c r="J437" s="71">
        <v>18.43204261111838</v>
      </c>
      <c r="K437" s="71">
        <v>1.9153642558040309</v>
      </c>
      <c r="L437" s="71">
        <v>1.565005800637391</v>
      </c>
      <c r="M437" s="71">
        <v>25.827023120186311</v>
      </c>
      <c r="N437" s="71">
        <v>31.126253145537191</v>
      </c>
      <c r="O437" s="71">
        <v>31.453696183167288</v>
      </c>
      <c r="P437" s="71">
        <v>24.708878628380326</v>
      </c>
      <c r="Q437" s="71">
        <v>1.8769463505955299</v>
      </c>
      <c r="R437" s="71">
        <v>0</v>
      </c>
      <c r="S437" s="71">
        <v>1.441636907099674</v>
      </c>
      <c r="T437" s="72"/>
      <c r="U437" s="71">
        <v>2439603</v>
      </c>
      <c r="V437" s="71">
        <v>701</v>
      </c>
      <c r="W437" s="71">
        <v>38</v>
      </c>
      <c r="X437" s="71">
        <v>4894</v>
      </c>
      <c r="Y437" s="71">
        <v>8558</v>
      </c>
      <c r="Z437" s="71">
        <v>16451</v>
      </c>
      <c r="AA437" s="71">
        <v>4965</v>
      </c>
      <c r="AB437" s="71">
        <v>24617</v>
      </c>
      <c r="AC437" s="71">
        <v>0</v>
      </c>
      <c r="AD437" s="71">
        <v>1.441636907099674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5.8140000000000001</v>
      </c>
      <c r="BK437" s="71">
        <v>0</v>
      </c>
      <c r="BL437" s="71">
        <v>0</v>
      </c>
      <c r="BM437" s="71">
        <v>0</v>
      </c>
      <c r="BN437" s="72"/>
      <c r="BO437" s="71">
        <v>0</v>
      </c>
      <c r="BP437" s="71">
        <v>0</v>
      </c>
      <c r="BQ437" s="71">
        <v>1</v>
      </c>
      <c r="BR437" s="71">
        <v>0</v>
      </c>
      <c r="BS437" s="71">
        <v>0</v>
      </c>
      <c r="BT437" s="71">
        <v>0</v>
      </c>
      <c r="BU437"/>
      <c r="BV437" s="70">
        <v>5.8140000000000001</v>
      </c>
      <c r="BW437" s="70">
        <v>0</v>
      </c>
      <c r="BX437" s="70">
        <v>0</v>
      </c>
      <c r="BY437" s="70">
        <v>0</v>
      </c>
      <c r="BZ437" s="70">
        <v>0</v>
      </c>
      <c r="CA437" s="70">
        <v>0</v>
      </c>
      <c r="CB437" s="70">
        <v>0</v>
      </c>
      <c r="CC437" s="70">
        <v>0</v>
      </c>
      <c r="CD437" s="70">
        <v>0</v>
      </c>
    </row>
    <row r="438" spans="1:82">
      <c r="A438" s="70" t="s">
        <v>2223</v>
      </c>
      <c r="B438" s="70">
        <v>367</v>
      </c>
      <c r="C438" s="70">
        <v>10</v>
      </c>
      <c r="D438" s="70">
        <v>22</v>
      </c>
      <c r="E438" s="70">
        <v>2013</v>
      </c>
      <c r="F438" s="70" t="s">
        <v>180</v>
      </c>
      <c r="G438" s="70" t="s">
        <v>2213</v>
      </c>
      <c r="H438" s="70" t="s">
        <v>2214</v>
      </c>
      <c r="I438" s="148"/>
      <c r="J438" s="71">
        <v>15.52522826894457</v>
      </c>
      <c r="K438" s="71">
        <v>1.6247994291338159</v>
      </c>
      <c r="L438" s="71">
        <v>1.485513054981171</v>
      </c>
      <c r="M438" s="71">
        <v>25.714280883839571</v>
      </c>
      <c r="N438" s="71">
        <v>35.719462774491298</v>
      </c>
      <c r="O438" s="71">
        <v>30.561439010843142</v>
      </c>
      <c r="P438" s="71">
        <v>24.377375929050174</v>
      </c>
      <c r="Q438" s="71">
        <v>1.8924101218742999</v>
      </c>
      <c r="R438" s="71">
        <v>0</v>
      </c>
      <c r="S438" s="71">
        <v>1.391318148955984</v>
      </c>
      <c r="T438" s="72"/>
      <c r="U438" s="71">
        <v>2289643</v>
      </c>
      <c r="V438" s="71">
        <v>701</v>
      </c>
      <c r="W438" s="71">
        <v>38</v>
      </c>
      <c r="X438" s="71">
        <v>4894</v>
      </c>
      <c r="Y438" s="71">
        <v>8579</v>
      </c>
      <c r="Z438" s="71">
        <v>16698</v>
      </c>
      <c r="AA438" s="71">
        <v>4880</v>
      </c>
      <c r="AB438" s="71">
        <v>24464</v>
      </c>
      <c r="AC438" s="71">
        <v>0</v>
      </c>
      <c r="AD438" s="71">
        <v>1.391318148955984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6.04</v>
      </c>
      <c r="BK438" s="71">
        <v>0</v>
      </c>
      <c r="BL438" s="71">
        <v>0</v>
      </c>
      <c r="BM438" s="71">
        <v>0</v>
      </c>
      <c r="BN438" s="72"/>
      <c r="BO438" s="71">
        <v>0</v>
      </c>
      <c r="BP438" s="71">
        <v>0</v>
      </c>
      <c r="BQ438" s="71">
        <v>1</v>
      </c>
      <c r="BR438" s="71">
        <v>0</v>
      </c>
      <c r="BS438" s="71">
        <v>0</v>
      </c>
      <c r="BT438" s="71">
        <v>0</v>
      </c>
      <c r="BU438"/>
      <c r="BV438" s="70">
        <v>6.04</v>
      </c>
      <c r="BW438" s="70">
        <v>0</v>
      </c>
      <c r="BX438" s="70">
        <v>0</v>
      </c>
      <c r="BY438" s="70">
        <v>0</v>
      </c>
      <c r="BZ438" s="70">
        <v>0</v>
      </c>
      <c r="CA438" s="70">
        <v>0</v>
      </c>
      <c r="CB438" s="70">
        <v>0</v>
      </c>
      <c r="CC438" s="70">
        <v>0</v>
      </c>
      <c r="CD438" s="70">
        <v>0</v>
      </c>
    </row>
    <row r="439" spans="1:82">
      <c r="A439" s="70" t="s">
        <v>2224</v>
      </c>
      <c r="B439" s="70">
        <v>368</v>
      </c>
      <c r="C439" s="70">
        <v>11</v>
      </c>
      <c r="D439" s="70">
        <v>22</v>
      </c>
      <c r="E439" s="70">
        <v>2014</v>
      </c>
      <c r="F439" s="70" t="s">
        <v>181</v>
      </c>
      <c r="G439" s="70" t="s">
        <v>2213</v>
      </c>
      <c r="H439" s="70" t="s">
        <v>2214</v>
      </c>
      <c r="I439" s="148"/>
      <c r="J439" s="71">
        <v>14.16140356044941</v>
      </c>
      <c r="K439" s="71">
        <v>1.474841512268152</v>
      </c>
      <c r="L439" s="71">
        <v>2.755091867570286</v>
      </c>
      <c r="M439" s="71">
        <v>23.32413829302385</v>
      </c>
      <c r="N439" s="71">
        <v>32.796279934886833</v>
      </c>
      <c r="O439" s="71">
        <v>29.180425500938878</v>
      </c>
      <c r="P439" s="71">
        <v>24.348424605179094</v>
      </c>
      <c r="Q439" s="71">
        <v>1.80378000764429</v>
      </c>
      <c r="R439" s="71">
        <v>0</v>
      </c>
      <c r="S439" s="71">
        <v>2.550513178773067</v>
      </c>
      <c r="T439" s="72"/>
      <c r="U439" s="71">
        <v>2228050</v>
      </c>
      <c r="V439" s="71">
        <v>581</v>
      </c>
      <c r="W439" s="71">
        <v>67</v>
      </c>
      <c r="X439" s="71">
        <v>4596</v>
      </c>
      <c r="Y439" s="71">
        <v>8652</v>
      </c>
      <c r="Z439" s="71">
        <v>16792</v>
      </c>
      <c r="AA439" s="71">
        <v>4849</v>
      </c>
      <c r="AB439" s="71">
        <v>24304</v>
      </c>
      <c r="AC439" s="71">
        <v>0</v>
      </c>
      <c r="AD439" s="71">
        <v>2.550513178773067</v>
      </c>
      <c r="AE439" s="72"/>
      <c r="AF439" s="71"/>
      <c r="AG439" s="71"/>
      <c r="AH439" s="71"/>
      <c r="AI439" s="71"/>
      <c r="AJ439" s="71"/>
      <c r="AK439" s="71"/>
      <c r="AL439" s="71"/>
      <c r="AM439" s="71"/>
      <c r="AN439" s="71"/>
      <c r="AO439" s="71"/>
      <c r="AP439" s="71"/>
      <c r="AQ439" s="72"/>
      <c r="AR439" s="71">
        <v>275</v>
      </c>
      <c r="AS439" s="71">
        <v>131</v>
      </c>
      <c r="AT439" s="71">
        <v>0</v>
      </c>
      <c r="AU439" s="71">
        <v>0</v>
      </c>
      <c r="AV439" s="71">
        <v>0</v>
      </c>
      <c r="AW439" s="71">
        <v>0</v>
      </c>
      <c r="AX439" s="71"/>
      <c r="AY439" s="72"/>
      <c r="AZ439" s="71">
        <v>1352.9</v>
      </c>
      <c r="BA439" s="71">
        <v>5462.7</v>
      </c>
      <c r="BB439" s="71">
        <v>0</v>
      </c>
      <c r="BC439" s="71">
        <v>0</v>
      </c>
      <c r="BD439" s="71">
        <v>0</v>
      </c>
      <c r="BE439" s="71">
        <v>0</v>
      </c>
      <c r="BF439" s="71"/>
      <c r="BG439" s="72"/>
      <c r="BH439" s="71">
        <v>0</v>
      </c>
      <c r="BI439" s="71">
        <v>0</v>
      </c>
      <c r="BJ439" s="71">
        <v>5.4550000000000001</v>
      </c>
      <c r="BK439" s="71">
        <v>0</v>
      </c>
      <c r="BL439" s="71">
        <v>0</v>
      </c>
      <c r="BM439" s="71">
        <v>0</v>
      </c>
      <c r="BN439" s="72"/>
      <c r="BO439" s="71">
        <v>0</v>
      </c>
      <c r="BP439" s="71">
        <v>0</v>
      </c>
      <c r="BQ439" s="71">
        <v>1</v>
      </c>
      <c r="BR439" s="71">
        <v>0</v>
      </c>
      <c r="BS439" s="71">
        <v>0</v>
      </c>
      <c r="BT439" s="71">
        <v>0</v>
      </c>
      <c r="BU439"/>
      <c r="BV439" s="70">
        <v>5.4550000000000001</v>
      </c>
      <c r="BW439" s="70">
        <v>0</v>
      </c>
      <c r="BX439" s="70">
        <v>0</v>
      </c>
      <c r="BY439" s="70">
        <v>0</v>
      </c>
      <c r="BZ439" s="70">
        <v>0</v>
      </c>
      <c r="CA439" s="70">
        <v>0</v>
      </c>
      <c r="CB439" s="70">
        <v>0</v>
      </c>
      <c r="CC439" s="70">
        <v>0</v>
      </c>
      <c r="CD439" s="70">
        <v>0</v>
      </c>
    </row>
    <row r="440" spans="1:82">
      <c r="A440" s="70" t="s">
        <v>2225</v>
      </c>
      <c r="B440" s="70">
        <v>369</v>
      </c>
      <c r="C440" s="70">
        <v>12</v>
      </c>
      <c r="D440" s="70">
        <v>22</v>
      </c>
      <c r="E440" s="70">
        <v>2015</v>
      </c>
      <c r="F440" s="70" t="s">
        <v>182</v>
      </c>
      <c r="G440" s="70" t="s">
        <v>2213</v>
      </c>
      <c r="H440" s="70" t="s">
        <v>2214</v>
      </c>
      <c r="I440" s="148"/>
      <c r="J440" s="71">
        <v>11.15922101074908</v>
      </c>
      <c r="K440" s="71">
        <v>1.465319343427594</v>
      </c>
      <c r="L440" s="71">
        <v>2.5693851805930348</v>
      </c>
      <c r="M440" s="71">
        <v>20.878139621246831</v>
      </c>
      <c r="N440" s="71">
        <v>29.526833713138949</v>
      </c>
      <c r="O440" s="71">
        <v>28.852357849387392</v>
      </c>
      <c r="P440" s="71">
        <v>24.1264470657506</v>
      </c>
      <c r="Q440" s="71">
        <v>1.7461677786507901</v>
      </c>
      <c r="R440" s="71">
        <v>0</v>
      </c>
      <c r="S440" s="71">
        <v>2.4554176359816631</v>
      </c>
      <c r="T440" s="72"/>
      <c r="U440" s="71">
        <v>2005071</v>
      </c>
      <c r="V440" s="71">
        <v>581</v>
      </c>
      <c r="W440" s="71">
        <v>67</v>
      </c>
      <c r="X440" s="71">
        <v>4596</v>
      </c>
      <c r="Y440" s="71">
        <v>8648</v>
      </c>
      <c r="Z440" s="71">
        <v>16763</v>
      </c>
      <c r="AA440" s="71">
        <v>4801</v>
      </c>
      <c r="AB440" s="71">
        <v>24034</v>
      </c>
      <c r="AC440" s="71">
        <v>0</v>
      </c>
      <c r="AD440" s="71">
        <v>2.4554176359816631</v>
      </c>
      <c r="AE440" s="72"/>
      <c r="AF440" s="71">
        <v>13801105.15527685</v>
      </c>
      <c r="AG440" s="71">
        <v>1119543.4496633259</v>
      </c>
      <c r="AH440" s="71">
        <v>545965.82037447987</v>
      </c>
      <c r="AI440" s="71">
        <v>28945852.157014441</v>
      </c>
      <c r="AJ440" s="71">
        <v>43907924.949194007</v>
      </c>
      <c r="AK440" s="71">
        <v>0</v>
      </c>
      <c r="AL440" s="71">
        <v>0</v>
      </c>
      <c r="AM440" s="71">
        <v>3293758.881161869</v>
      </c>
      <c r="AN440" s="71">
        <v>0</v>
      </c>
      <c r="AO440" s="71">
        <v>0</v>
      </c>
      <c r="AP440" s="71">
        <v>91614150.412684977</v>
      </c>
      <c r="AQ440" s="72"/>
      <c r="AR440" s="71">
        <v>321</v>
      </c>
      <c r="AS440" s="71">
        <v>198</v>
      </c>
      <c r="AT440" s="71">
        <v>0</v>
      </c>
      <c r="AU440" s="71">
        <v>0</v>
      </c>
      <c r="AV440" s="71">
        <v>0</v>
      </c>
      <c r="AW440" s="71">
        <v>0</v>
      </c>
      <c r="AX440" s="71"/>
      <c r="AY440" s="72"/>
      <c r="AZ440" s="71">
        <v>1589.9</v>
      </c>
      <c r="BA440" s="71">
        <v>19260.2</v>
      </c>
      <c r="BB440" s="71">
        <v>0</v>
      </c>
      <c r="BC440" s="71">
        <v>0</v>
      </c>
      <c r="BD440" s="71">
        <v>0</v>
      </c>
      <c r="BE440" s="71">
        <v>0</v>
      </c>
      <c r="BF440" s="71"/>
      <c r="BG440" s="72"/>
      <c r="BH440" s="71">
        <v>0</v>
      </c>
      <c r="BI440" s="71">
        <v>0</v>
      </c>
      <c r="BJ440" s="71">
        <v>5.2590000000000003</v>
      </c>
      <c r="BK440" s="71">
        <v>0</v>
      </c>
      <c r="BL440" s="71">
        <v>0</v>
      </c>
      <c r="BM440" s="71">
        <v>0</v>
      </c>
      <c r="BN440" s="72"/>
      <c r="BO440" s="71">
        <v>0</v>
      </c>
      <c r="BP440" s="71">
        <v>0</v>
      </c>
      <c r="BQ440" s="71">
        <v>1</v>
      </c>
      <c r="BR440" s="71">
        <v>0</v>
      </c>
      <c r="BS440" s="71">
        <v>0</v>
      </c>
      <c r="BT440" s="71">
        <v>0</v>
      </c>
      <c r="BU440"/>
      <c r="BV440" s="70">
        <v>5.2590000000000003</v>
      </c>
      <c r="BW440" s="70">
        <v>0</v>
      </c>
      <c r="BX440" s="70">
        <v>0</v>
      </c>
      <c r="BY440" s="70">
        <v>0</v>
      </c>
      <c r="BZ440" s="70">
        <v>0</v>
      </c>
      <c r="CA440" s="70">
        <v>0</v>
      </c>
      <c r="CB440" s="70">
        <v>0</v>
      </c>
      <c r="CC440" s="70">
        <v>0</v>
      </c>
      <c r="CD440" s="70">
        <v>0</v>
      </c>
    </row>
    <row r="441" spans="1:82">
      <c r="A441" s="70" t="s">
        <v>2226</v>
      </c>
      <c r="B441" s="70">
        <v>370</v>
      </c>
      <c r="C441" s="70">
        <v>13</v>
      </c>
      <c r="D441" s="70">
        <v>22</v>
      </c>
      <c r="E441" s="70">
        <v>2016</v>
      </c>
      <c r="F441" s="70" t="s">
        <v>155</v>
      </c>
      <c r="G441" s="70" t="s">
        <v>2213</v>
      </c>
      <c r="H441" s="70" t="s">
        <v>2214</v>
      </c>
      <c r="I441" s="148"/>
      <c r="J441" s="71">
        <v>11.300094766913469</v>
      </c>
      <c r="K441" s="71">
        <v>1.6095661459055792</v>
      </c>
      <c r="L441" s="71">
        <v>2.6420129091336428</v>
      </c>
      <c r="M441" s="71">
        <v>19.225841540913635</v>
      </c>
      <c r="N441" s="71">
        <v>31.065289157419453</v>
      </c>
      <c r="O441" s="71">
        <v>28.61250874641517</v>
      </c>
      <c r="P441" s="71">
        <v>23.297571673821146</v>
      </c>
      <c r="Q441" s="71">
        <v>1.6795589902762071</v>
      </c>
      <c r="R441" s="71">
        <v>0</v>
      </c>
      <c r="S441" s="71">
        <v>2.2177759827216592</v>
      </c>
      <c r="T441" s="72"/>
      <c r="U441" s="71">
        <v>2122827</v>
      </c>
      <c r="V441" s="71">
        <v>581</v>
      </c>
      <c r="W441" s="71">
        <v>67</v>
      </c>
      <c r="X441" s="71">
        <v>4596</v>
      </c>
      <c r="Y441" s="71">
        <v>8658</v>
      </c>
      <c r="Z441" s="71">
        <v>16828</v>
      </c>
      <c r="AA441" s="71">
        <v>4795</v>
      </c>
      <c r="AB441" s="71">
        <v>23779</v>
      </c>
      <c r="AC441" s="71">
        <v>0</v>
      </c>
      <c r="AD441" s="71">
        <v>2.2177759827216592</v>
      </c>
      <c r="AE441" s="72"/>
      <c r="AF441" s="71">
        <v>14614080.16137293</v>
      </c>
      <c r="AG441" s="71">
        <v>1230933.049776356</v>
      </c>
      <c r="AH441" s="71">
        <v>436083.62173771148</v>
      </c>
      <c r="AI441" s="71">
        <v>29288005.316498321</v>
      </c>
      <c r="AJ441" s="71">
        <v>42955359.334346771</v>
      </c>
      <c r="AK441" s="71">
        <v>0</v>
      </c>
      <c r="AL441" s="71">
        <v>0</v>
      </c>
      <c r="AM441" s="71">
        <v>3261343.978174909</v>
      </c>
      <c r="AN441" s="71">
        <v>0</v>
      </c>
      <c r="AO441" s="71">
        <v>0</v>
      </c>
      <c r="AP441" s="71">
        <v>91785805.461906999</v>
      </c>
      <c r="AQ441" s="72"/>
      <c r="AR441" s="71">
        <v>355</v>
      </c>
      <c r="AS441" s="71">
        <v>235</v>
      </c>
      <c r="AT441" s="71">
        <v>0</v>
      </c>
      <c r="AU441" s="71">
        <v>0</v>
      </c>
      <c r="AV441" s="71">
        <v>0</v>
      </c>
      <c r="AW441" s="71">
        <v>0</v>
      </c>
      <c r="AX441" s="71"/>
      <c r="AY441" s="72"/>
      <c r="AZ441" s="71">
        <v>1788.9</v>
      </c>
      <c r="BA441" s="71">
        <v>20256</v>
      </c>
      <c r="BB441" s="71">
        <v>0</v>
      </c>
      <c r="BC441" s="71">
        <v>0</v>
      </c>
      <c r="BD441" s="71">
        <v>0</v>
      </c>
      <c r="BE441" s="71">
        <v>0</v>
      </c>
      <c r="BF441" s="71"/>
      <c r="BG441" s="72"/>
      <c r="BH441" s="71">
        <v>0</v>
      </c>
      <c r="BI441" s="71">
        <v>0</v>
      </c>
      <c r="BJ441" s="71">
        <v>5.68</v>
      </c>
      <c r="BK441" s="71">
        <v>0</v>
      </c>
      <c r="BL441" s="71">
        <v>0</v>
      </c>
      <c r="BM441" s="71">
        <v>0</v>
      </c>
      <c r="BN441" s="72"/>
      <c r="BO441" s="71">
        <v>0</v>
      </c>
      <c r="BP441" s="71">
        <v>0</v>
      </c>
      <c r="BQ441" s="71">
        <v>1</v>
      </c>
      <c r="BR441" s="71">
        <v>0</v>
      </c>
      <c r="BS441" s="71">
        <v>0</v>
      </c>
      <c r="BT441" s="71">
        <v>0</v>
      </c>
      <c r="BU441"/>
      <c r="BV441" s="70">
        <v>5.68</v>
      </c>
      <c r="BW441" s="70">
        <v>0</v>
      </c>
      <c r="BX441" s="70">
        <v>0</v>
      </c>
      <c r="BY441" s="70">
        <v>0</v>
      </c>
      <c r="BZ441" s="70">
        <v>0</v>
      </c>
      <c r="CA441" s="70">
        <v>0</v>
      </c>
      <c r="CB441" s="70">
        <v>0</v>
      </c>
      <c r="CC441" s="70">
        <v>0</v>
      </c>
      <c r="CD441" s="70">
        <v>0</v>
      </c>
    </row>
    <row r="442" spans="1:82">
      <c r="A442" s="70" t="s">
        <v>2227</v>
      </c>
      <c r="B442" s="70">
        <v>371</v>
      </c>
      <c r="C442" s="70">
        <v>14</v>
      </c>
      <c r="D442" s="70">
        <v>22</v>
      </c>
      <c r="E442" s="70">
        <v>2017</v>
      </c>
      <c r="F442" s="70" t="s">
        <v>156</v>
      </c>
      <c r="G442" s="70" t="s">
        <v>2213</v>
      </c>
      <c r="H442" s="70" t="s">
        <v>2214</v>
      </c>
      <c r="I442" s="148"/>
      <c r="J442" s="71">
        <v>11.193640643746704</v>
      </c>
      <c r="K442" s="71">
        <v>1.5936923274571946</v>
      </c>
      <c r="L442" s="71">
        <v>3.035798579607714</v>
      </c>
      <c r="M442" s="71">
        <v>18.914257986598322</v>
      </c>
      <c r="N442" s="71">
        <v>30.688059268260776</v>
      </c>
      <c r="O442" s="71">
        <v>28.179071719790446</v>
      </c>
      <c r="P442" s="71">
        <v>22.816861763603608</v>
      </c>
      <c r="Q442" s="71">
        <v>1.6027238675507001</v>
      </c>
      <c r="R442" s="71">
        <v>0</v>
      </c>
      <c r="S442" s="71">
        <v>2.244231705391377</v>
      </c>
      <c r="T442" s="72"/>
      <c r="U442" s="71">
        <v>2082215</v>
      </c>
      <c r="V442" s="71">
        <v>581</v>
      </c>
      <c r="W442" s="71">
        <v>67</v>
      </c>
      <c r="X442" s="71">
        <v>4596</v>
      </c>
      <c r="Y442" s="71">
        <v>8701</v>
      </c>
      <c r="Z442" s="71">
        <v>16848</v>
      </c>
      <c r="AA442" s="71">
        <v>4726</v>
      </c>
      <c r="AB442" s="71">
        <v>23465</v>
      </c>
      <c r="AC442" s="71">
        <v>0</v>
      </c>
      <c r="AD442" s="71">
        <v>2.244231705391377</v>
      </c>
      <c r="AE442" s="72"/>
      <c r="AF442" s="71">
        <v>14990764.06778645</v>
      </c>
      <c r="AG442" s="71">
        <v>1252985.839238869</v>
      </c>
      <c r="AH442" s="71">
        <v>658241.13988959498</v>
      </c>
      <c r="AI442" s="71">
        <v>30645401.909369409</v>
      </c>
      <c r="AJ442" s="71">
        <v>42647075.434373207</v>
      </c>
      <c r="AK442" s="71">
        <v>0</v>
      </c>
      <c r="AL442" s="71">
        <v>0</v>
      </c>
      <c r="AM442" s="71">
        <v>3223313.890246443</v>
      </c>
      <c r="AN442" s="71">
        <v>0</v>
      </c>
      <c r="AO442" s="71">
        <v>0</v>
      </c>
      <c r="AP442" s="71">
        <v>93417782.280903965</v>
      </c>
      <c r="AQ442" s="72"/>
      <c r="AR442" s="71">
        <v>384</v>
      </c>
      <c r="AS442" s="71">
        <v>257</v>
      </c>
      <c r="AT442" s="71">
        <v>0</v>
      </c>
      <c r="AU442" s="71">
        <v>0</v>
      </c>
      <c r="AV442" s="71">
        <v>0</v>
      </c>
      <c r="AW442" s="71">
        <v>0</v>
      </c>
      <c r="AX442" s="71"/>
      <c r="AY442" s="72"/>
      <c r="AZ442" s="71">
        <v>1932.6</v>
      </c>
      <c r="BA442" s="71">
        <v>21950.6</v>
      </c>
      <c r="BB442" s="71">
        <v>0</v>
      </c>
      <c r="BC442" s="71">
        <v>0</v>
      </c>
      <c r="BD442" s="71">
        <v>0</v>
      </c>
      <c r="BE442" s="71">
        <v>0</v>
      </c>
      <c r="BF442" s="71"/>
      <c r="BG442" s="72"/>
      <c r="BH442" s="71">
        <v>0</v>
      </c>
      <c r="BI442" s="71">
        <v>0</v>
      </c>
      <c r="BJ442" s="71">
        <v>6.2450000000000001</v>
      </c>
      <c r="BK442" s="71">
        <v>0</v>
      </c>
      <c r="BL442" s="71">
        <v>0</v>
      </c>
      <c r="BM442" s="71">
        <v>0</v>
      </c>
      <c r="BN442" s="72"/>
      <c r="BO442" s="71">
        <v>0</v>
      </c>
      <c r="BP442" s="71">
        <v>0</v>
      </c>
      <c r="BQ442" s="71">
        <v>1</v>
      </c>
      <c r="BR442" s="71">
        <v>0</v>
      </c>
      <c r="BS442" s="71">
        <v>0</v>
      </c>
      <c r="BT442" s="71">
        <v>0</v>
      </c>
      <c r="BU442"/>
      <c r="BV442" s="70">
        <v>6.2450000000000001</v>
      </c>
      <c r="BW442" s="70">
        <v>0</v>
      </c>
      <c r="BX442" s="70">
        <v>0</v>
      </c>
      <c r="BY442" s="70">
        <v>0</v>
      </c>
      <c r="BZ442" s="70">
        <v>0</v>
      </c>
      <c r="CA442" s="70">
        <v>0</v>
      </c>
      <c r="CB442" s="70">
        <v>0</v>
      </c>
      <c r="CC442" s="70">
        <v>0</v>
      </c>
      <c r="CD442" s="70">
        <v>0</v>
      </c>
    </row>
    <row r="443" spans="1:82">
      <c r="A443" s="70" t="s">
        <v>2228</v>
      </c>
      <c r="B443" s="70">
        <v>372</v>
      </c>
      <c r="C443" s="70">
        <v>15</v>
      </c>
      <c r="D443" s="70">
        <v>22</v>
      </c>
      <c r="E443" s="70">
        <v>2018</v>
      </c>
      <c r="F443" s="70" t="s">
        <v>183</v>
      </c>
      <c r="G443" s="70" t="s">
        <v>2213</v>
      </c>
      <c r="H443" s="70" t="s">
        <v>2214</v>
      </c>
      <c r="I443" s="148"/>
      <c r="J443" s="71">
        <v>11.478827424256664</v>
      </c>
      <c r="K443" s="71">
        <v>1.4374837269182352</v>
      </c>
      <c r="L443" s="71">
        <v>2.8128480071104422</v>
      </c>
      <c r="M443" s="71">
        <v>18.65893932659575</v>
      </c>
      <c r="N443" s="71">
        <v>26.905998188048585</v>
      </c>
      <c r="O443" s="71">
        <v>27.605338127333749</v>
      </c>
      <c r="P443" s="71">
        <v>22.4176614398067</v>
      </c>
      <c r="Q443" s="71">
        <v>1.4687874327527299</v>
      </c>
      <c r="R443" s="71">
        <v>0</v>
      </c>
      <c r="S443" s="71">
        <v>2.2482565008913604</v>
      </c>
      <c r="T443" s="72"/>
      <c r="U443" s="71">
        <v>2126385</v>
      </c>
      <c r="V443" s="71">
        <v>581</v>
      </c>
      <c r="W443" s="71">
        <v>67</v>
      </c>
      <c r="X443" s="71">
        <v>4596</v>
      </c>
      <c r="Y443" s="71">
        <v>8721</v>
      </c>
      <c r="Z443" s="71">
        <v>16821</v>
      </c>
      <c r="AA443" s="71">
        <v>4690</v>
      </c>
      <c r="AB443" s="71">
        <v>23174</v>
      </c>
      <c r="AC443" s="71">
        <v>0</v>
      </c>
      <c r="AD443" s="71">
        <v>2.24825650089136</v>
      </c>
      <c r="AE443" s="72"/>
      <c r="AF443" s="71">
        <v>15599632.306461809</v>
      </c>
      <c r="AG443" s="71">
        <v>1081727.7379702451</v>
      </c>
      <c r="AH443" s="71">
        <v>623226.18771017005</v>
      </c>
      <c r="AI443" s="71">
        <v>29609366.055200581</v>
      </c>
      <c r="AJ443" s="71">
        <v>39791016.4417089</v>
      </c>
      <c r="AK443" s="71">
        <v>0</v>
      </c>
      <c r="AL443" s="71">
        <v>0</v>
      </c>
      <c r="AM443" s="71">
        <v>3189926.8396317512</v>
      </c>
      <c r="AN443" s="71">
        <v>0</v>
      </c>
      <c r="AO443" s="71">
        <v>0</v>
      </c>
      <c r="AP443" s="71">
        <v>89894895.56868346</v>
      </c>
      <c r="AQ443" s="72"/>
      <c r="AR443" s="71">
        <v>411</v>
      </c>
      <c r="AS443" s="71">
        <v>282</v>
      </c>
      <c r="AT443" s="71">
        <v>0</v>
      </c>
      <c r="AU443" s="71">
        <v>0</v>
      </c>
      <c r="AV443" s="71">
        <v>0</v>
      </c>
      <c r="AW443" s="71">
        <v>0</v>
      </c>
      <c r="AX443" s="71"/>
      <c r="AY443" s="72"/>
      <c r="AZ443" s="71">
        <v>2066</v>
      </c>
      <c r="BA443" s="71">
        <v>41669</v>
      </c>
      <c r="BB443" s="71">
        <v>0</v>
      </c>
      <c r="BC443" s="71">
        <v>0</v>
      </c>
      <c r="BD443" s="71">
        <v>0</v>
      </c>
      <c r="BE443" s="71">
        <v>0</v>
      </c>
      <c r="BF443" s="71"/>
      <c r="BG443" s="72"/>
      <c r="BH443" s="71">
        <v>0</v>
      </c>
      <c r="BI443" s="71">
        <v>0</v>
      </c>
      <c r="BJ443" s="71">
        <v>5.8460000000000001</v>
      </c>
      <c r="BK443" s="71">
        <v>0</v>
      </c>
      <c r="BL443" s="71">
        <v>0</v>
      </c>
      <c r="BM443" s="71">
        <v>0</v>
      </c>
      <c r="BN443" s="72"/>
      <c r="BO443" s="71">
        <v>0</v>
      </c>
      <c r="BP443" s="71">
        <v>0</v>
      </c>
      <c r="BQ443" s="71">
        <v>1</v>
      </c>
      <c r="BR443" s="71">
        <v>0</v>
      </c>
      <c r="BS443" s="71">
        <v>0</v>
      </c>
      <c r="BT443" s="71">
        <v>0</v>
      </c>
      <c r="BU443"/>
      <c r="BV443" s="70">
        <v>5.8460000000000001</v>
      </c>
      <c r="BW443" s="70">
        <v>0</v>
      </c>
      <c r="BX443" s="70">
        <v>0</v>
      </c>
      <c r="BY443" s="70">
        <v>0</v>
      </c>
      <c r="BZ443" s="70">
        <v>0</v>
      </c>
      <c r="CA443" s="70">
        <v>0</v>
      </c>
      <c r="CB443" s="70">
        <v>0</v>
      </c>
      <c r="CC443" s="70">
        <v>0</v>
      </c>
      <c r="CD443" s="70">
        <v>0</v>
      </c>
    </row>
    <row r="444" spans="1:82">
      <c r="A444" s="70" t="s">
        <v>2229</v>
      </c>
      <c r="B444" s="70">
        <v>373</v>
      </c>
      <c r="C444" s="70">
        <v>16</v>
      </c>
      <c r="D444" s="70">
        <v>22</v>
      </c>
      <c r="E444" s="70">
        <v>2019</v>
      </c>
      <c r="F444" s="70" t="s">
        <v>158</v>
      </c>
      <c r="G444" s="1064" t="s">
        <v>2213</v>
      </c>
      <c r="H444" s="70" t="s">
        <v>2214</v>
      </c>
      <c r="I444" s="148"/>
      <c r="J444" s="71">
        <v>9.1207831416324137</v>
      </c>
      <c r="K444" s="71">
        <v>1.3276980374595542</v>
      </c>
      <c r="L444" s="71">
        <v>2.8366789347087162</v>
      </c>
      <c r="M444" s="71">
        <v>18.091545061908473</v>
      </c>
      <c r="N444" s="71">
        <v>27.674052257456776</v>
      </c>
      <c r="O444" s="71">
        <v>26.693628022241541</v>
      </c>
      <c r="P444" s="71">
        <v>22.413351077362986</v>
      </c>
      <c r="Q444" s="71">
        <v>1.41186811294659</v>
      </c>
      <c r="R444" s="71">
        <v>0</v>
      </c>
      <c r="S444" s="71">
        <v>2.9011509134089319</v>
      </c>
      <c r="T444" s="72"/>
      <c r="U444" s="71">
        <v>1787188</v>
      </c>
      <c r="V444" s="71">
        <v>581</v>
      </c>
      <c r="W444" s="71">
        <v>67</v>
      </c>
      <c r="X444" s="71">
        <v>4596</v>
      </c>
      <c r="Y444" s="71">
        <v>8760</v>
      </c>
      <c r="Z444" s="71">
        <v>16712</v>
      </c>
      <c r="AA444" s="71">
        <v>4654</v>
      </c>
      <c r="AB444" s="71">
        <v>22879</v>
      </c>
      <c r="AC444" s="71">
        <v>0</v>
      </c>
      <c r="AD444" s="71">
        <v>2.9011509134089319</v>
      </c>
      <c r="AE444" s="72"/>
      <c r="AF444" s="71">
        <v>12680439.35769096</v>
      </c>
      <c r="AG444" s="71">
        <v>1044146.901331724</v>
      </c>
      <c r="AH444" s="71">
        <v>665396.18293599039</v>
      </c>
      <c r="AI444" s="71">
        <v>29903858.84582844</v>
      </c>
      <c r="AJ444" s="71">
        <v>40050724.754640952</v>
      </c>
      <c r="AK444" s="71">
        <v>0</v>
      </c>
      <c r="AL444" s="71">
        <v>0</v>
      </c>
      <c r="AM444" s="71">
        <v>3115947.5669802129</v>
      </c>
      <c r="AN444" s="71">
        <v>0</v>
      </c>
      <c r="AO444" s="71">
        <v>0</v>
      </c>
      <c r="AP444" s="71">
        <v>87460513.609408289</v>
      </c>
      <c r="AQ444" s="72"/>
      <c r="AR444" s="71">
        <v>439</v>
      </c>
      <c r="AS444" s="71">
        <v>303</v>
      </c>
      <c r="AT444" s="71">
        <v>0</v>
      </c>
      <c r="AU444" s="71">
        <v>0</v>
      </c>
      <c r="AV444" s="71">
        <v>0</v>
      </c>
      <c r="AW444" s="71">
        <v>0</v>
      </c>
      <c r="AX444" s="71"/>
      <c r="AY444" s="72"/>
      <c r="AZ444" s="71">
        <v>2207.5000000000009</v>
      </c>
      <c r="BA444" s="71">
        <v>42517.4</v>
      </c>
      <c r="BB444" s="71">
        <v>0</v>
      </c>
      <c r="BC444" s="71">
        <v>0</v>
      </c>
      <c r="BD444" s="71">
        <v>0</v>
      </c>
      <c r="BE444" s="71">
        <v>0</v>
      </c>
      <c r="BF444" s="71"/>
      <c r="BG444" s="72"/>
      <c r="BH444" s="71">
        <v>0</v>
      </c>
      <c r="BI444" s="71">
        <v>0</v>
      </c>
      <c r="BJ444" s="71">
        <v>5.7220000000000004</v>
      </c>
      <c r="BK444" s="71">
        <v>0</v>
      </c>
      <c r="BL444" s="71">
        <v>0</v>
      </c>
      <c r="BM444" s="71">
        <v>0</v>
      </c>
      <c r="BN444" s="72"/>
      <c r="BO444" s="71">
        <v>0</v>
      </c>
      <c r="BP444" s="71">
        <v>0</v>
      </c>
      <c r="BQ444" s="71">
        <v>1</v>
      </c>
      <c r="BR444" s="71">
        <v>0</v>
      </c>
      <c r="BS444" s="71">
        <v>0</v>
      </c>
      <c r="BT444" s="71">
        <v>0</v>
      </c>
      <c r="BU444"/>
      <c r="BV444" s="70">
        <v>5.7220000000000004</v>
      </c>
      <c r="BW444" s="70">
        <v>0</v>
      </c>
      <c r="BX444" s="70">
        <v>0</v>
      </c>
      <c r="BY444" s="70">
        <v>0</v>
      </c>
      <c r="BZ444" s="70">
        <v>0</v>
      </c>
      <c r="CA444" s="70">
        <v>0</v>
      </c>
      <c r="CB444" s="70">
        <v>0</v>
      </c>
      <c r="CC444" s="70">
        <v>0</v>
      </c>
      <c r="CD444" s="70">
        <v>0</v>
      </c>
    </row>
    <row r="445" spans="1:82">
      <c r="A445" s="70" t="s">
        <v>2230</v>
      </c>
      <c r="B445" s="70">
        <v>374</v>
      </c>
      <c r="C445" s="70">
        <v>17</v>
      </c>
      <c r="D445" s="70">
        <v>22</v>
      </c>
      <c r="E445" s="70">
        <v>2020</v>
      </c>
      <c r="F445" s="70" t="s">
        <v>159</v>
      </c>
      <c r="G445" s="1064" t="s">
        <v>2213</v>
      </c>
      <c r="H445" s="70" t="s">
        <v>2214</v>
      </c>
      <c r="I445" s="148"/>
      <c r="J445" s="71">
        <v>8.091047116249614</v>
      </c>
      <c r="K445" s="71">
        <v>1.6164087285285222</v>
      </c>
      <c r="L445" s="71">
        <v>4.5847078860021666</v>
      </c>
      <c r="M445" s="71">
        <v>16.653929190288608</v>
      </c>
      <c r="N445" s="71">
        <v>26.108398019018477</v>
      </c>
      <c r="O445" s="71">
        <v>23.289431578019951</v>
      </c>
      <c r="P445" s="71">
        <v>21.186766904584854</v>
      </c>
      <c r="Q445" s="71">
        <v>1.3283850981776599</v>
      </c>
      <c r="R445" s="71">
        <v>0</v>
      </c>
      <c r="S445" s="71">
        <v>2.3555051073062301</v>
      </c>
      <c r="T445" s="72"/>
      <c r="U445" s="71">
        <v>1470822</v>
      </c>
      <c r="V445" s="71">
        <v>605</v>
      </c>
      <c r="W445" s="71">
        <v>131</v>
      </c>
      <c r="X445" s="71">
        <v>4427</v>
      </c>
      <c r="Y445" s="71">
        <v>8771</v>
      </c>
      <c r="Z445" s="71">
        <v>16642</v>
      </c>
      <c r="AA445" s="71">
        <v>4676</v>
      </c>
      <c r="AB445" s="71">
        <v>22530</v>
      </c>
      <c r="AC445" s="71">
        <v>0</v>
      </c>
      <c r="AD445" s="71">
        <v>2.3555051073062301</v>
      </c>
      <c r="AE445" s="72"/>
      <c r="AF445" s="71">
        <v>11442447.521673219</v>
      </c>
      <c r="AG445" s="71">
        <v>1228911.2515441221</v>
      </c>
      <c r="AH445" s="71">
        <v>1129089.9610571025</v>
      </c>
      <c r="AI445" s="71">
        <v>27215899.344911784</v>
      </c>
      <c r="AJ445" s="71">
        <v>36418343.627681904</v>
      </c>
      <c r="AK445" s="71"/>
      <c r="AL445" s="71"/>
      <c r="AM445" s="71">
        <v>2940415.3135208008</v>
      </c>
      <c r="AN445" s="71"/>
      <c r="AO445" s="71"/>
      <c r="AP445" s="71">
        <v>80375107.020388946</v>
      </c>
      <c r="AQ445" s="72"/>
      <c r="AR445" s="71">
        <v>477</v>
      </c>
      <c r="AS445" s="71">
        <v>329</v>
      </c>
      <c r="AT445" s="71">
        <v>0</v>
      </c>
      <c r="AU445" s="71">
        <v>0</v>
      </c>
      <c r="AV445" s="71">
        <v>0</v>
      </c>
      <c r="AW445" s="71">
        <v>0</v>
      </c>
      <c r="AX445" s="71"/>
      <c r="AY445" s="72"/>
      <c r="AZ445" s="71">
        <v>2435.400000000001</v>
      </c>
      <c r="BA445" s="71">
        <v>43688.899999999972</v>
      </c>
      <c r="BB445" s="71">
        <v>0</v>
      </c>
      <c r="BC445" s="71">
        <v>0</v>
      </c>
      <c r="BD445" s="71">
        <v>0</v>
      </c>
      <c r="BE445" s="71">
        <v>0</v>
      </c>
      <c r="BF445" s="71"/>
      <c r="BG445" s="72"/>
      <c r="BH445" s="71">
        <v>0</v>
      </c>
      <c r="BI445" s="71">
        <v>0</v>
      </c>
      <c r="BJ445" s="71">
        <v>4.9329999999999998</v>
      </c>
      <c r="BK445" s="71">
        <v>0</v>
      </c>
      <c r="BL445" s="71">
        <v>0</v>
      </c>
      <c r="BM445" s="71">
        <v>0</v>
      </c>
      <c r="BN445" s="72"/>
      <c r="BO445" s="71">
        <v>0</v>
      </c>
      <c r="BP445" s="71">
        <v>0</v>
      </c>
      <c r="BQ445" s="71">
        <v>1</v>
      </c>
      <c r="BR445" s="71">
        <v>0</v>
      </c>
      <c r="BS445" s="71">
        <v>0</v>
      </c>
      <c r="BT445" s="71">
        <v>0</v>
      </c>
      <c r="BU445"/>
      <c r="BV445" s="70">
        <v>4.9329999999999998</v>
      </c>
      <c r="BW445" s="70">
        <v>0</v>
      </c>
      <c r="BX445" s="70">
        <v>0</v>
      </c>
      <c r="BY445" s="70">
        <v>0</v>
      </c>
      <c r="BZ445" s="70">
        <v>0</v>
      </c>
      <c r="CA445" s="70">
        <v>0</v>
      </c>
      <c r="CB445" s="70">
        <v>0</v>
      </c>
      <c r="CC445" s="70">
        <v>0</v>
      </c>
      <c r="CD445" s="70">
        <v>0</v>
      </c>
    </row>
    <row r="446" spans="1:82">
      <c r="A446" s="70" t="s">
        <v>2231</v>
      </c>
      <c r="B446" s="70">
        <v>374</v>
      </c>
      <c r="C446" s="70">
        <v>18</v>
      </c>
      <c r="D446" s="70">
        <v>22</v>
      </c>
      <c r="E446" s="70">
        <v>2021</v>
      </c>
      <c r="F446" s="70" t="s">
        <v>160</v>
      </c>
      <c r="G446" s="70" t="s">
        <v>2213</v>
      </c>
      <c r="H446" s="70" t="s">
        <v>2214</v>
      </c>
      <c r="I446" s="148"/>
      <c r="J446" s="71">
        <v>9.1687560998477196</v>
      </c>
      <c r="K446" s="71">
        <v>1.8517978614075248</v>
      </c>
      <c r="L446" s="71">
        <v>3.8450460387736114</v>
      </c>
      <c r="M446" s="71">
        <v>18.548704699651786</v>
      </c>
      <c r="N446" s="71">
        <v>25.01527874176632</v>
      </c>
      <c r="O446" s="71">
        <v>22.486899614612334</v>
      </c>
      <c r="P446" s="71">
        <v>21.746134339618788</v>
      </c>
      <c r="Q446" s="71">
        <v>1.2959602357934901</v>
      </c>
      <c r="R446" s="71">
        <v>0</v>
      </c>
      <c r="S446" s="71">
        <v>2.9127809419566901</v>
      </c>
      <c r="T446" s="72"/>
      <c r="U446" s="71">
        <v>1708023</v>
      </c>
      <c r="V446" s="71">
        <v>605</v>
      </c>
      <c r="W446" s="71">
        <v>131</v>
      </c>
      <c r="X446" s="71">
        <v>4427</v>
      </c>
      <c r="Y446" s="71">
        <v>8785</v>
      </c>
      <c r="Z446" s="71">
        <v>16545</v>
      </c>
      <c r="AA446" s="71">
        <v>4680</v>
      </c>
      <c r="AB446" s="71">
        <v>22196</v>
      </c>
      <c r="AC446" s="71">
        <v>0</v>
      </c>
      <c r="AD446" s="71">
        <v>2.9127809419566901</v>
      </c>
      <c r="AE446" s="72"/>
      <c r="AF446" s="71">
        <v>12799000.915024877</v>
      </c>
      <c r="AG446" s="71">
        <v>1602584.0684427454</v>
      </c>
      <c r="AH446" s="71">
        <v>908302.74472282571</v>
      </c>
      <c r="AI446" s="71">
        <v>30416342.728026353</v>
      </c>
      <c r="AJ446" s="71">
        <v>37506524.557708003</v>
      </c>
      <c r="AK446" s="71">
        <v>0</v>
      </c>
      <c r="AL446" s="71">
        <v>0</v>
      </c>
      <c r="AM446" s="71">
        <v>2913533.2537819939</v>
      </c>
      <c r="AN446" s="71">
        <v>0</v>
      </c>
      <c r="AO446" s="71">
        <v>0</v>
      </c>
      <c r="AP446" s="71">
        <v>86146288.267706797</v>
      </c>
      <c r="AQ446" s="72"/>
      <c r="AR446" s="71">
        <v>524</v>
      </c>
      <c r="AS446" s="71">
        <v>340</v>
      </c>
      <c r="AT446" s="71">
        <v>0</v>
      </c>
      <c r="AU446" s="71">
        <v>0</v>
      </c>
      <c r="AV446" s="71">
        <v>0</v>
      </c>
      <c r="AW446" s="71">
        <v>0</v>
      </c>
      <c r="AX446" s="71"/>
      <c r="AY446" s="72"/>
      <c r="AZ446" s="71">
        <v>2699.200000000003</v>
      </c>
      <c r="BA446" s="71">
        <v>44192.099999999962</v>
      </c>
      <c r="BB446" s="71">
        <v>0</v>
      </c>
      <c r="BC446" s="71">
        <v>0</v>
      </c>
      <c r="BD446" s="71">
        <v>0</v>
      </c>
      <c r="BE446" s="71">
        <v>0</v>
      </c>
      <c r="BF446" s="71"/>
      <c r="BG446" s="72"/>
      <c r="BH446" s="71">
        <v>0</v>
      </c>
      <c r="BI446" s="71">
        <v>0</v>
      </c>
      <c r="BJ446" s="71">
        <v>5.5359999999999996</v>
      </c>
      <c r="BK446" s="71">
        <v>0</v>
      </c>
      <c r="BL446" s="71">
        <v>0</v>
      </c>
      <c r="BM446" s="71">
        <v>0</v>
      </c>
      <c r="BN446" s="72"/>
      <c r="BO446" s="71">
        <v>0</v>
      </c>
      <c r="BP446" s="71">
        <v>0</v>
      </c>
      <c r="BQ446" s="71">
        <v>1</v>
      </c>
      <c r="BR446" s="71">
        <v>0</v>
      </c>
      <c r="BS446" s="71">
        <v>0</v>
      </c>
      <c r="BT446" s="71">
        <v>0</v>
      </c>
      <c r="BU446"/>
      <c r="BV446" s="70">
        <v>5.5359999999999996</v>
      </c>
      <c r="BW446" s="70">
        <v>0</v>
      </c>
      <c r="BX446" s="70">
        <v>0</v>
      </c>
      <c r="BY446" s="70">
        <v>0</v>
      </c>
      <c r="BZ446" s="70">
        <v>0</v>
      </c>
      <c r="CA446" s="70">
        <v>0</v>
      </c>
      <c r="CB446" s="70">
        <v>0</v>
      </c>
      <c r="CC446" s="70">
        <v>0</v>
      </c>
      <c r="CD446" s="70">
        <v>0</v>
      </c>
    </row>
    <row r="447" spans="1:82">
      <c r="A447" s="70" t="s">
        <v>2232</v>
      </c>
      <c r="B447" s="70">
        <v>374</v>
      </c>
      <c r="C447" s="70">
        <v>19</v>
      </c>
      <c r="D447" s="70">
        <v>22</v>
      </c>
      <c r="E447" s="70">
        <v>2022</v>
      </c>
      <c r="F447" s="70" t="s">
        <v>161</v>
      </c>
      <c r="G447" s="70" t="s">
        <v>2213</v>
      </c>
      <c r="H447" s="70" t="s">
        <v>2214</v>
      </c>
      <c r="I447" s="148"/>
      <c r="J447" s="71">
        <v>8.6753326619937319</v>
      </c>
      <c r="K447" s="71">
        <v>1.5161680831069582</v>
      </c>
      <c r="L447" s="71">
        <v>4.3416916756461044</v>
      </c>
      <c r="M447" s="71">
        <v>17.622366818929112</v>
      </c>
      <c r="N447" s="71">
        <v>28.251276484296639</v>
      </c>
      <c r="O447" s="71">
        <v>23.428838826509985</v>
      </c>
      <c r="P447" s="71">
        <v>21.588947890290299</v>
      </c>
      <c r="Q447" s="71">
        <v>1.2878366746849754</v>
      </c>
      <c r="R447" s="71">
        <v>0</v>
      </c>
      <c r="S447" s="71">
        <v>2.557692775752725</v>
      </c>
      <c r="T447" s="72"/>
      <c r="U447" s="71">
        <v>1849411</v>
      </c>
      <c r="V447" s="71">
        <v>605</v>
      </c>
      <c r="W447" s="71">
        <v>131</v>
      </c>
      <c r="X447" s="71">
        <v>4427</v>
      </c>
      <c r="Y447" s="71">
        <v>8820</v>
      </c>
      <c r="Z447" s="71">
        <v>16378</v>
      </c>
      <c r="AA447" s="71">
        <v>4717</v>
      </c>
      <c r="AB447" s="71">
        <v>21876</v>
      </c>
      <c r="AC447" s="71">
        <v>0</v>
      </c>
      <c r="AD447" s="71">
        <v>2.557692775752725</v>
      </c>
      <c r="AE447" s="72"/>
      <c r="AF447" s="71">
        <v>11988290.08662156</v>
      </c>
      <c r="AG447" s="71">
        <v>1141477.1231817021</v>
      </c>
      <c r="AH447" s="71">
        <v>1207424.472579929</v>
      </c>
      <c r="AI447" s="71">
        <v>28277031.281581275</v>
      </c>
      <c r="AJ447" s="71">
        <v>44452699.477797762</v>
      </c>
      <c r="AK447" s="71">
        <v>0</v>
      </c>
      <c r="AL447" s="71">
        <v>0</v>
      </c>
      <c r="AM447" s="71">
        <v>2824788.69245006</v>
      </c>
      <c r="AN447" s="71">
        <v>0</v>
      </c>
      <c r="AO447" s="71">
        <v>0</v>
      </c>
      <c r="AP447" s="71">
        <v>89891711.134212285</v>
      </c>
      <c r="AQ447" s="72"/>
      <c r="AR447" s="71">
        <v>579</v>
      </c>
      <c r="AS447" s="71">
        <v>385</v>
      </c>
      <c r="AT447" s="71">
        <v>0</v>
      </c>
      <c r="AU447" s="71">
        <v>0</v>
      </c>
      <c r="AV447" s="71">
        <v>0</v>
      </c>
      <c r="AW447" s="71">
        <v>0</v>
      </c>
      <c r="AX447" s="71"/>
      <c r="AY447" s="72"/>
      <c r="AZ447" s="71">
        <v>3037.100000000004</v>
      </c>
      <c r="BA447" s="71">
        <v>46221.599999999962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374</v>
      </c>
      <c r="C448" s="70">
        <v>20</v>
      </c>
      <c r="D448" s="70">
        <v>22</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621</v>
      </c>
      <c r="AS448" s="71">
        <v>394</v>
      </c>
      <c r="AT448" s="71">
        <v>0</v>
      </c>
      <c r="AU448" s="71">
        <v>0</v>
      </c>
      <c r="AV448" s="71">
        <v>0</v>
      </c>
      <c r="AW448" s="71">
        <v>0</v>
      </c>
      <c r="AX448" s="71"/>
      <c r="AY448" s="72"/>
      <c r="AZ448" s="71">
        <v>3289.6000000000054</v>
      </c>
      <c r="BA448" s="71">
        <v>47897.599999999962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374</v>
      </c>
      <c r="C449" s="70">
        <v>21</v>
      </c>
      <c r="D449" s="70">
        <v>22</v>
      </c>
      <c r="E449" s="70">
        <v>2024</v>
      </c>
      <c r="F449" s="70" t="s">
        <v>1554</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137</v>
      </c>
      <c r="C450" s="70">
        <v>1</v>
      </c>
      <c r="D450" s="70">
        <v>9</v>
      </c>
      <c r="E450" s="70">
        <v>1990</v>
      </c>
      <c r="F450" s="70" t="s">
        <v>787</v>
      </c>
      <c r="G450" s="70" t="s">
        <v>2236</v>
      </c>
      <c r="H450" s="70" t="s">
        <v>2237</v>
      </c>
      <c r="I450" s="148"/>
      <c r="J450" s="71">
        <v>2.194755763921822</v>
      </c>
      <c r="K450" s="71">
        <v>3.8510688145347092</v>
      </c>
      <c r="L450" s="71">
        <v>3.9341640872386989</v>
      </c>
      <c r="M450" s="71">
        <v>25.515758503978709</v>
      </c>
      <c r="N450" s="71">
        <v>21.920127127658819</v>
      </c>
      <c r="O450" s="71">
        <v>16.819361338996181</v>
      </c>
      <c r="P450" s="71">
        <v>19.537822317993101</v>
      </c>
      <c r="Q450" s="71">
        <v>0.95241567583337305</v>
      </c>
      <c r="R450" s="71">
        <v>0</v>
      </c>
      <c r="S450" s="71">
        <v>0.85859058778861574</v>
      </c>
      <c r="T450" s="72"/>
      <c r="U450" s="71">
        <v>326749</v>
      </c>
      <c r="V450" s="71">
        <v>1123</v>
      </c>
      <c r="W450" s="71">
        <v>56</v>
      </c>
      <c r="X450" s="71">
        <v>8781</v>
      </c>
      <c r="Y450" s="71">
        <v>5448</v>
      </c>
      <c r="Z450" s="71">
        <v>6918</v>
      </c>
      <c r="AA450" s="71">
        <v>4744</v>
      </c>
      <c r="AB450" s="71">
        <v>15464</v>
      </c>
      <c r="AC450" s="71">
        <v>0</v>
      </c>
      <c r="AD450" s="71">
        <v>0.85859058778861574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138</v>
      </c>
      <c r="C451" s="70">
        <v>2</v>
      </c>
      <c r="D451" s="70">
        <v>9</v>
      </c>
      <c r="E451" s="70">
        <v>2005</v>
      </c>
      <c r="F451" s="70" t="s">
        <v>789</v>
      </c>
      <c r="G451" s="70" t="s">
        <v>2236</v>
      </c>
      <c r="H451" s="70" t="s">
        <v>2237</v>
      </c>
      <c r="I451" s="148"/>
      <c r="J451" s="71">
        <v>1.146699171540779</v>
      </c>
      <c r="K451" s="71">
        <v>2.0409175775526438</v>
      </c>
      <c r="L451" s="71">
        <v>0.37391960981479772</v>
      </c>
      <c r="M451" s="71">
        <v>51.420501022007677</v>
      </c>
      <c r="N451" s="71">
        <v>42.047582630074658</v>
      </c>
      <c r="O451" s="71">
        <v>24.831602773312621</v>
      </c>
      <c r="P451" s="71">
        <v>20.677864345036721</v>
      </c>
      <c r="Q451" s="71">
        <v>1.07995834383588</v>
      </c>
      <c r="R451" s="71">
        <v>0</v>
      </c>
      <c r="S451" s="71">
        <v>2.0662859191140721</v>
      </c>
      <c r="T451" s="72"/>
      <c r="U451" s="71">
        <v>206620</v>
      </c>
      <c r="V451" s="71">
        <v>784</v>
      </c>
      <c r="W451" s="71">
        <v>5</v>
      </c>
      <c r="X451" s="71">
        <v>9437</v>
      </c>
      <c r="Y451" s="71">
        <v>7857</v>
      </c>
      <c r="Z451" s="71">
        <v>11819</v>
      </c>
      <c r="AA451" s="71">
        <v>4112</v>
      </c>
      <c r="AB451" s="71">
        <v>18331</v>
      </c>
      <c r="AC451" s="71">
        <v>0</v>
      </c>
      <c r="AD451" s="71">
        <v>2.0662859191140721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139</v>
      </c>
      <c r="C452" s="70">
        <v>3</v>
      </c>
      <c r="D452" s="70">
        <v>9</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140</v>
      </c>
      <c r="C453" s="70">
        <v>4</v>
      </c>
      <c r="D453" s="70">
        <v>9</v>
      </c>
      <c r="E453" s="70">
        <v>2007</v>
      </c>
      <c r="F453" s="70" t="s">
        <v>791</v>
      </c>
      <c r="G453" s="70" t="s">
        <v>2236</v>
      </c>
      <c r="H453" s="70" t="s">
        <v>2237</v>
      </c>
      <c r="I453" s="148"/>
      <c r="J453" s="71">
        <v>1.041468260902815</v>
      </c>
      <c r="K453" s="71">
        <v>2.0176160240338228</v>
      </c>
      <c r="L453" s="71">
        <v>0.98250637350267367</v>
      </c>
      <c r="M453" s="71">
        <v>51.079003974293059</v>
      </c>
      <c r="N453" s="71">
        <v>38.743300097660033</v>
      </c>
      <c r="O453" s="71">
        <v>25.119682792113359</v>
      </c>
      <c r="P453" s="71">
        <v>21.12048983336388</v>
      </c>
      <c r="Q453" s="71">
        <v>1.17104545623402</v>
      </c>
      <c r="R453" s="71">
        <v>0</v>
      </c>
      <c r="S453" s="71">
        <v>1.9488213598629589</v>
      </c>
      <c r="T453" s="72"/>
      <c r="U453" s="71">
        <v>191980</v>
      </c>
      <c r="V453" s="71">
        <v>754</v>
      </c>
      <c r="W453" s="71">
        <v>16</v>
      </c>
      <c r="X453" s="71">
        <v>10938</v>
      </c>
      <c r="Y453" s="71">
        <v>8247</v>
      </c>
      <c r="Z453" s="71">
        <v>12429</v>
      </c>
      <c r="AA453" s="71">
        <v>4136</v>
      </c>
      <c r="AB453" s="71">
        <v>18826</v>
      </c>
      <c r="AC453" s="71">
        <v>0</v>
      </c>
      <c r="AD453" s="71">
        <v>1.9488213598629589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141</v>
      </c>
      <c r="C454" s="70">
        <v>5</v>
      </c>
      <c r="D454" s="70">
        <v>9</v>
      </c>
      <c r="E454" s="70">
        <v>2008</v>
      </c>
      <c r="F454" s="70" t="s">
        <v>792</v>
      </c>
      <c r="G454" s="70" t="s">
        <v>2236</v>
      </c>
      <c r="H454" s="70" t="s">
        <v>2237</v>
      </c>
      <c r="I454" s="148"/>
      <c r="J454" s="71">
        <v>1.208822687122322</v>
      </c>
      <c r="K454" s="71">
        <v>1.4956298039704761</v>
      </c>
      <c r="L454" s="71">
        <v>0.89262983130839058</v>
      </c>
      <c r="M454" s="71">
        <v>55.257466570093783</v>
      </c>
      <c r="N454" s="71">
        <v>35.805200072386782</v>
      </c>
      <c r="O454" s="71">
        <v>24.478793880388981</v>
      </c>
      <c r="P454" s="71">
        <v>20.861788546300922</v>
      </c>
      <c r="Q454" s="71">
        <v>1.15974556805799</v>
      </c>
      <c r="R454" s="71">
        <v>0</v>
      </c>
      <c r="S454" s="71">
        <v>1.9092459471231189</v>
      </c>
      <c r="T454" s="72"/>
      <c r="U454" s="71">
        <v>258575</v>
      </c>
      <c r="V454" s="71">
        <v>754</v>
      </c>
      <c r="W454" s="71">
        <v>16</v>
      </c>
      <c r="X454" s="71">
        <v>10938</v>
      </c>
      <c r="Y454" s="71">
        <v>8386</v>
      </c>
      <c r="Z454" s="71">
        <v>12537</v>
      </c>
      <c r="AA454" s="71">
        <v>4090</v>
      </c>
      <c r="AB454" s="71">
        <v>18951</v>
      </c>
      <c r="AC454" s="71">
        <v>0</v>
      </c>
      <c r="AD454" s="71">
        <v>1.9092459471231189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142</v>
      </c>
      <c r="C455" s="70">
        <v>6</v>
      </c>
      <c r="D455" s="70">
        <v>9</v>
      </c>
      <c r="E455" s="70">
        <v>2009</v>
      </c>
      <c r="F455" s="70" t="s">
        <v>176</v>
      </c>
      <c r="G455" s="70" t="s">
        <v>2236</v>
      </c>
      <c r="H455" s="70" t="s">
        <v>2237</v>
      </c>
      <c r="I455" s="148"/>
      <c r="J455" s="71">
        <v>1.5109168665239201</v>
      </c>
      <c r="K455" s="71">
        <v>1.892139017239707</v>
      </c>
      <c r="L455" s="71">
        <v>3.4842182201564462</v>
      </c>
      <c r="M455" s="71">
        <v>62.462952048233667</v>
      </c>
      <c r="N455" s="71">
        <v>36.414224515976017</v>
      </c>
      <c r="O455" s="71">
        <v>25.379584820551969</v>
      </c>
      <c r="P455" s="71">
        <v>20.022881219867259</v>
      </c>
      <c r="Q455" s="71">
        <v>1.10724172726679</v>
      </c>
      <c r="R455" s="71">
        <v>0</v>
      </c>
      <c r="S455" s="71">
        <v>2.1701421710150961</v>
      </c>
      <c r="T455" s="72"/>
      <c r="U455" s="71">
        <v>240088</v>
      </c>
      <c r="V455" s="71">
        <v>914</v>
      </c>
      <c r="W455" s="71">
        <v>87</v>
      </c>
      <c r="X455" s="71">
        <v>12607</v>
      </c>
      <c r="Y455" s="71">
        <v>8463</v>
      </c>
      <c r="Z455" s="71">
        <v>12830</v>
      </c>
      <c r="AA455" s="71">
        <v>4030</v>
      </c>
      <c r="AB455" s="71">
        <v>18993</v>
      </c>
      <c r="AC455" s="71">
        <v>0</v>
      </c>
      <c r="AD455" s="71">
        <v>2.1701421710150961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35.844000000000001</v>
      </c>
      <c r="BM455" s="71">
        <v>0</v>
      </c>
      <c r="BN455" s="72"/>
      <c r="BO455" s="71">
        <v>0</v>
      </c>
      <c r="BP455" s="71">
        <v>0</v>
      </c>
      <c r="BQ455" s="71">
        <v>0</v>
      </c>
      <c r="BR455" s="71">
        <v>0</v>
      </c>
      <c r="BS455" s="71">
        <v>2</v>
      </c>
      <c r="BT455" s="71">
        <v>0</v>
      </c>
      <c r="BU455"/>
      <c r="BV455" s="70">
        <v>35.844000000000001</v>
      </c>
      <c r="BW455" s="70">
        <v>0</v>
      </c>
      <c r="BX455" s="70">
        <v>0</v>
      </c>
      <c r="BY455" s="70">
        <v>0</v>
      </c>
      <c r="BZ455" s="70">
        <v>0</v>
      </c>
      <c r="CA455" s="70">
        <v>0</v>
      </c>
      <c r="CB455" s="70">
        <v>0</v>
      </c>
      <c r="CC455" s="70">
        <v>0</v>
      </c>
      <c r="CD455" s="70">
        <v>0</v>
      </c>
    </row>
    <row r="456" spans="1:82">
      <c r="A456" s="70" t="s">
        <v>2243</v>
      </c>
      <c r="B456" s="70">
        <v>143</v>
      </c>
      <c r="C456" s="70">
        <v>7</v>
      </c>
      <c r="D456" s="70">
        <v>9</v>
      </c>
      <c r="E456" s="70">
        <v>2010</v>
      </c>
      <c r="F456" s="70" t="s">
        <v>177</v>
      </c>
      <c r="G456" s="70" t="s">
        <v>2236</v>
      </c>
      <c r="H456" s="70" t="s">
        <v>2237</v>
      </c>
      <c r="I456" s="148"/>
      <c r="J456" s="71">
        <v>1.4861774249497239</v>
      </c>
      <c r="K456" s="71">
        <v>2.0270271840986291</v>
      </c>
      <c r="L456" s="71">
        <v>3.5481335038865249</v>
      </c>
      <c r="M456" s="71">
        <v>64.536553989380565</v>
      </c>
      <c r="N456" s="71">
        <v>39.560354108269408</v>
      </c>
      <c r="O456" s="71">
        <v>25.677654248388539</v>
      </c>
      <c r="P456" s="71">
        <v>20.30133134912932</v>
      </c>
      <c r="Q456" s="71">
        <v>1.16889905762055</v>
      </c>
      <c r="R456" s="71">
        <v>0</v>
      </c>
      <c r="S456" s="71">
        <v>3.1678172659565509</v>
      </c>
      <c r="T456" s="72"/>
      <c r="U456" s="71">
        <v>275772</v>
      </c>
      <c r="V456" s="71">
        <v>914</v>
      </c>
      <c r="W456" s="71">
        <v>87</v>
      </c>
      <c r="X456" s="71">
        <v>12607</v>
      </c>
      <c r="Y456" s="71">
        <v>8639</v>
      </c>
      <c r="Z456" s="71">
        <v>13041</v>
      </c>
      <c r="AA456" s="71">
        <v>3984</v>
      </c>
      <c r="AB456" s="71">
        <v>19213</v>
      </c>
      <c r="AC456" s="71">
        <v>0</v>
      </c>
      <c r="AD456" s="71">
        <v>3.1678172659565509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49.475999999999999</v>
      </c>
      <c r="BM456" s="71">
        <v>0</v>
      </c>
      <c r="BN456" s="72"/>
      <c r="BO456" s="71">
        <v>0</v>
      </c>
      <c r="BP456" s="71">
        <v>0</v>
      </c>
      <c r="BQ456" s="71">
        <v>0</v>
      </c>
      <c r="BR456" s="71">
        <v>0</v>
      </c>
      <c r="BS456" s="71">
        <v>3</v>
      </c>
      <c r="BT456" s="71">
        <v>0</v>
      </c>
      <c r="BU456"/>
      <c r="BV456" s="70">
        <v>49.475999999999999</v>
      </c>
      <c r="BW456" s="70">
        <v>0</v>
      </c>
      <c r="BX456" s="70">
        <v>0</v>
      </c>
      <c r="BY456" s="70">
        <v>0</v>
      </c>
      <c r="BZ456" s="70">
        <v>0</v>
      </c>
      <c r="CA456" s="70">
        <v>0</v>
      </c>
      <c r="CB456" s="70">
        <v>0</v>
      </c>
      <c r="CC456" s="70">
        <v>0</v>
      </c>
      <c r="CD456" s="70">
        <v>0</v>
      </c>
    </row>
    <row r="457" spans="1:82">
      <c r="A457" s="70" t="s">
        <v>2244</v>
      </c>
      <c r="B457" s="70">
        <v>144</v>
      </c>
      <c r="C457" s="70">
        <v>8</v>
      </c>
      <c r="D457" s="70">
        <v>9</v>
      </c>
      <c r="E457" s="70">
        <v>2011</v>
      </c>
      <c r="F457" s="70" t="s">
        <v>178</v>
      </c>
      <c r="G457" s="70" t="s">
        <v>2236</v>
      </c>
      <c r="H457" s="70" t="s">
        <v>2237</v>
      </c>
      <c r="I457" s="148"/>
      <c r="J457" s="71">
        <v>0.92193639232114655</v>
      </c>
      <c r="K457" s="71">
        <v>2.544182738110091</v>
      </c>
      <c r="L457" s="71">
        <v>3.1658625606851629</v>
      </c>
      <c r="M457" s="71">
        <v>71.023254858506235</v>
      </c>
      <c r="N457" s="71">
        <v>37.605569253958578</v>
      </c>
      <c r="O457" s="71">
        <v>25.520948523085721</v>
      </c>
      <c r="P457" s="71">
        <v>19.69486179800889</v>
      </c>
      <c r="Q457" s="71">
        <v>1.3603117783218599</v>
      </c>
      <c r="R457" s="71">
        <v>0</v>
      </c>
      <c r="S457" s="71">
        <v>3.3241906621087991</v>
      </c>
      <c r="T457" s="72"/>
      <c r="U457" s="71">
        <v>162220</v>
      </c>
      <c r="V457" s="71">
        <v>914</v>
      </c>
      <c r="W457" s="71">
        <v>87</v>
      </c>
      <c r="X457" s="71">
        <v>12607</v>
      </c>
      <c r="Y457" s="71">
        <v>8745</v>
      </c>
      <c r="Z457" s="71">
        <v>13243</v>
      </c>
      <c r="AA457" s="71">
        <v>3980</v>
      </c>
      <c r="AB457" s="71">
        <v>19384</v>
      </c>
      <c r="AC457" s="71">
        <v>0</v>
      </c>
      <c r="AD457" s="71">
        <v>3.3241906621087991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5.0570000000000004</v>
      </c>
      <c r="BM457" s="71">
        <v>0</v>
      </c>
      <c r="BN457" s="72"/>
      <c r="BO457" s="71">
        <v>0</v>
      </c>
      <c r="BP457" s="71">
        <v>0</v>
      </c>
      <c r="BQ457" s="71">
        <v>0</v>
      </c>
      <c r="BR457" s="71">
        <v>0</v>
      </c>
      <c r="BS457" s="71">
        <v>1</v>
      </c>
      <c r="BT457" s="71">
        <v>0</v>
      </c>
      <c r="BU457"/>
      <c r="BV457" s="70">
        <v>5.0570000000000004</v>
      </c>
      <c r="BW457" s="70">
        <v>0</v>
      </c>
      <c r="BX457" s="70">
        <v>0</v>
      </c>
      <c r="BY457" s="70">
        <v>0</v>
      </c>
      <c r="BZ457" s="70">
        <v>0</v>
      </c>
      <c r="CA457" s="70">
        <v>0</v>
      </c>
      <c r="CB457" s="70">
        <v>0</v>
      </c>
      <c r="CC457" s="70">
        <v>0</v>
      </c>
      <c r="CD457" s="70">
        <v>0</v>
      </c>
    </row>
    <row r="458" spans="1:82">
      <c r="A458" s="70" t="s">
        <v>2245</v>
      </c>
      <c r="B458" s="70">
        <v>145</v>
      </c>
      <c r="C458" s="70">
        <v>9</v>
      </c>
      <c r="D458" s="70">
        <v>9</v>
      </c>
      <c r="E458" s="70">
        <v>2012</v>
      </c>
      <c r="F458" s="70" t="s">
        <v>179</v>
      </c>
      <c r="G458" s="70" t="s">
        <v>2236</v>
      </c>
      <c r="H458" s="70" t="s">
        <v>2237</v>
      </c>
      <c r="I458" s="148"/>
      <c r="J458" s="71">
        <v>0.99356387962522863</v>
      </c>
      <c r="K458" s="71">
        <v>2.296446805346529</v>
      </c>
      <c r="L458" s="71">
        <v>3.2189311528622908</v>
      </c>
      <c r="M458" s="71">
        <v>63.942865326084153</v>
      </c>
      <c r="N458" s="71">
        <v>37.532660095328573</v>
      </c>
      <c r="O458" s="71">
        <v>25.985483242685955</v>
      </c>
      <c r="P458" s="71">
        <v>19.702406946577586</v>
      </c>
      <c r="Q458" s="71">
        <v>1.5107370918755301</v>
      </c>
      <c r="R458" s="71">
        <v>0</v>
      </c>
      <c r="S458" s="71">
        <v>0.92803346212098514</v>
      </c>
      <c r="T458" s="72"/>
      <c r="U458" s="71">
        <v>179383</v>
      </c>
      <c r="V458" s="71">
        <v>914</v>
      </c>
      <c r="W458" s="71">
        <v>87</v>
      </c>
      <c r="X458" s="71">
        <v>12607</v>
      </c>
      <c r="Y458" s="71">
        <v>9011</v>
      </c>
      <c r="Z458" s="71">
        <v>13591</v>
      </c>
      <c r="AA458" s="71">
        <v>3959</v>
      </c>
      <c r="AB458" s="71">
        <v>19814</v>
      </c>
      <c r="AC458" s="71">
        <v>0</v>
      </c>
      <c r="AD458" s="71">
        <v>0.92803346212098514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49.34</v>
      </c>
      <c r="BM458" s="71">
        <v>0</v>
      </c>
      <c r="BN458" s="72"/>
      <c r="BO458" s="71">
        <v>0</v>
      </c>
      <c r="BP458" s="71">
        <v>0</v>
      </c>
      <c r="BQ458" s="71">
        <v>0</v>
      </c>
      <c r="BR458" s="71">
        <v>0</v>
      </c>
      <c r="BS458" s="71">
        <v>3</v>
      </c>
      <c r="BT458" s="71">
        <v>0</v>
      </c>
      <c r="BU458"/>
      <c r="BV458" s="70">
        <v>49.34</v>
      </c>
      <c r="BW458" s="70">
        <v>0</v>
      </c>
      <c r="BX458" s="70">
        <v>0</v>
      </c>
      <c r="BY458" s="70">
        <v>0</v>
      </c>
      <c r="BZ458" s="70">
        <v>0</v>
      </c>
      <c r="CA458" s="70">
        <v>0</v>
      </c>
      <c r="CB458" s="70">
        <v>0</v>
      </c>
      <c r="CC458" s="70">
        <v>0</v>
      </c>
      <c r="CD458" s="70">
        <v>0</v>
      </c>
    </row>
    <row r="459" spans="1:82">
      <c r="A459" s="70" t="s">
        <v>2246</v>
      </c>
      <c r="B459" s="70">
        <v>146</v>
      </c>
      <c r="C459" s="70">
        <v>10</v>
      </c>
      <c r="D459" s="70">
        <v>9</v>
      </c>
      <c r="E459" s="70">
        <v>2013</v>
      </c>
      <c r="F459" s="70" t="s">
        <v>180</v>
      </c>
      <c r="G459" s="70" t="s">
        <v>2236</v>
      </c>
      <c r="H459" s="70" t="s">
        <v>2237</v>
      </c>
      <c r="I459" s="148"/>
      <c r="J459" s="71">
        <v>1.4481311226408591</v>
      </c>
      <c r="K459" s="71">
        <v>1.8890230220824999</v>
      </c>
      <c r="L459" s="71">
        <v>3.2721604283846988</v>
      </c>
      <c r="M459" s="71">
        <v>61.642116458393843</v>
      </c>
      <c r="N459" s="71">
        <v>40.68248512601717</v>
      </c>
      <c r="O459" s="71">
        <v>25.350730131703695</v>
      </c>
      <c r="P459" s="71">
        <v>20.036404682668085</v>
      </c>
      <c r="Q459" s="71">
        <v>1.5443904546770899</v>
      </c>
      <c r="R459" s="71">
        <v>0</v>
      </c>
      <c r="S459" s="71">
        <v>0.99709394973896304</v>
      </c>
      <c r="T459" s="72"/>
      <c r="U459" s="71">
        <v>259633</v>
      </c>
      <c r="V459" s="71">
        <v>914</v>
      </c>
      <c r="W459" s="71">
        <v>87</v>
      </c>
      <c r="X459" s="71">
        <v>12607</v>
      </c>
      <c r="Y459" s="71">
        <v>9126</v>
      </c>
      <c r="Z459" s="71">
        <v>13851</v>
      </c>
      <c r="AA459" s="71">
        <v>4011</v>
      </c>
      <c r="AB459" s="71">
        <v>19965</v>
      </c>
      <c r="AC459" s="71">
        <v>0</v>
      </c>
      <c r="AD459" s="71">
        <v>0.99709394973896304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15.172999999999998</v>
      </c>
      <c r="BM459" s="71">
        <v>0</v>
      </c>
      <c r="BN459" s="72"/>
      <c r="BO459" s="71">
        <v>0</v>
      </c>
      <c r="BP459" s="71">
        <v>0</v>
      </c>
      <c r="BQ459" s="71">
        <v>0</v>
      </c>
      <c r="BR459" s="71">
        <v>0</v>
      </c>
      <c r="BS459" s="71">
        <v>2</v>
      </c>
      <c r="BT459" s="71">
        <v>0</v>
      </c>
      <c r="BU459"/>
      <c r="BV459" s="70">
        <v>15.173</v>
      </c>
      <c r="BW459" s="70">
        <v>0</v>
      </c>
      <c r="BX459" s="70">
        <v>0</v>
      </c>
      <c r="BY459" s="70">
        <v>0</v>
      </c>
      <c r="BZ459" s="70">
        <v>0</v>
      </c>
      <c r="CA459" s="70">
        <v>0</v>
      </c>
      <c r="CB459" s="70">
        <v>0</v>
      </c>
      <c r="CC459" s="70">
        <v>0</v>
      </c>
      <c r="CD459" s="70">
        <v>0</v>
      </c>
    </row>
    <row r="460" spans="1:82">
      <c r="A460" s="70" t="s">
        <v>2247</v>
      </c>
      <c r="B460" s="70">
        <v>147</v>
      </c>
      <c r="C460" s="70">
        <v>11</v>
      </c>
      <c r="D460" s="70">
        <v>9</v>
      </c>
      <c r="E460" s="70">
        <v>2014</v>
      </c>
      <c r="F460" s="70" t="s">
        <v>181</v>
      </c>
      <c r="G460" s="70" t="s">
        <v>2236</v>
      </c>
      <c r="H460" s="70" t="s">
        <v>2237</v>
      </c>
      <c r="I460" s="148"/>
      <c r="J460" s="71">
        <v>1.367660760112462</v>
      </c>
      <c r="K460" s="71">
        <v>1.9683125277254101</v>
      </c>
      <c r="L460" s="71">
        <v>2.248129371531383</v>
      </c>
      <c r="M460" s="71">
        <v>58.660016235677062</v>
      </c>
      <c r="N460" s="71">
        <v>40.999451341141338</v>
      </c>
      <c r="O460" s="71">
        <v>24.485004484768268</v>
      </c>
      <c r="P460" s="71">
        <v>20.100380221598662</v>
      </c>
      <c r="Q460" s="71">
        <v>1.4876138278975499</v>
      </c>
      <c r="R460" s="71">
        <v>0</v>
      </c>
      <c r="S460" s="71">
        <v>1.7071070186305921</v>
      </c>
      <c r="T460" s="72"/>
      <c r="U460" s="71">
        <v>268417</v>
      </c>
      <c r="V460" s="71">
        <v>811</v>
      </c>
      <c r="W460" s="71">
        <v>83</v>
      </c>
      <c r="X460" s="71">
        <v>12051</v>
      </c>
      <c r="Y460" s="71">
        <v>9277</v>
      </c>
      <c r="Z460" s="71">
        <v>14090</v>
      </c>
      <c r="AA460" s="71">
        <v>4003</v>
      </c>
      <c r="AB460" s="71">
        <v>20044</v>
      </c>
      <c r="AC460" s="71">
        <v>0</v>
      </c>
      <c r="AD460" s="71">
        <v>1.7071070186305921</v>
      </c>
      <c r="AE460" s="72"/>
      <c r="AF460" s="71"/>
      <c r="AG460" s="71"/>
      <c r="AH460" s="71"/>
      <c r="AI460" s="71"/>
      <c r="AJ460" s="71"/>
      <c r="AK460" s="71"/>
      <c r="AL460" s="71"/>
      <c r="AM460" s="71"/>
      <c r="AN460" s="71"/>
      <c r="AO460" s="71"/>
      <c r="AP460" s="71"/>
      <c r="AQ460" s="72"/>
      <c r="AR460" s="71">
        <v>491</v>
      </c>
      <c r="AS460" s="71">
        <v>56</v>
      </c>
      <c r="AT460" s="71">
        <v>0</v>
      </c>
      <c r="AU460" s="71">
        <v>1</v>
      </c>
      <c r="AV460" s="71">
        <v>0</v>
      </c>
      <c r="AW460" s="71">
        <v>0</v>
      </c>
      <c r="AX460" s="71"/>
      <c r="AY460" s="72"/>
      <c r="AZ460" s="71">
        <v>2129</v>
      </c>
      <c r="BA460" s="71">
        <v>1946.7</v>
      </c>
      <c r="BB460" s="71">
        <v>0</v>
      </c>
      <c r="BC460" s="71">
        <v>195</v>
      </c>
      <c r="BD460" s="71">
        <v>0</v>
      </c>
      <c r="BE460" s="71">
        <v>0</v>
      </c>
      <c r="BF460" s="71"/>
      <c r="BG460" s="72"/>
      <c r="BH460" s="71">
        <v>0</v>
      </c>
      <c r="BI460" s="71">
        <v>0</v>
      </c>
      <c r="BJ460" s="71">
        <v>0</v>
      </c>
      <c r="BK460" s="71">
        <v>0</v>
      </c>
      <c r="BL460" s="71">
        <v>49.908000000000001</v>
      </c>
      <c r="BM460" s="71">
        <v>0</v>
      </c>
      <c r="BN460" s="72"/>
      <c r="BO460" s="71">
        <v>0</v>
      </c>
      <c r="BP460" s="71">
        <v>0</v>
      </c>
      <c r="BQ460" s="71">
        <v>0</v>
      </c>
      <c r="BR460" s="71">
        <v>0</v>
      </c>
      <c r="BS460" s="71">
        <v>3</v>
      </c>
      <c r="BT460" s="71">
        <v>0</v>
      </c>
      <c r="BU460"/>
      <c r="BV460" s="70">
        <v>49.908000000000001</v>
      </c>
      <c r="BW460" s="70">
        <v>0</v>
      </c>
      <c r="BX460" s="70">
        <v>0</v>
      </c>
      <c r="BY460" s="70">
        <v>0</v>
      </c>
      <c r="BZ460" s="70">
        <v>0</v>
      </c>
      <c r="CA460" s="70">
        <v>0</v>
      </c>
      <c r="CB460" s="70">
        <v>0</v>
      </c>
      <c r="CC460" s="70">
        <v>0</v>
      </c>
      <c r="CD460" s="70">
        <v>0</v>
      </c>
    </row>
    <row r="461" spans="1:82">
      <c r="A461" s="70" t="s">
        <v>2248</v>
      </c>
      <c r="B461" s="70">
        <v>148</v>
      </c>
      <c r="C461" s="70">
        <v>12</v>
      </c>
      <c r="D461" s="70">
        <v>9</v>
      </c>
      <c r="E461" s="70">
        <v>2015</v>
      </c>
      <c r="F461" s="70" t="s">
        <v>182</v>
      </c>
      <c r="G461" s="70" t="s">
        <v>2236</v>
      </c>
      <c r="H461" s="70" t="s">
        <v>2237</v>
      </c>
      <c r="I461" s="148"/>
      <c r="J461" s="71">
        <v>2.1678160940254632</v>
      </c>
      <c r="K461" s="71">
        <v>1.8317088833210411</v>
      </c>
      <c r="L461" s="71">
        <v>2.4253911389829739</v>
      </c>
      <c r="M461" s="71">
        <v>62.534453907088853</v>
      </c>
      <c r="N461" s="71">
        <v>35.99634088462669</v>
      </c>
      <c r="O461" s="71">
        <v>24.43921906004006</v>
      </c>
      <c r="P461" s="71">
        <v>20.176564250987013</v>
      </c>
      <c r="Q461" s="71">
        <v>1.4659410530846699</v>
      </c>
      <c r="R461" s="71">
        <v>0</v>
      </c>
      <c r="S461" s="71">
        <v>2.324709117324693</v>
      </c>
      <c r="T461" s="72"/>
      <c r="U461" s="71">
        <v>459254</v>
      </c>
      <c r="V461" s="71">
        <v>811</v>
      </c>
      <c r="W461" s="71">
        <v>83</v>
      </c>
      <c r="X461" s="71">
        <v>12051</v>
      </c>
      <c r="Y461" s="71">
        <v>9503</v>
      </c>
      <c r="Z461" s="71">
        <v>14199</v>
      </c>
      <c r="AA461" s="71">
        <v>4015</v>
      </c>
      <c r="AB461" s="71">
        <v>20177</v>
      </c>
      <c r="AC461" s="71">
        <v>0</v>
      </c>
      <c r="AD461" s="71">
        <v>2.324709117324693</v>
      </c>
      <c r="AE461" s="72"/>
      <c r="AF461" s="71">
        <v>3119201.4864070001</v>
      </c>
      <c r="AG461" s="71">
        <v>1408253.2559761771</v>
      </c>
      <c r="AH461" s="71">
        <v>510044.46825043549</v>
      </c>
      <c r="AI461" s="71">
        <v>78259520.786236316</v>
      </c>
      <c r="AJ461" s="71">
        <v>46716444.053746283</v>
      </c>
      <c r="AK461" s="71">
        <v>0</v>
      </c>
      <c r="AL461" s="71">
        <v>0</v>
      </c>
      <c r="AM461" s="71">
        <v>2765173.2106683459</v>
      </c>
      <c r="AN461" s="71">
        <v>0</v>
      </c>
      <c r="AO461" s="71">
        <v>0</v>
      </c>
      <c r="AP461" s="71">
        <v>132778637.26128455</v>
      </c>
      <c r="AQ461" s="72"/>
      <c r="AR461" s="71">
        <v>543</v>
      </c>
      <c r="AS461" s="71">
        <v>80</v>
      </c>
      <c r="AT461" s="71">
        <v>0</v>
      </c>
      <c r="AU461" s="71">
        <v>1</v>
      </c>
      <c r="AV461" s="71">
        <v>0</v>
      </c>
      <c r="AW461" s="71">
        <v>0</v>
      </c>
      <c r="AX461" s="71"/>
      <c r="AY461" s="72"/>
      <c r="AZ461" s="71">
        <v>2376.8000000000002</v>
      </c>
      <c r="BA461" s="71">
        <v>4443.3</v>
      </c>
      <c r="BB461" s="71">
        <v>0</v>
      </c>
      <c r="BC461" s="71">
        <v>195</v>
      </c>
      <c r="BD461" s="71">
        <v>0</v>
      </c>
      <c r="BE461" s="71">
        <v>0</v>
      </c>
      <c r="BF461" s="71"/>
      <c r="BG461" s="72"/>
      <c r="BH461" s="71">
        <v>0</v>
      </c>
      <c r="BI461" s="71">
        <v>0</v>
      </c>
      <c r="BJ461" s="71">
        <v>0</v>
      </c>
      <c r="BK461" s="71">
        <v>0</v>
      </c>
      <c r="BL461" s="71">
        <v>47.134999999999998</v>
      </c>
      <c r="BM461" s="71">
        <v>0</v>
      </c>
      <c r="BN461" s="72"/>
      <c r="BO461" s="71">
        <v>0</v>
      </c>
      <c r="BP461" s="71">
        <v>0</v>
      </c>
      <c r="BQ461" s="71">
        <v>0</v>
      </c>
      <c r="BR461" s="71">
        <v>0</v>
      </c>
      <c r="BS461" s="71">
        <v>3</v>
      </c>
      <c r="BT461" s="71">
        <v>0</v>
      </c>
      <c r="BU461"/>
      <c r="BV461" s="70">
        <v>47.134999999999998</v>
      </c>
      <c r="BW461" s="70">
        <v>0</v>
      </c>
      <c r="BX461" s="70">
        <v>0</v>
      </c>
      <c r="BY461" s="70">
        <v>0</v>
      </c>
      <c r="BZ461" s="70">
        <v>0</v>
      </c>
      <c r="CA461" s="70">
        <v>0</v>
      </c>
      <c r="CB461" s="70">
        <v>0</v>
      </c>
      <c r="CC461" s="70">
        <v>0</v>
      </c>
      <c r="CD461" s="70">
        <v>0</v>
      </c>
    </row>
    <row r="462" spans="1:82">
      <c r="A462" s="70" t="s">
        <v>2249</v>
      </c>
      <c r="B462" s="70">
        <v>149</v>
      </c>
      <c r="C462" s="70">
        <v>13</v>
      </c>
      <c r="D462" s="70">
        <v>9</v>
      </c>
      <c r="E462" s="70">
        <v>2016</v>
      </c>
      <c r="F462" s="70" t="s">
        <v>155</v>
      </c>
      <c r="G462" s="1064" t="s">
        <v>2236</v>
      </c>
      <c r="H462" s="70" t="s">
        <v>2237</v>
      </c>
      <c r="I462" s="148"/>
      <c r="J462" s="71">
        <v>1.4683509005012312</v>
      </c>
      <c r="K462" s="71">
        <v>1.8427159503158006</v>
      </c>
      <c r="L462" s="71">
        <v>2.330867779661614</v>
      </c>
      <c r="M462" s="71">
        <v>50.551999640782043</v>
      </c>
      <c r="N462" s="71">
        <v>38.855639418401552</v>
      </c>
      <c r="O462" s="71">
        <v>24.676333458326795</v>
      </c>
      <c r="P462" s="71">
        <v>20.047086699934525</v>
      </c>
      <c r="Q462" s="71">
        <v>1.4334770052422567</v>
      </c>
      <c r="R462" s="71">
        <v>0</v>
      </c>
      <c r="S462" s="71">
        <v>1.8898702850102687</v>
      </c>
      <c r="T462" s="72"/>
      <c r="U462" s="71">
        <v>308705</v>
      </c>
      <c r="V462" s="71">
        <v>811</v>
      </c>
      <c r="W462" s="71">
        <v>83</v>
      </c>
      <c r="X462" s="71">
        <v>12051</v>
      </c>
      <c r="Y462" s="71">
        <v>9635</v>
      </c>
      <c r="Z462" s="71">
        <v>14513</v>
      </c>
      <c r="AA462" s="71">
        <v>4126</v>
      </c>
      <c r="AB462" s="71">
        <v>20295</v>
      </c>
      <c r="AC462" s="71">
        <v>0</v>
      </c>
      <c r="AD462" s="71">
        <v>1.8898702850102691</v>
      </c>
      <c r="AE462" s="72"/>
      <c r="AF462" s="71">
        <v>2156880.3284184239</v>
      </c>
      <c r="AG462" s="71">
        <v>1361714.8174936741</v>
      </c>
      <c r="AH462" s="71">
        <v>380660.75117943401</v>
      </c>
      <c r="AI462" s="71">
        <v>76133615.87670444</v>
      </c>
      <c r="AJ462" s="71">
        <v>47306160.910839006</v>
      </c>
      <c r="AK462" s="71">
        <v>0</v>
      </c>
      <c r="AL462" s="71">
        <v>0</v>
      </c>
      <c r="AM462" s="71">
        <v>2783505.4475402571</v>
      </c>
      <c r="AN462" s="71">
        <v>0</v>
      </c>
      <c r="AO462" s="71">
        <v>0</v>
      </c>
      <c r="AP462" s="71">
        <v>130122538.13217524</v>
      </c>
      <c r="AQ462" s="72"/>
      <c r="AR462" s="71">
        <v>586</v>
      </c>
      <c r="AS462" s="71">
        <v>96</v>
      </c>
      <c r="AT462" s="71">
        <v>0</v>
      </c>
      <c r="AU462" s="71">
        <v>2</v>
      </c>
      <c r="AV462" s="71">
        <v>0</v>
      </c>
      <c r="AW462" s="71">
        <v>0</v>
      </c>
      <c r="AX462" s="71"/>
      <c r="AY462" s="72"/>
      <c r="AZ462" s="71">
        <v>2590.3000000000002</v>
      </c>
      <c r="BA462" s="71">
        <v>4665.8</v>
      </c>
      <c r="BB462" s="71">
        <v>0</v>
      </c>
      <c r="BC462" s="71">
        <v>394</v>
      </c>
      <c r="BD462" s="71">
        <v>0</v>
      </c>
      <c r="BE462" s="71">
        <v>0</v>
      </c>
      <c r="BF462" s="71"/>
      <c r="BG462" s="72"/>
      <c r="BH462" s="71">
        <v>0</v>
      </c>
      <c r="BI462" s="71">
        <v>0</v>
      </c>
      <c r="BJ462" s="71">
        <v>0</v>
      </c>
      <c r="BK462" s="71">
        <v>0</v>
      </c>
      <c r="BL462" s="71">
        <v>46.590999999999994</v>
      </c>
      <c r="BM462" s="71">
        <v>0</v>
      </c>
      <c r="BN462" s="72"/>
      <c r="BO462" s="71">
        <v>0</v>
      </c>
      <c r="BP462" s="71">
        <v>0</v>
      </c>
      <c r="BQ462" s="71">
        <v>0</v>
      </c>
      <c r="BR462" s="71">
        <v>0</v>
      </c>
      <c r="BS462" s="71">
        <v>3</v>
      </c>
      <c r="BT462" s="71">
        <v>0</v>
      </c>
      <c r="BU462"/>
      <c r="BV462" s="70">
        <v>46.591000000000001</v>
      </c>
      <c r="BW462" s="70">
        <v>0</v>
      </c>
      <c r="BX462" s="70">
        <v>0</v>
      </c>
      <c r="BY462" s="70">
        <v>0</v>
      </c>
      <c r="BZ462" s="70">
        <v>0</v>
      </c>
      <c r="CA462" s="70">
        <v>0</v>
      </c>
      <c r="CB462" s="70">
        <v>0</v>
      </c>
      <c r="CC462" s="70">
        <v>0</v>
      </c>
      <c r="CD462" s="70">
        <v>0</v>
      </c>
    </row>
    <row r="463" spans="1:82">
      <c r="A463" s="70" t="s">
        <v>2250</v>
      </c>
      <c r="B463" s="70">
        <v>150</v>
      </c>
      <c r="C463" s="70">
        <v>14</v>
      </c>
      <c r="D463" s="70">
        <v>9</v>
      </c>
      <c r="E463" s="70">
        <v>2017</v>
      </c>
      <c r="F463" s="70" t="s">
        <v>156</v>
      </c>
      <c r="G463" s="1064" t="s">
        <v>2236</v>
      </c>
      <c r="H463" s="70" t="s">
        <v>2237</v>
      </c>
      <c r="I463" s="148"/>
      <c r="J463" s="71">
        <v>1.1056333232040614</v>
      </c>
      <c r="K463" s="71">
        <v>1.8172459274473287</v>
      </c>
      <c r="L463" s="71">
        <v>2.2921400244559309</v>
      </c>
      <c r="M463" s="71">
        <v>48.02428205374575</v>
      </c>
      <c r="N463" s="71">
        <v>40.364235100554083</v>
      </c>
      <c r="O463" s="71">
        <v>24.621564267986422</v>
      </c>
      <c r="P463" s="71">
        <v>20.185632465854145</v>
      </c>
      <c r="Q463" s="71">
        <v>1.3853845389103301</v>
      </c>
      <c r="R463" s="71">
        <v>0</v>
      </c>
      <c r="S463" s="71">
        <v>1.8158218047732344</v>
      </c>
      <c r="T463" s="72"/>
      <c r="U463" s="71">
        <v>246772</v>
      </c>
      <c r="V463" s="71">
        <v>811</v>
      </c>
      <c r="W463" s="71">
        <v>83</v>
      </c>
      <c r="X463" s="71">
        <v>12051</v>
      </c>
      <c r="Y463" s="71">
        <v>9715</v>
      </c>
      <c r="Z463" s="71">
        <v>14721</v>
      </c>
      <c r="AA463" s="71">
        <v>4181</v>
      </c>
      <c r="AB463" s="71">
        <v>20283</v>
      </c>
      <c r="AC463" s="71">
        <v>0</v>
      </c>
      <c r="AD463" s="71">
        <v>1.815821804773234</v>
      </c>
      <c r="AE463" s="72"/>
      <c r="AF463" s="71">
        <v>1646215.73485722</v>
      </c>
      <c r="AG463" s="71">
        <v>1358064.0724661481</v>
      </c>
      <c r="AH463" s="71">
        <v>490935.40625890542</v>
      </c>
      <c r="AI463" s="71">
        <v>75409258.427153468</v>
      </c>
      <c r="AJ463" s="71">
        <v>47561882.240240902</v>
      </c>
      <c r="AK463" s="71">
        <v>0</v>
      </c>
      <c r="AL463" s="71">
        <v>0</v>
      </c>
      <c r="AM463" s="71">
        <v>2786212.4711642279</v>
      </c>
      <c r="AN463" s="71">
        <v>0</v>
      </c>
      <c r="AO463" s="71">
        <v>0</v>
      </c>
      <c r="AP463" s="71">
        <v>129252568.35214087</v>
      </c>
      <c r="AQ463" s="72"/>
      <c r="AR463" s="71">
        <v>615</v>
      </c>
      <c r="AS463" s="71">
        <v>103</v>
      </c>
      <c r="AT463" s="71">
        <v>0</v>
      </c>
      <c r="AU463" s="71">
        <v>2</v>
      </c>
      <c r="AV463" s="71">
        <v>0</v>
      </c>
      <c r="AW463" s="71">
        <v>0</v>
      </c>
      <c r="AX463" s="71"/>
      <c r="AY463" s="72"/>
      <c r="AZ463" s="71">
        <v>2730.7</v>
      </c>
      <c r="BA463" s="71">
        <v>8558.5</v>
      </c>
      <c r="BB463" s="71">
        <v>0</v>
      </c>
      <c r="BC463" s="71">
        <v>394</v>
      </c>
      <c r="BD463" s="71">
        <v>0</v>
      </c>
      <c r="BE463" s="71">
        <v>0</v>
      </c>
      <c r="BF463" s="71"/>
      <c r="BG463" s="72"/>
      <c r="BH463" s="71">
        <v>0</v>
      </c>
      <c r="BI463" s="71">
        <v>0</v>
      </c>
      <c r="BJ463" s="71">
        <v>0</v>
      </c>
      <c r="BK463" s="71">
        <v>0</v>
      </c>
      <c r="BL463" s="71">
        <v>47.228000000000002</v>
      </c>
      <c r="BM463" s="71">
        <v>0</v>
      </c>
      <c r="BN463" s="72"/>
      <c r="BO463" s="71">
        <v>0</v>
      </c>
      <c r="BP463" s="71">
        <v>0</v>
      </c>
      <c r="BQ463" s="71">
        <v>0</v>
      </c>
      <c r="BR463" s="71">
        <v>0</v>
      </c>
      <c r="BS463" s="71">
        <v>3</v>
      </c>
      <c r="BT463" s="71">
        <v>0</v>
      </c>
      <c r="BU463"/>
      <c r="BV463" s="70">
        <v>47.228000000000002</v>
      </c>
      <c r="BW463" s="70">
        <v>0</v>
      </c>
      <c r="BX463" s="70">
        <v>0</v>
      </c>
      <c r="BY463" s="70">
        <v>0</v>
      </c>
      <c r="BZ463" s="70">
        <v>0</v>
      </c>
      <c r="CA463" s="70">
        <v>0</v>
      </c>
      <c r="CB463" s="70">
        <v>0</v>
      </c>
      <c r="CC463" s="70">
        <v>0</v>
      </c>
      <c r="CD463" s="70">
        <v>0</v>
      </c>
    </row>
    <row r="464" spans="1:82">
      <c r="A464" s="70" t="s">
        <v>2251</v>
      </c>
      <c r="B464" s="70">
        <v>151</v>
      </c>
      <c r="C464" s="70">
        <v>15</v>
      </c>
      <c r="D464" s="70">
        <v>9</v>
      </c>
      <c r="E464" s="70">
        <v>2018</v>
      </c>
      <c r="F464" s="70" t="s">
        <v>183</v>
      </c>
      <c r="G464" s="70" t="s">
        <v>2236</v>
      </c>
      <c r="H464" s="70" t="s">
        <v>2237</v>
      </c>
      <c r="I464" s="148"/>
      <c r="J464" s="71">
        <v>1.2995137218426822</v>
      </c>
      <c r="K464" s="71">
        <v>1.7052246675103331</v>
      </c>
      <c r="L464" s="71">
        <v>2.0549022257799385</v>
      </c>
      <c r="M464" s="71">
        <v>46.738077822774471</v>
      </c>
      <c r="N464" s="71">
        <v>39.999561668183915</v>
      </c>
      <c r="O464" s="71">
        <v>24.546283952828659</v>
      </c>
      <c r="P464" s="71">
        <v>20.376650472898927</v>
      </c>
      <c r="Q464" s="71">
        <v>1.2922718117888801</v>
      </c>
      <c r="R464" s="71">
        <v>0</v>
      </c>
      <c r="S464" s="71">
        <v>1.6930272688774515</v>
      </c>
      <c r="T464" s="72"/>
      <c r="U464" s="71">
        <v>311824</v>
      </c>
      <c r="V464" s="71">
        <v>811</v>
      </c>
      <c r="W464" s="71">
        <v>83</v>
      </c>
      <c r="X464" s="71">
        <v>12051</v>
      </c>
      <c r="Y464" s="71">
        <v>9933</v>
      </c>
      <c r="Z464" s="71">
        <v>14957</v>
      </c>
      <c r="AA464" s="71">
        <v>4263</v>
      </c>
      <c r="AB464" s="71">
        <v>20389</v>
      </c>
      <c r="AC464" s="71">
        <v>0</v>
      </c>
      <c r="AD464" s="71">
        <v>1.693027268877451</v>
      </c>
      <c r="AE464" s="72"/>
      <c r="AF464" s="71">
        <v>1989010.502978323</v>
      </c>
      <c r="AG464" s="71">
        <v>1206360.1393091909</v>
      </c>
      <c r="AH464" s="71">
        <v>463898.09406798659</v>
      </c>
      <c r="AI464" s="71">
        <v>72029426.856394112</v>
      </c>
      <c r="AJ464" s="71">
        <v>46670056.426554173</v>
      </c>
      <c r="AK464" s="71">
        <v>0</v>
      </c>
      <c r="AL464" s="71">
        <v>0</v>
      </c>
      <c r="AM464" s="71">
        <v>2806568.4962998088</v>
      </c>
      <c r="AN464" s="71">
        <v>0</v>
      </c>
      <c r="AO464" s="71">
        <v>0</v>
      </c>
      <c r="AP464" s="71">
        <v>125165320.51560359</v>
      </c>
      <c r="AQ464" s="72"/>
      <c r="AR464" s="71">
        <v>649</v>
      </c>
      <c r="AS464" s="71">
        <v>117</v>
      </c>
      <c r="AT464" s="71">
        <v>0</v>
      </c>
      <c r="AU464" s="71">
        <v>2</v>
      </c>
      <c r="AV464" s="71">
        <v>0</v>
      </c>
      <c r="AW464" s="71">
        <v>0</v>
      </c>
      <c r="AX464" s="71"/>
      <c r="AY464" s="72"/>
      <c r="AZ464" s="71">
        <v>2906.9</v>
      </c>
      <c r="BA464" s="71">
        <v>8747</v>
      </c>
      <c r="BB464" s="71">
        <v>0</v>
      </c>
      <c r="BC464" s="71">
        <v>394</v>
      </c>
      <c r="BD464" s="71">
        <v>0</v>
      </c>
      <c r="BE464" s="71">
        <v>0</v>
      </c>
      <c r="BF464" s="71"/>
      <c r="BG464" s="72"/>
      <c r="BH464" s="71">
        <v>0</v>
      </c>
      <c r="BI464" s="71">
        <v>0</v>
      </c>
      <c r="BJ464" s="71">
        <v>0</v>
      </c>
      <c r="BK464" s="71">
        <v>0</v>
      </c>
      <c r="BL464" s="71">
        <v>46.56</v>
      </c>
      <c r="BM464" s="71">
        <v>0</v>
      </c>
      <c r="BN464" s="72"/>
      <c r="BO464" s="71">
        <v>0</v>
      </c>
      <c r="BP464" s="71">
        <v>0</v>
      </c>
      <c r="BQ464" s="71">
        <v>0</v>
      </c>
      <c r="BR464" s="71">
        <v>0</v>
      </c>
      <c r="BS464" s="71">
        <v>3</v>
      </c>
      <c r="BT464" s="71">
        <v>0</v>
      </c>
      <c r="BU464"/>
      <c r="BV464" s="70">
        <v>46.56</v>
      </c>
      <c r="BW464" s="70">
        <v>0</v>
      </c>
      <c r="BX464" s="70">
        <v>0</v>
      </c>
      <c r="BY464" s="70">
        <v>0</v>
      </c>
      <c r="BZ464" s="70">
        <v>0</v>
      </c>
      <c r="CA464" s="70">
        <v>0</v>
      </c>
      <c r="CB464" s="70">
        <v>0</v>
      </c>
      <c r="CC464" s="70">
        <v>0</v>
      </c>
      <c r="CD464" s="70">
        <v>0</v>
      </c>
    </row>
    <row r="465" spans="1:82">
      <c r="A465" s="70" t="s">
        <v>2252</v>
      </c>
      <c r="B465" s="70">
        <v>152</v>
      </c>
      <c r="C465" s="70">
        <v>16</v>
      </c>
      <c r="D465" s="70">
        <v>9</v>
      </c>
      <c r="E465" s="70">
        <v>2019</v>
      </c>
      <c r="F465" s="70" t="s">
        <v>158</v>
      </c>
      <c r="G465" s="70" t="s">
        <v>2236</v>
      </c>
      <c r="H465" s="70" t="s">
        <v>2237</v>
      </c>
      <c r="I465" s="148"/>
      <c r="J465" s="71">
        <v>1.0709032839064123</v>
      </c>
      <c r="K465" s="71">
        <v>1.5478643896469122</v>
      </c>
      <c r="L465" s="71">
        <v>2.0660875392851454</v>
      </c>
      <c r="M465" s="71">
        <v>44.756678459799311</v>
      </c>
      <c r="N465" s="71">
        <v>35.842403913051172</v>
      </c>
      <c r="O465" s="71">
        <v>24.0772946868878</v>
      </c>
      <c r="P465" s="71">
        <v>20.352131854949718</v>
      </c>
      <c r="Q465" s="71">
        <v>1.2601226830879499</v>
      </c>
      <c r="R465" s="71">
        <v>0</v>
      </c>
      <c r="S465" s="71">
        <v>2.4160578169150408</v>
      </c>
      <c r="T465" s="72"/>
      <c r="U465" s="71">
        <v>260479</v>
      </c>
      <c r="V465" s="71">
        <v>811</v>
      </c>
      <c r="W465" s="71">
        <v>83</v>
      </c>
      <c r="X465" s="71">
        <v>12051</v>
      </c>
      <c r="Y465" s="71">
        <v>10028</v>
      </c>
      <c r="Z465" s="71">
        <v>15074</v>
      </c>
      <c r="AA465" s="71">
        <v>4226</v>
      </c>
      <c r="AB465" s="71">
        <v>20420</v>
      </c>
      <c r="AC465" s="71">
        <v>0</v>
      </c>
      <c r="AD465" s="71">
        <v>2.4160578169150408</v>
      </c>
      <c r="AE465" s="72"/>
      <c r="AF465" s="71">
        <v>1739498.2207340989</v>
      </c>
      <c r="AG465" s="71">
        <v>1168076.171728679</v>
      </c>
      <c r="AH465" s="71">
        <v>489993.43892615818</v>
      </c>
      <c r="AI465" s="71">
        <v>73812127.909106717</v>
      </c>
      <c r="AJ465" s="71">
        <v>45774924.432892367</v>
      </c>
      <c r="AK465" s="71">
        <v>0</v>
      </c>
      <c r="AL465" s="71">
        <v>0</v>
      </c>
      <c r="AM465" s="71">
        <v>2781050.2783223023</v>
      </c>
      <c r="AN465" s="71">
        <v>0</v>
      </c>
      <c r="AO465" s="71">
        <v>0</v>
      </c>
      <c r="AP465" s="71">
        <v>125765670.45171033</v>
      </c>
      <c r="AQ465" s="72"/>
      <c r="AR465" s="71">
        <v>676</v>
      </c>
      <c r="AS465" s="71">
        <v>125</v>
      </c>
      <c r="AT465" s="71">
        <v>0</v>
      </c>
      <c r="AU465" s="71">
        <v>2</v>
      </c>
      <c r="AV465" s="71">
        <v>0</v>
      </c>
      <c r="AW465" s="71">
        <v>0</v>
      </c>
      <c r="AX465" s="71"/>
      <c r="AY465" s="72"/>
      <c r="AZ465" s="71">
        <v>3049.2999999999988</v>
      </c>
      <c r="BA465" s="71">
        <v>8860.5</v>
      </c>
      <c r="BB465" s="71">
        <v>0</v>
      </c>
      <c r="BC465" s="71">
        <v>394</v>
      </c>
      <c r="BD465" s="71">
        <v>0</v>
      </c>
      <c r="BE465" s="71">
        <v>0</v>
      </c>
      <c r="BF465" s="71"/>
      <c r="BG465" s="72"/>
      <c r="BH465" s="71">
        <v>0</v>
      </c>
      <c r="BI465" s="71">
        <v>0</v>
      </c>
      <c r="BJ465" s="71">
        <v>0</v>
      </c>
      <c r="BK465" s="71">
        <v>0</v>
      </c>
      <c r="BL465" s="71">
        <v>44.069000000000003</v>
      </c>
      <c r="BM465" s="71">
        <v>0</v>
      </c>
      <c r="BN465" s="72"/>
      <c r="BO465" s="71">
        <v>0</v>
      </c>
      <c r="BP465" s="71">
        <v>0</v>
      </c>
      <c r="BQ465" s="71">
        <v>0</v>
      </c>
      <c r="BR465" s="71">
        <v>0</v>
      </c>
      <c r="BS465" s="71">
        <v>3</v>
      </c>
      <c r="BT465" s="71">
        <v>0</v>
      </c>
      <c r="BU465"/>
      <c r="BV465" s="70">
        <v>44.069000000000003</v>
      </c>
      <c r="BW465" s="70">
        <v>0</v>
      </c>
      <c r="BX465" s="70">
        <v>0</v>
      </c>
      <c r="BY465" s="70">
        <v>0</v>
      </c>
      <c r="BZ465" s="70">
        <v>0</v>
      </c>
      <c r="CA465" s="70">
        <v>0</v>
      </c>
      <c r="CB465" s="70">
        <v>0</v>
      </c>
      <c r="CC465" s="70">
        <v>0</v>
      </c>
      <c r="CD465" s="70">
        <v>0</v>
      </c>
    </row>
    <row r="466" spans="1:82">
      <c r="A466" s="70" t="s">
        <v>2253</v>
      </c>
      <c r="B466" s="70">
        <v>153</v>
      </c>
      <c r="C466" s="70">
        <v>17</v>
      </c>
      <c r="D466" s="70">
        <v>9</v>
      </c>
      <c r="E466" s="70">
        <v>2020</v>
      </c>
      <c r="F466" s="70" t="s">
        <v>159</v>
      </c>
      <c r="G466" s="70" t="s">
        <v>2236</v>
      </c>
      <c r="H466" s="70" t="s">
        <v>2237</v>
      </c>
      <c r="I466" s="148"/>
      <c r="J466" s="71">
        <v>0.92687460763081908</v>
      </c>
      <c r="K466" s="71">
        <v>1.8258601511989683</v>
      </c>
      <c r="L466" s="71">
        <v>3.0691452523119738</v>
      </c>
      <c r="M466" s="71">
        <v>44.63995425538608</v>
      </c>
      <c r="N466" s="71">
        <v>36.063265639125603</v>
      </c>
      <c r="O466" s="71">
        <v>21.84941084170325</v>
      </c>
      <c r="P466" s="71">
        <v>19.542028584147662</v>
      </c>
      <c r="Q466" s="71">
        <v>1.2335762549522</v>
      </c>
      <c r="R466" s="71">
        <v>0</v>
      </c>
      <c r="S466" s="71">
        <v>2.6164173773642601</v>
      </c>
      <c r="T466" s="72"/>
      <c r="U466" s="71">
        <v>229371</v>
      </c>
      <c r="V466" s="71">
        <v>837</v>
      </c>
      <c r="W466" s="71">
        <v>138</v>
      </c>
      <c r="X466" s="71">
        <v>13355</v>
      </c>
      <c r="Y466" s="71">
        <v>10292</v>
      </c>
      <c r="Z466" s="71">
        <v>15613</v>
      </c>
      <c r="AA466" s="71">
        <v>4313</v>
      </c>
      <c r="AB466" s="71">
        <v>20922</v>
      </c>
      <c r="AC466" s="71">
        <v>0</v>
      </c>
      <c r="AD466" s="71">
        <v>2.6164173773642601</v>
      </c>
      <c r="AE466" s="72"/>
      <c r="AF466" s="71">
        <v>1546324.2792765449</v>
      </c>
      <c r="AG466" s="71">
        <v>1316590.2157416777</v>
      </c>
      <c r="AH466" s="71">
        <v>789728.21319299156</v>
      </c>
      <c r="AI466" s="71">
        <v>77168786.817137733</v>
      </c>
      <c r="AJ466" s="71">
        <v>47011493.495727271</v>
      </c>
      <c r="AK466" s="71"/>
      <c r="AL466" s="71"/>
      <c r="AM466" s="71">
        <v>2730553.4482681844</v>
      </c>
      <c r="AN466" s="71"/>
      <c r="AO466" s="71"/>
      <c r="AP466" s="71">
        <v>130563476.46934441</v>
      </c>
      <c r="AQ466" s="72"/>
      <c r="AR466" s="71">
        <v>716</v>
      </c>
      <c r="AS466" s="71">
        <v>127</v>
      </c>
      <c r="AT466" s="71">
        <v>0</v>
      </c>
      <c r="AU466" s="71">
        <v>3</v>
      </c>
      <c r="AV466" s="71">
        <v>0</v>
      </c>
      <c r="AW466" s="71">
        <v>0</v>
      </c>
      <c r="AX466" s="71"/>
      <c r="AY466" s="72"/>
      <c r="AZ466" s="71">
        <v>3276.7999999999988</v>
      </c>
      <c r="BA466" s="71">
        <v>8887.2000000000025</v>
      </c>
      <c r="BB466" s="71">
        <v>0</v>
      </c>
      <c r="BC466" s="71">
        <v>421</v>
      </c>
      <c r="BD466" s="71">
        <v>0</v>
      </c>
      <c r="BE466" s="71">
        <v>0</v>
      </c>
      <c r="BF466" s="71"/>
      <c r="BG466" s="72"/>
      <c r="BH466" s="71">
        <v>0</v>
      </c>
      <c r="BI466" s="71">
        <v>0</v>
      </c>
      <c r="BJ466" s="71">
        <v>0</v>
      </c>
      <c r="BK466" s="71">
        <v>0</v>
      </c>
      <c r="BL466" s="71">
        <v>30.048999999999999</v>
      </c>
      <c r="BM466" s="71">
        <v>0</v>
      </c>
      <c r="BN466" s="72"/>
      <c r="BO466" s="71">
        <v>0</v>
      </c>
      <c r="BP466" s="71">
        <v>0</v>
      </c>
      <c r="BQ466" s="71">
        <v>0</v>
      </c>
      <c r="BR466" s="71">
        <v>0</v>
      </c>
      <c r="BS466" s="71">
        <v>2</v>
      </c>
      <c r="BT466" s="71">
        <v>0</v>
      </c>
      <c r="BU466"/>
      <c r="BV466" s="70">
        <v>30.048999999999999</v>
      </c>
      <c r="BW466" s="70">
        <v>0</v>
      </c>
      <c r="BX466" s="70">
        <v>0</v>
      </c>
      <c r="BY466" s="70">
        <v>0</v>
      </c>
      <c r="BZ466" s="70">
        <v>0</v>
      </c>
      <c r="CA466" s="70">
        <v>0</v>
      </c>
      <c r="CB466" s="70">
        <v>0</v>
      </c>
      <c r="CC466" s="70">
        <v>0</v>
      </c>
      <c r="CD466" s="70">
        <v>0</v>
      </c>
    </row>
    <row r="467" spans="1:82">
      <c r="A467" s="70" t="s">
        <v>2254</v>
      </c>
      <c r="B467" s="70">
        <v>153</v>
      </c>
      <c r="C467" s="70">
        <v>18</v>
      </c>
      <c r="D467" s="70">
        <v>9</v>
      </c>
      <c r="E467" s="70">
        <v>2021</v>
      </c>
      <c r="F467" s="70" t="s">
        <v>160</v>
      </c>
      <c r="G467" s="70" t="s">
        <v>2236</v>
      </c>
      <c r="H467" s="70" t="s">
        <v>2237</v>
      </c>
      <c r="I467" s="148"/>
      <c r="J467" s="71">
        <v>0.86917273053903055</v>
      </c>
      <c r="K467" s="71">
        <v>1.9578949851588443</v>
      </c>
      <c r="L467" s="71">
        <v>4.0264761453052547</v>
      </c>
      <c r="M467" s="71">
        <v>50.494499379476608</v>
      </c>
      <c r="N467" s="71">
        <v>40.036826203858901</v>
      </c>
      <c r="O467" s="71">
        <v>21.657826857591267</v>
      </c>
      <c r="P467" s="71">
        <v>20.584481864211803</v>
      </c>
      <c r="Q467" s="71">
        <v>1.2396166771549599</v>
      </c>
      <c r="R467" s="71">
        <v>0</v>
      </c>
      <c r="S467" s="71">
        <v>2.9743717906104439</v>
      </c>
      <c r="T467" s="72"/>
      <c r="U467" s="71">
        <v>227503</v>
      </c>
      <c r="V467" s="71">
        <v>837</v>
      </c>
      <c r="W467" s="71">
        <v>138</v>
      </c>
      <c r="X467" s="71">
        <v>13355</v>
      </c>
      <c r="Y467" s="71">
        <v>10466</v>
      </c>
      <c r="Z467" s="71">
        <v>15935</v>
      </c>
      <c r="AA467" s="71">
        <v>4430</v>
      </c>
      <c r="AB467" s="71">
        <v>21231</v>
      </c>
      <c r="AC467" s="71">
        <v>0</v>
      </c>
      <c r="AD467" s="71">
        <v>2.9743717906104439</v>
      </c>
      <c r="AE467" s="72"/>
      <c r="AF467" s="71">
        <v>1372810.4699628234</v>
      </c>
      <c r="AG467" s="71">
        <v>1355815.5169382771</v>
      </c>
      <c r="AH467" s="71">
        <v>945985.33398430119</v>
      </c>
      <c r="AI467" s="71">
        <v>82585793.307787687</v>
      </c>
      <c r="AJ467" s="71">
        <v>50706008.013693839</v>
      </c>
      <c r="AK467" s="71">
        <v>0</v>
      </c>
      <c r="AL467" s="71">
        <v>0</v>
      </c>
      <c r="AM467" s="71">
        <v>2786863.6020474639</v>
      </c>
      <c r="AN467" s="71">
        <v>0</v>
      </c>
      <c r="AO467" s="71">
        <v>0</v>
      </c>
      <c r="AP467" s="71">
        <v>139753276.24441442</v>
      </c>
      <c r="AQ467" s="72"/>
      <c r="AR467" s="71">
        <v>775</v>
      </c>
      <c r="AS467" s="71">
        <v>128</v>
      </c>
      <c r="AT467" s="71">
        <v>0</v>
      </c>
      <c r="AU467" s="71">
        <v>3</v>
      </c>
      <c r="AV467" s="71">
        <v>0</v>
      </c>
      <c r="AW467" s="71">
        <v>0</v>
      </c>
      <c r="AX467" s="71"/>
      <c r="AY467" s="72"/>
      <c r="AZ467" s="71">
        <v>3657.4999999999991</v>
      </c>
      <c r="BA467" s="71">
        <v>8917.2000000000025</v>
      </c>
      <c r="BB467" s="71">
        <v>0</v>
      </c>
      <c r="BC467" s="71">
        <v>421</v>
      </c>
      <c r="BD467" s="71">
        <v>0</v>
      </c>
      <c r="BE467" s="71">
        <v>0</v>
      </c>
      <c r="BF467" s="71"/>
      <c r="BG467" s="72"/>
      <c r="BH467" s="71">
        <v>0</v>
      </c>
      <c r="BI467" s="71">
        <v>0</v>
      </c>
      <c r="BJ467" s="71">
        <v>0</v>
      </c>
      <c r="BK467" s="71">
        <v>0</v>
      </c>
      <c r="BL467" s="71">
        <v>32.67</v>
      </c>
      <c r="BM467" s="71">
        <v>0</v>
      </c>
      <c r="BN467" s="72"/>
      <c r="BO467" s="71">
        <v>0</v>
      </c>
      <c r="BP467" s="71">
        <v>0</v>
      </c>
      <c r="BQ467" s="71">
        <v>0</v>
      </c>
      <c r="BR467" s="71">
        <v>0</v>
      </c>
      <c r="BS467" s="71">
        <v>2</v>
      </c>
      <c r="BT467" s="71">
        <v>0</v>
      </c>
      <c r="BU467"/>
      <c r="BV467" s="70">
        <v>32.67</v>
      </c>
      <c r="BW467" s="70">
        <v>0</v>
      </c>
      <c r="BX467" s="70">
        <v>0</v>
      </c>
      <c r="BY467" s="70">
        <v>0</v>
      </c>
      <c r="BZ467" s="70">
        <v>0</v>
      </c>
      <c r="CA467" s="70">
        <v>0</v>
      </c>
      <c r="CB467" s="70">
        <v>0</v>
      </c>
      <c r="CC467" s="70">
        <v>0</v>
      </c>
      <c r="CD467" s="70">
        <v>0</v>
      </c>
    </row>
    <row r="468" spans="1:82">
      <c r="A468" s="70" t="s">
        <v>2255</v>
      </c>
      <c r="B468" s="70">
        <v>153</v>
      </c>
      <c r="C468" s="70">
        <v>19</v>
      </c>
      <c r="D468" s="70">
        <v>9</v>
      </c>
      <c r="E468" s="70">
        <v>2022</v>
      </c>
      <c r="F468" s="70" t="s">
        <v>161</v>
      </c>
      <c r="G468" s="70" t="s">
        <v>2236</v>
      </c>
      <c r="H468" s="70" t="s">
        <v>2237</v>
      </c>
      <c r="I468" s="148"/>
      <c r="J468" s="71">
        <v>1.0459316771352289</v>
      </c>
      <c r="K468" s="71">
        <v>1.7639230973254805</v>
      </c>
      <c r="L468" s="71">
        <v>2.5800376833445418</v>
      </c>
      <c r="M468" s="71">
        <v>49.866116220423457</v>
      </c>
      <c r="N468" s="71">
        <v>40.135903187899814</v>
      </c>
      <c r="O468" s="71">
        <v>23.408811732629712</v>
      </c>
      <c r="P468" s="71">
        <v>20.728502224957548</v>
      </c>
      <c r="Q468" s="71">
        <v>1.2662903123273825</v>
      </c>
      <c r="R468" s="71">
        <v>0</v>
      </c>
      <c r="S468" s="71">
        <v>3.0130095661932961</v>
      </c>
      <c r="T468" s="72"/>
      <c r="U468" s="71">
        <v>303795</v>
      </c>
      <c r="V468" s="71">
        <v>837</v>
      </c>
      <c r="W468" s="71">
        <v>138</v>
      </c>
      <c r="X468" s="71">
        <v>13355</v>
      </c>
      <c r="Y468" s="71">
        <v>10729</v>
      </c>
      <c r="Z468" s="71">
        <v>16364</v>
      </c>
      <c r="AA468" s="71">
        <v>4529</v>
      </c>
      <c r="AB468" s="71">
        <v>21510</v>
      </c>
      <c r="AC468" s="71">
        <v>0</v>
      </c>
      <c r="AD468" s="71">
        <v>3.0130095661932961</v>
      </c>
      <c r="AE468" s="72"/>
      <c r="AF468" s="71">
        <v>1628201.0656351426</v>
      </c>
      <c r="AG468" s="71">
        <v>1316752.7753823341</v>
      </c>
      <c r="AH468" s="71">
        <v>738538.96628481662</v>
      </c>
      <c r="AI468" s="71">
        <v>82016743.731660724</v>
      </c>
      <c r="AJ468" s="71">
        <v>51538273.195681587</v>
      </c>
      <c r="AK468" s="71">
        <v>0</v>
      </c>
      <c r="AL468" s="71">
        <v>0</v>
      </c>
      <c r="AM468" s="71">
        <v>2777528.1026970553</v>
      </c>
      <c r="AN468" s="71">
        <v>0</v>
      </c>
      <c r="AO468" s="71">
        <v>0</v>
      </c>
      <c r="AP468" s="71">
        <v>140016037.83734164</v>
      </c>
      <c r="AQ468" s="72"/>
      <c r="AR468" s="71">
        <v>879</v>
      </c>
      <c r="AS468" s="71">
        <v>129</v>
      </c>
      <c r="AT468" s="71">
        <v>0</v>
      </c>
      <c r="AU468" s="71">
        <v>3</v>
      </c>
      <c r="AV468" s="71">
        <v>0</v>
      </c>
      <c r="AW468" s="71">
        <v>0</v>
      </c>
      <c r="AX468" s="71"/>
      <c r="AY468" s="72"/>
      <c r="AZ468" s="71">
        <v>4321.2000000000016</v>
      </c>
      <c r="BA468" s="71">
        <v>8950.2000000000025</v>
      </c>
      <c r="BB468" s="71">
        <v>0</v>
      </c>
      <c r="BC468" s="71">
        <v>421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153</v>
      </c>
      <c r="C469" s="70">
        <v>20</v>
      </c>
      <c r="D469" s="70">
        <v>9</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971</v>
      </c>
      <c r="AS469" s="71">
        <v>130</v>
      </c>
      <c r="AT469" s="71">
        <v>0</v>
      </c>
      <c r="AU469" s="71">
        <v>3</v>
      </c>
      <c r="AV469" s="71">
        <v>0</v>
      </c>
      <c r="AW469" s="71">
        <v>0</v>
      </c>
      <c r="AX469" s="71"/>
      <c r="AY469" s="72"/>
      <c r="AZ469" s="71">
        <v>4915.0000000000036</v>
      </c>
      <c r="BA469" s="71">
        <v>8961.7000000000025</v>
      </c>
      <c r="BB469" s="71">
        <v>0</v>
      </c>
      <c r="BC469" s="71">
        <v>421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153</v>
      </c>
      <c r="C470" s="70">
        <v>21</v>
      </c>
      <c r="D470" s="70">
        <v>9</v>
      </c>
      <c r="E470" s="70">
        <v>2024</v>
      </c>
      <c r="F470" s="70" t="s">
        <v>1554</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171</v>
      </c>
      <c r="C471" s="70">
        <v>1</v>
      </c>
      <c r="D471" s="70">
        <v>11</v>
      </c>
      <c r="E471" s="70">
        <v>1990</v>
      </c>
      <c r="F471" s="70" t="s">
        <v>787</v>
      </c>
      <c r="G471" s="70" t="s">
        <v>2259</v>
      </c>
      <c r="H471" s="70" t="s">
        <v>2260</v>
      </c>
      <c r="I471" s="148"/>
      <c r="J471" s="71">
        <v>147.31355763382189</v>
      </c>
      <c r="K471" s="71">
        <v>3.476946171405356</v>
      </c>
      <c r="L471" s="71">
        <v>6.6423915086786014</v>
      </c>
      <c r="M471" s="71">
        <v>27.887359409472701</v>
      </c>
      <c r="N471" s="71">
        <v>24.552844330025948</v>
      </c>
      <c r="O471" s="71">
        <v>18.008240739801209</v>
      </c>
      <c r="P471" s="71">
        <v>33.948201805905803</v>
      </c>
      <c r="Q471" s="71">
        <v>1.79427870434904</v>
      </c>
      <c r="R471" s="71">
        <v>3.16667898558849</v>
      </c>
      <c r="S471" s="71">
        <v>2.1583162000046539</v>
      </c>
      <c r="T471" s="72"/>
      <c r="U471" s="71">
        <v>3096568</v>
      </c>
      <c r="V471" s="71">
        <v>1411</v>
      </c>
      <c r="W471" s="71">
        <v>70</v>
      </c>
      <c r="X471" s="71">
        <v>11285</v>
      </c>
      <c r="Y471" s="71">
        <v>9179</v>
      </c>
      <c r="Z471" s="71">
        <v>7407</v>
      </c>
      <c r="AA471" s="71">
        <v>8243</v>
      </c>
      <c r="AB471" s="71">
        <v>29133</v>
      </c>
      <c r="AC471" s="71">
        <v>548474.5</v>
      </c>
      <c r="AD471" s="71">
        <v>2.1583162000046539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172</v>
      </c>
      <c r="C472" s="70">
        <v>2</v>
      </c>
      <c r="D472" s="70">
        <v>11</v>
      </c>
      <c r="E472" s="70">
        <v>2005</v>
      </c>
      <c r="F472" s="70" t="s">
        <v>789</v>
      </c>
      <c r="G472" s="70" t="s">
        <v>2259</v>
      </c>
      <c r="H472" s="70" t="s">
        <v>2260</v>
      </c>
      <c r="I472" s="148"/>
      <c r="J472" s="71">
        <v>70.939257750492345</v>
      </c>
      <c r="K472" s="71">
        <v>2.3783949964411488</v>
      </c>
      <c r="L472" s="71">
        <v>3.4922600717429608</v>
      </c>
      <c r="M472" s="71">
        <v>48.809525754848593</v>
      </c>
      <c r="N472" s="71">
        <v>35.94741254424617</v>
      </c>
      <c r="O472" s="71">
        <v>27.13008601504238</v>
      </c>
      <c r="P472" s="71">
        <v>33.712160157861412</v>
      </c>
      <c r="Q472" s="71">
        <v>1.58538426886823</v>
      </c>
      <c r="R472" s="71">
        <v>0.89859545498785476</v>
      </c>
      <c r="S472" s="71">
        <v>3.445814675840404</v>
      </c>
      <c r="T472" s="72"/>
      <c r="U472" s="71">
        <v>1926499</v>
      </c>
      <c r="V472" s="71">
        <v>1192</v>
      </c>
      <c r="W472" s="71">
        <v>34</v>
      </c>
      <c r="X472" s="71">
        <v>9651</v>
      </c>
      <c r="Y472" s="71">
        <v>10129</v>
      </c>
      <c r="Z472" s="71">
        <v>12913</v>
      </c>
      <c r="AA472" s="71">
        <v>6704</v>
      </c>
      <c r="AB472" s="71">
        <v>26910</v>
      </c>
      <c r="AC472" s="71">
        <v>158898</v>
      </c>
      <c r="AD472" s="71">
        <v>3.445814675840404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173</v>
      </c>
      <c r="C473" s="70">
        <v>3</v>
      </c>
      <c r="D473" s="70">
        <v>11</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174</v>
      </c>
      <c r="C474" s="70">
        <v>4</v>
      </c>
      <c r="D474" s="70">
        <v>11</v>
      </c>
      <c r="E474" s="70">
        <v>2007</v>
      </c>
      <c r="F474" s="70" t="s">
        <v>791</v>
      </c>
      <c r="G474" s="70" t="s">
        <v>2259</v>
      </c>
      <c r="H474" s="70" t="s">
        <v>2260</v>
      </c>
      <c r="I474" s="148"/>
      <c r="J474" s="71">
        <v>76.30065954238141</v>
      </c>
      <c r="K474" s="71">
        <v>2.190764481219194</v>
      </c>
      <c r="L474" s="71">
        <v>4.6230366321037923</v>
      </c>
      <c r="M474" s="71">
        <v>45.01067485044144</v>
      </c>
      <c r="N474" s="71">
        <v>39.578417022381579</v>
      </c>
      <c r="O474" s="71">
        <v>26.265620529914329</v>
      </c>
      <c r="P474" s="71">
        <v>32.395644947500109</v>
      </c>
      <c r="Q474" s="71">
        <v>1.6374482412570099</v>
      </c>
      <c r="R474" s="71">
        <v>2.1955769874303859</v>
      </c>
      <c r="S474" s="71">
        <v>2.3993355862121239</v>
      </c>
      <c r="T474" s="72"/>
      <c r="U474" s="71">
        <v>2407435</v>
      </c>
      <c r="V474" s="71">
        <v>1067</v>
      </c>
      <c r="W474" s="71">
        <v>47</v>
      </c>
      <c r="X474" s="71">
        <v>11968</v>
      </c>
      <c r="Y474" s="71">
        <v>10263</v>
      </c>
      <c r="Z474" s="71">
        <v>12996</v>
      </c>
      <c r="AA474" s="71">
        <v>6344</v>
      </c>
      <c r="AB474" s="71">
        <v>26324</v>
      </c>
      <c r="AC474" s="71">
        <v>399382</v>
      </c>
      <c r="AD474" s="71">
        <v>2.3993355862121239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175</v>
      </c>
      <c r="C475" s="70">
        <v>5</v>
      </c>
      <c r="D475" s="70">
        <v>11</v>
      </c>
      <c r="E475" s="70">
        <v>2008</v>
      </c>
      <c r="F475" s="70" t="s">
        <v>792</v>
      </c>
      <c r="G475" s="70" t="s">
        <v>2259</v>
      </c>
      <c r="H475" s="70" t="s">
        <v>2260</v>
      </c>
      <c r="I475" s="148"/>
      <c r="J475" s="71">
        <v>73.480095075551915</v>
      </c>
      <c r="K475" s="71">
        <v>1.59247807129027</v>
      </c>
      <c r="L475" s="71">
        <v>4.0728082816834457</v>
      </c>
      <c r="M475" s="71">
        <v>49.33038832168279</v>
      </c>
      <c r="N475" s="71">
        <v>36.581617233017226</v>
      </c>
      <c r="O475" s="71">
        <v>25.675691116464481</v>
      </c>
      <c r="P475" s="71">
        <v>31.00704463886634</v>
      </c>
      <c r="Q475" s="71">
        <v>1.59375514901241</v>
      </c>
      <c r="R475" s="71">
        <v>3.0744219224094729</v>
      </c>
      <c r="S475" s="71">
        <v>3.003730775477826</v>
      </c>
      <c r="T475" s="72"/>
      <c r="U475" s="71">
        <v>2531509</v>
      </c>
      <c r="V475" s="71">
        <v>1067</v>
      </c>
      <c r="W475" s="71">
        <v>47</v>
      </c>
      <c r="X475" s="71">
        <v>11968</v>
      </c>
      <c r="Y475" s="71">
        <v>10381</v>
      </c>
      <c r="Z475" s="71">
        <v>13150</v>
      </c>
      <c r="AA475" s="71">
        <v>6079</v>
      </c>
      <c r="AB475" s="71">
        <v>26043</v>
      </c>
      <c r="AC475" s="71">
        <v>580716</v>
      </c>
      <c r="AD475" s="71">
        <v>3.003730775477826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176</v>
      </c>
      <c r="C476" s="70">
        <v>6</v>
      </c>
      <c r="D476" s="70">
        <v>11</v>
      </c>
      <c r="E476" s="70">
        <v>2009</v>
      </c>
      <c r="F476" s="70" t="s">
        <v>176</v>
      </c>
      <c r="G476" s="70" t="s">
        <v>2259</v>
      </c>
      <c r="H476" s="70" t="s">
        <v>2260</v>
      </c>
      <c r="I476" s="148"/>
      <c r="J476" s="71">
        <v>90.974715154789124</v>
      </c>
      <c r="K476" s="71">
        <v>1.2495374838891991</v>
      </c>
      <c r="L476" s="71">
        <v>5.2267474927501283</v>
      </c>
      <c r="M476" s="71">
        <v>43.077863725917311</v>
      </c>
      <c r="N476" s="71">
        <v>30.66176006726624</v>
      </c>
      <c r="O476" s="71">
        <v>26.123366885441101</v>
      </c>
      <c r="P476" s="71">
        <v>29.462949288787311</v>
      </c>
      <c r="Q476" s="71">
        <v>1.5117670969032</v>
      </c>
      <c r="R476" s="71">
        <v>1.0952921378591061</v>
      </c>
      <c r="S476" s="71">
        <v>2.182011838789196</v>
      </c>
      <c r="T476" s="72"/>
      <c r="U476" s="71">
        <v>2376136</v>
      </c>
      <c r="V476" s="71">
        <v>914</v>
      </c>
      <c r="W476" s="71">
        <v>67</v>
      </c>
      <c r="X476" s="71">
        <v>11888</v>
      </c>
      <c r="Y476" s="71">
        <v>10458</v>
      </c>
      <c r="Z476" s="71">
        <v>13206</v>
      </c>
      <c r="AA476" s="71">
        <v>5930</v>
      </c>
      <c r="AB476" s="71">
        <v>25932</v>
      </c>
      <c r="AC476" s="71">
        <v>201833.5</v>
      </c>
      <c r="AD476" s="71">
        <v>2.182011838789196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4.3940000000000001</v>
      </c>
      <c r="BK476" s="71">
        <v>95.8</v>
      </c>
      <c r="BL476" s="71">
        <v>5.6349999999999998</v>
      </c>
      <c r="BM476" s="71">
        <v>0</v>
      </c>
      <c r="BN476" s="72"/>
      <c r="BO476" s="71">
        <v>0</v>
      </c>
      <c r="BP476" s="71">
        <v>0</v>
      </c>
      <c r="BQ476" s="71">
        <v>1</v>
      </c>
      <c r="BR476" s="71">
        <v>1</v>
      </c>
      <c r="BS476" s="71">
        <v>1</v>
      </c>
      <c r="BT476" s="71">
        <v>0</v>
      </c>
      <c r="BU476"/>
      <c r="BV476" s="70">
        <v>100.194</v>
      </c>
      <c r="BW476" s="70">
        <v>0</v>
      </c>
      <c r="BX476" s="70">
        <v>5.6349999999999998</v>
      </c>
      <c r="BY476" s="70">
        <v>0</v>
      </c>
      <c r="BZ476" s="70">
        <v>0</v>
      </c>
      <c r="CA476" s="70">
        <v>0</v>
      </c>
      <c r="CB476" s="70">
        <v>0</v>
      </c>
      <c r="CC476" s="70">
        <v>0</v>
      </c>
      <c r="CD476" s="70">
        <v>0</v>
      </c>
    </row>
    <row r="477" spans="1:82">
      <c r="A477" s="70" t="s">
        <v>2266</v>
      </c>
      <c r="B477" s="70">
        <v>177</v>
      </c>
      <c r="C477" s="70">
        <v>7</v>
      </c>
      <c r="D477" s="70">
        <v>11</v>
      </c>
      <c r="E477" s="70">
        <v>2010</v>
      </c>
      <c r="F477" s="70" t="s">
        <v>177</v>
      </c>
      <c r="G477" s="70" t="s">
        <v>2259</v>
      </c>
      <c r="H477" s="70" t="s">
        <v>2260</v>
      </c>
      <c r="I477" s="148"/>
      <c r="J477" s="71">
        <v>100.6190641555302</v>
      </c>
      <c r="K477" s="71">
        <v>1.3874212895287421</v>
      </c>
      <c r="L477" s="71">
        <v>5.0994643662275472</v>
      </c>
      <c r="M477" s="71">
        <v>47.059747962125577</v>
      </c>
      <c r="N477" s="71">
        <v>32.996756437564613</v>
      </c>
      <c r="O477" s="71">
        <v>26.175809798180911</v>
      </c>
      <c r="P477" s="71">
        <v>29.392088158076788</v>
      </c>
      <c r="Q477" s="71">
        <v>1.5679418369331699</v>
      </c>
      <c r="R477" s="71">
        <v>1.3547382628446181</v>
      </c>
      <c r="S477" s="71">
        <v>2.1145946785700231</v>
      </c>
      <c r="T477" s="72"/>
      <c r="U477" s="71">
        <v>2556197</v>
      </c>
      <c r="V477" s="71">
        <v>914</v>
      </c>
      <c r="W477" s="71">
        <v>67</v>
      </c>
      <c r="X477" s="71">
        <v>11888</v>
      </c>
      <c r="Y477" s="71">
        <v>10527</v>
      </c>
      <c r="Z477" s="71">
        <v>13294</v>
      </c>
      <c r="AA477" s="71">
        <v>5768</v>
      </c>
      <c r="AB477" s="71">
        <v>25772</v>
      </c>
      <c r="AC477" s="71">
        <v>236576</v>
      </c>
      <c r="AD477" s="71">
        <v>2.1145946785700231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3.9980000000000002</v>
      </c>
      <c r="BK477" s="71">
        <v>99</v>
      </c>
      <c r="BL477" s="71">
        <v>2.5960000000000001</v>
      </c>
      <c r="BM477" s="71">
        <v>0</v>
      </c>
      <c r="BN477" s="72"/>
      <c r="BO477" s="71">
        <v>0</v>
      </c>
      <c r="BP477" s="71">
        <v>0</v>
      </c>
      <c r="BQ477" s="71">
        <v>1</v>
      </c>
      <c r="BR477" s="71">
        <v>1</v>
      </c>
      <c r="BS477" s="71">
        <v>1</v>
      </c>
      <c r="BT477" s="71">
        <v>0</v>
      </c>
      <c r="BU477"/>
      <c r="BV477" s="70">
        <v>105.59399999999999</v>
      </c>
      <c r="BW477" s="70">
        <v>0</v>
      </c>
      <c r="BX477" s="70">
        <v>0</v>
      </c>
      <c r="BY477" s="70">
        <v>0</v>
      </c>
      <c r="BZ477" s="70">
        <v>0</v>
      </c>
      <c r="CA477" s="70">
        <v>0</v>
      </c>
      <c r="CB477" s="70">
        <v>0</v>
      </c>
      <c r="CC477" s="70">
        <v>0</v>
      </c>
      <c r="CD477" s="70">
        <v>0</v>
      </c>
    </row>
    <row r="478" spans="1:82">
      <c r="A478" s="70" t="s">
        <v>2267</v>
      </c>
      <c r="B478" s="70">
        <v>178</v>
      </c>
      <c r="C478" s="70">
        <v>8</v>
      </c>
      <c r="D478" s="70">
        <v>11</v>
      </c>
      <c r="E478" s="70">
        <v>2011</v>
      </c>
      <c r="F478" s="70" t="s">
        <v>178</v>
      </c>
      <c r="G478" s="70" t="s">
        <v>2259</v>
      </c>
      <c r="H478" s="70" t="s">
        <v>2260</v>
      </c>
      <c r="I478" s="148"/>
      <c r="J478" s="71">
        <v>91.620366027283694</v>
      </c>
      <c r="K478" s="71">
        <v>1.9985541429291629</v>
      </c>
      <c r="L478" s="71">
        <v>2.780451045210703</v>
      </c>
      <c r="M478" s="71">
        <v>61.768342483071699</v>
      </c>
      <c r="N478" s="71">
        <v>42.331275829804447</v>
      </c>
      <c r="O478" s="71">
        <v>25.944916557147401</v>
      </c>
      <c r="P478" s="71">
        <v>28.201260649962983</v>
      </c>
      <c r="Q478" s="71">
        <v>1.79309359512494</v>
      </c>
      <c r="R478" s="71">
        <v>2.529208026910907</v>
      </c>
      <c r="S478" s="71">
        <v>3.5603715204692699</v>
      </c>
      <c r="T478" s="72"/>
      <c r="U478" s="71">
        <v>2443912</v>
      </c>
      <c r="V478" s="71">
        <v>914</v>
      </c>
      <c r="W478" s="71">
        <v>67</v>
      </c>
      <c r="X478" s="71">
        <v>11888</v>
      </c>
      <c r="Y478" s="71">
        <v>10556</v>
      </c>
      <c r="Z478" s="71">
        <v>13463</v>
      </c>
      <c r="AA478" s="71">
        <v>5699</v>
      </c>
      <c r="AB478" s="71">
        <v>25551</v>
      </c>
      <c r="AC478" s="71">
        <v>440941.5</v>
      </c>
      <c r="AD478" s="71">
        <v>3.5603715204692699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3.952</v>
      </c>
      <c r="BK478" s="71">
        <v>179</v>
      </c>
      <c r="BL478" s="71">
        <v>2.5550000000000002</v>
      </c>
      <c r="BM478" s="71">
        <v>0</v>
      </c>
      <c r="BN478" s="72"/>
      <c r="BO478" s="71">
        <v>0</v>
      </c>
      <c r="BP478" s="71">
        <v>0</v>
      </c>
      <c r="BQ478" s="71">
        <v>1</v>
      </c>
      <c r="BR478" s="71">
        <v>1</v>
      </c>
      <c r="BS478" s="71">
        <v>1</v>
      </c>
      <c r="BT478" s="71">
        <v>0</v>
      </c>
      <c r="BU478"/>
      <c r="BV478" s="70">
        <v>185.50700000000001</v>
      </c>
      <c r="BW478" s="70">
        <v>0</v>
      </c>
      <c r="BX478" s="70">
        <v>0</v>
      </c>
      <c r="BY478" s="70">
        <v>0</v>
      </c>
      <c r="BZ478" s="70">
        <v>0</v>
      </c>
      <c r="CA478" s="70">
        <v>0</v>
      </c>
      <c r="CB478" s="70">
        <v>0</v>
      </c>
      <c r="CC478" s="70">
        <v>0</v>
      </c>
      <c r="CD478" s="70">
        <v>0</v>
      </c>
    </row>
    <row r="479" spans="1:82">
      <c r="A479" s="70" t="s">
        <v>2268</v>
      </c>
      <c r="B479" s="70">
        <v>179</v>
      </c>
      <c r="C479" s="70">
        <v>9</v>
      </c>
      <c r="D479" s="70">
        <v>11</v>
      </c>
      <c r="E479" s="70">
        <v>2012</v>
      </c>
      <c r="F479" s="70" t="s">
        <v>179</v>
      </c>
      <c r="G479" s="70" t="s">
        <v>2259</v>
      </c>
      <c r="H479" s="70" t="s">
        <v>2260</v>
      </c>
      <c r="I479" s="148"/>
      <c r="J479" s="71">
        <v>100.5309736543519</v>
      </c>
      <c r="K479" s="71">
        <v>1.935619970817682</v>
      </c>
      <c r="L479" s="71">
        <v>2.863404945097261</v>
      </c>
      <c r="M479" s="71">
        <v>64.570624782586464</v>
      </c>
      <c r="N479" s="71">
        <v>46.499492821189058</v>
      </c>
      <c r="O479" s="71">
        <v>26.058137820216825</v>
      </c>
      <c r="P479" s="71">
        <v>27.829214358489988</v>
      </c>
      <c r="Q479" s="71">
        <v>1.9422891227635599</v>
      </c>
      <c r="R479" s="71">
        <v>4.3812686906200966</v>
      </c>
      <c r="S479" s="71">
        <v>2.1251315912449669</v>
      </c>
      <c r="T479" s="72"/>
      <c r="U479" s="71">
        <v>2733788</v>
      </c>
      <c r="V479" s="71">
        <v>914</v>
      </c>
      <c r="W479" s="71">
        <v>67</v>
      </c>
      <c r="X479" s="71">
        <v>11888</v>
      </c>
      <c r="Y479" s="71">
        <v>10697</v>
      </c>
      <c r="Z479" s="71">
        <v>13629</v>
      </c>
      <c r="AA479" s="71">
        <v>5592</v>
      </c>
      <c r="AB479" s="71">
        <v>25474</v>
      </c>
      <c r="AC479" s="71">
        <v>744045.5</v>
      </c>
      <c r="AD479" s="71">
        <v>2.1251315912449669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4.5449999999999999</v>
      </c>
      <c r="BK479" s="71">
        <v>224</v>
      </c>
      <c r="BL479" s="71">
        <v>3.2970000000000002</v>
      </c>
      <c r="BM479" s="71">
        <v>0</v>
      </c>
      <c r="BN479" s="72"/>
      <c r="BO479" s="71">
        <v>0</v>
      </c>
      <c r="BP479" s="71">
        <v>0</v>
      </c>
      <c r="BQ479" s="71">
        <v>1</v>
      </c>
      <c r="BR479" s="71">
        <v>1</v>
      </c>
      <c r="BS479" s="71">
        <v>1</v>
      </c>
      <c r="BT479" s="71">
        <v>0</v>
      </c>
      <c r="BU479"/>
      <c r="BV479" s="70">
        <v>231.84200000000001</v>
      </c>
      <c r="BW479" s="70">
        <v>0</v>
      </c>
      <c r="BX479" s="70">
        <v>0</v>
      </c>
      <c r="BY479" s="70">
        <v>0</v>
      </c>
      <c r="BZ479" s="70">
        <v>0</v>
      </c>
      <c r="CA479" s="70">
        <v>0</v>
      </c>
      <c r="CB479" s="70">
        <v>0</v>
      </c>
      <c r="CC479" s="70">
        <v>0</v>
      </c>
      <c r="CD479" s="70">
        <v>0</v>
      </c>
    </row>
    <row r="480" spans="1:82">
      <c r="A480" s="70" t="s">
        <v>2269</v>
      </c>
      <c r="B480" s="70">
        <v>180</v>
      </c>
      <c r="C480" s="70">
        <v>10</v>
      </c>
      <c r="D480" s="70">
        <v>11</v>
      </c>
      <c r="E480" s="70">
        <v>2013</v>
      </c>
      <c r="F480" s="70" t="s">
        <v>180</v>
      </c>
      <c r="G480" s="70" t="s">
        <v>2259</v>
      </c>
      <c r="H480" s="70" t="s">
        <v>2260</v>
      </c>
      <c r="I480" s="148"/>
      <c r="J480" s="71">
        <v>94.058758510676512</v>
      </c>
      <c r="K480" s="71">
        <v>1.8494477460007821</v>
      </c>
      <c r="L480" s="71">
        <v>2.558672945006887</v>
      </c>
      <c r="M480" s="71">
        <v>66.408101784090476</v>
      </c>
      <c r="N480" s="71">
        <v>43.991316111008601</v>
      </c>
      <c r="O480" s="71">
        <v>25.175026565705316</v>
      </c>
      <c r="P480" s="71">
        <v>27.764232666733783</v>
      </c>
      <c r="Q480" s="71">
        <v>1.9570788130894301</v>
      </c>
      <c r="R480" s="71">
        <v>4.5650705101411821</v>
      </c>
      <c r="S480" s="71">
        <v>2.2658910972480251</v>
      </c>
      <c r="T480" s="72"/>
      <c r="U480" s="71">
        <v>2418870</v>
      </c>
      <c r="V480" s="71">
        <v>914</v>
      </c>
      <c r="W480" s="71">
        <v>67</v>
      </c>
      <c r="X480" s="71">
        <v>11888</v>
      </c>
      <c r="Y480" s="71">
        <v>10739</v>
      </c>
      <c r="Z480" s="71">
        <v>13755</v>
      </c>
      <c r="AA480" s="71">
        <v>5558</v>
      </c>
      <c r="AB480" s="71">
        <v>25300</v>
      </c>
      <c r="AC480" s="71">
        <v>756760</v>
      </c>
      <c r="AD480" s="71">
        <v>2.2658910972480251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4.8129999999999997</v>
      </c>
      <c r="BK480" s="71">
        <v>222</v>
      </c>
      <c r="BL480" s="71">
        <v>2.9689999999999999</v>
      </c>
      <c r="BM480" s="71">
        <v>0</v>
      </c>
      <c r="BN480" s="72"/>
      <c r="BO480" s="71">
        <v>0</v>
      </c>
      <c r="BP480" s="71">
        <v>0</v>
      </c>
      <c r="BQ480" s="71">
        <v>1</v>
      </c>
      <c r="BR480" s="71">
        <v>1</v>
      </c>
      <c r="BS480" s="71">
        <v>1</v>
      </c>
      <c r="BT480" s="71">
        <v>0</v>
      </c>
      <c r="BU480"/>
      <c r="BV480" s="70">
        <v>229.78200000000001</v>
      </c>
      <c r="BW480" s="70">
        <v>0</v>
      </c>
      <c r="BX480" s="70">
        <v>0</v>
      </c>
      <c r="BY480" s="70">
        <v>0</v>
      </c>
      <c r="BZ480" s="70">
        <v>0</v>
      </c>
      <c r="CA480" s="70">
        <v>0</v>
      </c>
      <c r="CB480" s="70">
        <v>0</v>
      </c>
      <c r="CC480" s="70">
        <v>0</v>
      </c>
      <c r="CD480" s="70">
        <v>0</v>
      </c>
    </row>
    <row r="481" spans="1:82">
      <c r="A481" s="70" t="s">
        <v>2270</v>
      </c>
      <c r="B481" s="70">
        <v>181</v>
      </c>
      <c r="C481" s="70">
        <v>11</v>
      </c>
      <c r="D481" s="70">
        <v>11</v>
      </c>
      <c r="E481" s="70">
        <v>2014</v>
      </c>
      <c r="F481" s="70" t="s">
        <v>181</v>
      </c>
      <c r="G481" s="70" t="s">
        <v>2259</v>
      </c>
      <c r="H481" s="70" t="s">
        <v>2260</v>
      </c>
      <c r="I481" s="148"/>
      <c r="J481" s="71">
        <v>107.70429846608251</v>
      </c>
      <c r="K481" s="71">
        <v>1.886978532800468</v>
      </c>
      <c r="L481" s="71">
        <v>2.8387356303145039</v>
      </c>
      <c r="M481" s="71">
        <v>66.056497983601162</v>
      </c>
      <c r="N481" s="71">
        <v>45.066127677308288</v>
      </c>
      <c r="O481" s="71">
        <v>24.139190723769769</v>
      </c>
      <c r="P481" s="71">
        <v>27.295944762580646</v>
      </c>
      <c r="Q481" s="71">
        <v>1.85395097889049</v>
      </c>
      <c r="R481" s="71">
        <v>3.096671652018145</v>
      </c>
      <c r="S481" s="71">
        <v>1.7776547515404459</v>
      </c>
      <c r="T481" s="72"/>
      <c r="U481" s="71">
        <v>2834859</v>
      </c>
      <c r="V481" s="71">
        <v>826</v>
      </c>
      <c r="W481" s="71">
        <v>58</v>
      </c>
      <c r="X481" s="71">
        <v>11449</v>
      </c>
      <c r="Y481" s="71">
        <v>10768</v>
      </c>
      <c r="Z481" s="71">
        <v>13891</v>
      </c>
      <c r="AA481" s="71">
        <v>5436</v>
      </c>
      <c r="AB481" s="71">
        <v>24980</v>
      </c>
      <c r="AC481" s="71">
        <v>514955</v>
      </c>
      <c r="AD481" s="71">
        <v>1.7776547515404459</v>
      </c>
      <c r="AE481" s="72"/>
      <c r="AF481" s="71"/>
      <c r="AG481" s="71"/>
      <c r="AH481" s="71"/>
      <c r="AI481" s="71"/>
      <c r="AJ481" s="71"/>
      <c r="AK481" s="71"/>
      <c r="AL481" s="71"/>
      <c r="AM481" s="71"/>
      <c r="AN481" s="71"/>
      <c r="AO481" s="71"/>
      <c r="AP481" s="71"/>
      <c r="AQ481" s="72"/>
      <c r="AR481" s="71">
        <v>392</v>
      </c>
      <c r="AS481" s="71">
        <v>166</v>
      </c>
      <c r="AT481" s="71">
        <v>0</v>
      </c>
      <c r="AU481" s="71">
        <v>0</v>
      </c>
      <c r="AV481" s="71">
        <v>0</v>
      </c>
      <c r="AW481" s="71">
        <v>0</v>
      </c>
      <c r="AX481" s="71"/>
      <c r="AY481" s="72"/>
      <c r="AZ481" s="71">
        <v>1709.4</v>
      </c>
      <c r="BA481" s="71">
        <v>7781.8</v>
      </c>
      <c r="BB481" s="71">
        <v>0</v>
      </c>
      <c r="BC481" s="71">
        <v>0</v>
      </c>
      <c r="BD481" s="71">
        <v>0</v>
      </c>
      <c r="BE481" s="71">
        <v>0</v>
      </c>
      <c r="BF481" s="71"/>
      <c r="BG481" s="72"/>
      <c r="BH481" s="71">
        <v>0</v>
      </c>
      <c r="BI481" s="71">
        <v>0</v>
      </c>
      <c r="BJ481" s="71">
        <v>4.593</v>
      </c>
      <c r="BK481" s="71">
        <v>169</v>
      </c>
      <c r="BL481" s="71">
        <v>0</v>
      </c>
      <c r="BM481" s="71">
        <v>0</v>
      </c>
      <c r="BN481" s="72"/>
      <c r="BO481" s="71">
        <v>0</v>
      </c>
      <c r="BP481" s="71">
        <v>0</v>
      </c>
      <c r="BQ481" s="71">
        <v>1</v>
      </c>
      <c r="BR481" s="71">
        <v>1</v>
      </c>
      <c r="BS481" s="71">
        <v>0</v>
      </c>
      <c r="BT481" s="71">
        <v>0</v>
      </c>
      <c r="BU481"/>
      <c r="BV481" s="70">
        <v>173.59299999999999</v>
      </c>
      <c r="BW481" s="70">
        <v>0</v>
      </c>
      <c r="BX481" s="70">
        <v>0</v>
      </c>
      <c r="BY481" s="70">
        <v>0</v>
      </c>
      <c r="BZ481" s="70">
        <v>0</v>
      </c>
      <c r="CA481" s="70">
        <v>0</v>
      </c>
      <c r="CB481" s="70">
        <v>0</v>
      </c>
      <c r="CC481" s="70">
        <v>0</v>
      </c>
      <c r="CD481" s="70">
        <v>0</v>
      </c>
    </row>
    <row r="482" spans="1:82">
      <c r="A482" s="70" t="s">
        <v>2271</v>
      </c>
      <c r="B482" s="70">
        <v>182</v>
      </c>
      <c r="C482" s="70">
        <v>12</v>
      </c>
      <c r="D482" s="70">
        <v>11</v>
      </c>
      <c r="E482" s="70">
        <v>2015</v>
      </c>
      <c r="F482" s="70" t="s">
        <v>182</v>
      </c>
      <c r="G482" s="1064" t="s">
        <v>2259</v>
      </c>
      <c r="H482" s="70" t="s">
        <v>2260</v>
      </c>
      <c r="I482" s="148"/>
      <c r="J482" s="71">
        <v>124.6150073413859</v>
      </c>
      <c r="K482" s="71">
        <v>1.707224173412228</v>
      </c>
      <c r="L482" s="71">
        <v>3.264667218758361</v>
      </c>
      <c r="M482" s="71">
        <v>54.94204539937612</v>
      </c>
      <c r="N482" s="71">
        <v>38.743016830937798</v>
      </c>
      <c r="O482" s="71">
        <v>24.086374500049345</v>
      </c>
      <c r="P482" s="71">
        <v>26.960714123672556</v>
      </c>
      <c r="Q482" s="71">
        <v>1.78721732491598</v>
      </c>
      <c r="R482" s="71">
        <v>2.7462317043777054</v>
      </c>
      <c r="S482" s="71">
        <v>1.393870621466583</v>
      </c>
      <c r="T482" s="72"/>
      <c r="U482" s="71">
        <v>3209809</v>
      </c>
      <c r="V482" s="71">
        <v>826</v>
      </c>
      <c r="W482" s="71">
        <v>58</v>
      </c>
      <c r="X482" s="71">
        <v>11449</v>
      </c>
      <c r="Y482" s="71">
        <v>10855</v>
      </c>
      <c r="Z482" s="71">
        <v>13994</v>
      </c>
      <c r="AA482" s="71">
        <v>5365</v>
      </c>
      <c r="AB482" s="71">
        <v>24599</v>
      </c>
      <c r="AC482" s="71">
        <v>469423.5</v>
      </c>
      <c r="AD482" s="71">
        <v>1.393870621466583</v>
      </c>
      <c r="AE482" s="72"/>
      <c r="AF482" s="71">
        <v>29990398.51290096</v>
      </c>
      <c r="AG482" s="71">
        <v>1308164.401724088</v>
      </c>
      <c r="AH482" s="71">
        <v>590771.93587048247</v>
      </c>
      <c r="AI482" s="71">
        <v>72101775.155809999</v>
      </c>
      <c r="AJ482" s="71">
        <v>64717780.130259886</v>
      </c>
      <c r="AK482" s="71">
        <v>0</v>
      </c>
      <c r="AL482" s="71">
        <v>0</v>
      </c>
      <c r="AM482" s="71">
        <v>3371189.7610760098</v>
      </c>
      <c r="AN482" s="71">
        <v>0</v>
      </c>
      <c r="AO482" s="71">
        <v>0</v>
      </c>
      <c r="AP482" s="71">
        <v>172080079.89764142</v>
      </c>
      <c r="AQ482" s="72"/>
      <c r="AR482" s="71">
        <v>421</v>
      </c>
      <c r="AS482" s="71">
        <v>245</v>
      </c>
      <c r="AT482" s="71">
        <v>0</v>
      </c>
      <c r="AU482" s="71">
        <v>0</v>
      </c>
      <c r="AV482" s="71">
        <v>0</v>
      </c>
      <c r="AW482" s="71">
        <v>0</v>
      </c>
      <c r="AX482" s="71"/>
      <c r="AY482" s="72"/>
      <c r="AZ482" s="71">
        <v>1850.7</v>
      </c>
      <c r="BA482" s="71">
        <v>10163.9</v>
      </c>
      <c r="BB482" s="71">
        <v>0</v>
      </c>
      <c r="BC482" s="71">
        <v>0</v>
      </c>
      <c r="BD482" s="71">
        <v>0</v>
      </c>
      <c r="BE482" s="71">
        <v>0</v>
      </c>
      <c r="BF482" s="71"/>
      <c r="BG482" s="72"/>
      <c r="BH482" s="71">
        <v>0</v>
      </c>
      <c r="BI482" s="71">
        <v>0</v>
      </c>
      <c r="BJ482" s="71">
        <v>0</v>
      </c>
      <c r="BK482" s="71">
        <v>157</v>
      </c>
      <c r="BL482" s="71">
        <v>5.242</v>
      </c>
      <c r="BM482" s="71">
        <v>0</v>
      </c>
      <c r="BN482" s="72"/>
      <c r="BO482" s="71">
        <v>0</v>
      </c>
      <c r="BP482" s="71">
        <v>0</v>
      </c>
      <c r="BQ482" s="71">
        <v>0</v>
      </c>
      <c r="BR482" s="71">
        <v>1</v>
      </c>
      <c r="BS482" s="71">
        <v>1</v>
      </c>
      <c r="BT482" s="71">
        <v>0</v>
      </c>
      <c r="BU482"/>
      <c r="BV482" s="70">
        <v>157</v>
      </c>
      <c r="BW482" s="70">
        <v>0</v>
      </c>
      <c r="BX482" s="70">
        <v>5.242</v>
      </c>
      <c r="BY482" s="70">
        <v>0</v>
      </c>
      <c r="BZ482" s="70">
        <v>0</v>
      </c>
      <c r="CA482" s="70">
        <v>0</v>
      </c>
      <c r="CB482" s="70">
        <v>0</v>
      </c>
      <c r="CC482" s="70">
        <v>0</v>
      </c>
      <c r="CD482" s="70">
        <v>0</v>
      </c>
    </row>
    <row r="483" spans="1:82">
      <c r="A483" s="70" t="s">
        <v>2272</v>
      </c>
      <c r="B483" s="70">
        <v>183</v>
      </c>
      <c r="C483" s="70">
        <v>13</v>
      </c>
      <c r="D483" s="70">
        <v>11</v>
      </c>
      <c r="E483" s="70">
        <v>2016</v>
      </c>
      <c r="F483" s="70" t="s">
        <v>155</v>
      </c>
      <c r="G483" s="1064" t="s">
        <v>2259</v>
      </c>
      <c r="H483" s="70" t="s">
        <v>2260</v>
      </c>
      <c r="I483" s="148"/>
      <c r="J483" s="71">
        <v>131.03631273335856</v>
      </c>
      <c r="K483" s="71">
        <v>1.7328256366335737</v>
      </c>
      <c r="L483" s="71">
        <v>4.5491472141454041</v>
      </c>
      <c r="M483" s="71">
        <v>56.435513003908881</v>
      </c>
      <c r="N483" s="71">
        <v>39.520492799115154</v>
      </c>
      <c r="O483" s="71">
        <v>23.895899567513592</v>
      </c>
      <c r="P483" s="71">
        <v>26.805568910212983</v>
      </c>
      <c r="Q483" s="71">
        <v>1.7148750042018603</v>
      </c>
      <c r="R483" s="71">
        <v>1.7372073394458227</v>
      </c>
      <c r="S483" s="71">
        <v>2.0639437798745388</v>
      </c>
      <c r="T483" s="72"/>
      <c r="U483" s="71">
        <v>3123215</v>
      </c>
      <c r="V483" s="71">
        <v>826</v>
      </c>
      <c r="W483" s="71">
        <v>58</v>
      </c>
      <c r="X483" s="71">
        <v>11449</v>
      </c>
      <c r="Y483" s="71">
        <v>10909</v>
      </c>
      <c r="Z483" s="71">
        <v>14054</v>
      </c>
      <c r="AA483" s="71">
        <v>5517</v>
      </c>
      <c r="AB483" s="71">
        <v>24279</v>
      </c>
      <c r="AC483" s="71">
        <v>296697.91341156239</v>
      </c>
      <c r="AD483" s="71">
        <v>2.0639437798745388</v>
      </c>
      <c r="AE483" s="72"/>
      <c r="AF483" s="71">
        <v>29399614.556090161</v>
      </c>
      <c r="AG483" s="71">
        <v>1267479.283309716</v>
      </c>
      <c r="AH483" s="71">
        <v>698079.11190590402</v>
      </c>
      <c r="AI483" s="71">
        <v>85510709.14136897</v>
      </c>
      <c r="AJ483" s="71">
        <v>58944672.241602547</v>
      </c>
      <c r="AK483" s="71">
        <v>0</v>
      </c>
      <c r="AL483" s="71">
        <v>0</v>
      </c>
      <c r="AM483" s="71">
        <v>3329920.1163256899</v>
      </c>
      <c r="AN483" s="71">
        <v>0</v>
      </c>
      <c r="AO483" s="71">
        <v>0</v>
      </c>
      <c r="AP483" s="71">
        <v>179150474.45060298</v>
      </c>
      <c r="AQ483" s="72"/>
      <c r="AR483" s="71">
        <v>437</v>
      </c>
      <c r="AS483" s="71">
        <v>279</v>
      </c>
      <c r="AT483" s="71">
        <v>0</v>
      </c>
      <c r="AU483" s="71">
        <v>0</v>
      </c>
      <c r="AV483" s="71">
        <v>0</v>
      </c>
      <c r="AW483" s="71">
        <v>0</v>
      </c>
      <c r="AX483" s="71"/>
      <c r="AY483" s="72"/>
      <c r="AZ483" s="71">
        <v>1927.6</v>
      </c>
      <c r="BA483" s="71">
        <v>12497.5</v>
      </c>
      <c r="BB483" s="71">
        <v>0</v>
      </c>
      <c r="BC483" s="71">
        <v>0</v>
      </c>
      <c r="BD483" s="71">
        <v>0</v>
      </c>
      <c r="BE483" s="71">
        <v>0</v>
      </c>
      <c r="BF483" s="71"/>
      <c r="BG483" s="72"/>
      <c r="BH483" s="71">
        <v>0</v>
      </c>
      <c r="BI483" s="71">
        <v>0</v>
      </c>
      <c r="BJ483" s="71">
        <v>3.851</v>
      </c>
      <c r="BK483" s="71">
        <v>113</v>
      </c>
      <c r="BL483" s="71">
        <v>0</v>
      </c>
      <c r="BM483" s="71">
        <v>0</v>
      </c>
      <c r="BN483" s="72"/>
      <c r="BO483" s="71">
        <v>0</v>
      </c>
      <c r="BP483" s="71">
        <v>0</v>
      </c>
      <c r="BQ483" s="71">
        <v>1</v>
      </c>
      <c r="BR483" s="71">
        <v>1</v>
      </c>
      <c r="BS483" s="71">
        <v>0</v>
      </c>
      <c r="BT483" s="71">
        <v>0</v>
      </c>
      <c r="BU483"/>
      <c r="BV483" s="70">
        <v>116.851</v>
      </c>
      <c r="BW483" s="70">
        <v>0</v>
      </c>
      <c r="BX483" s="70">
        <v>0</v>
      </c>
      <c r="BY483" s="70">
        <v>0</v>
      </c>
      <c r="BZ483" s="70">
        <v>0</v>
      </c>
      <c r="CA483" s="70">
        <v>0</v>
      </c>
      <c r="CB483" s="70">
        <v>0</v>
      </c>
      <c r="CC483" s="70">
        <v>0</v>
      </c>
      <c r="CD483" s="70">
        <v>0</v>
      </c>
    </row>
    <row r="484" spans="1:82">
      <c r="A484" s="70" t="s">
        <v>2273</v>
      </c>
      <c r="B484" s="70">
        <v>184</v>
      </c>
      <c r="C484" s="70">
        <v>14</v>
      </c>
      <c r="D484" s="70">
        <v>11</v>
      </c>
      <c r="E484" s="70">
        <v>2017</v>
      </c>
      <c r="F484" s="70" t="s">
        <v>156</v>
      </c>
      <c r="G484" s="70" t="s">
        <v>2259</v>
      </c>
      <c r="H484" s="70" t="s">
        <v>2260</v>
      </c>
      <c r="I484" s="148"/>
      <c r="J484" s="71">
        <v>138.97891543472849</v>
      </c>
      <c r="K484" s="71">
        <v>1.6439815218704312</v>
      </c>
      <c r="L484" s="71">
        <v>4.2148927872702151</v>
      </c>
      <c r="M484" s="71">
        <v>41.209214221615021</v>
      </c>
      <c r="N484" s="71">
        <v>34.962306243066841</v>
      </c>
      <c r="O484" s="71">
        <v>23.633088995764425</v>
      </c>
      <c r="P484" s="71">
        <v>26.379884188812969</v>
      </c>
      <c r="Q484" s="71">
        <v>1.6396073488410201</v>
      </c>
      <c r="R484" s="71">
        <v>0.65657172982417245</v>
      </c>
      <c r="S484" s="71">
        <v>3.0125260098984814</v>
      </c>
      <c r="T484" s="72"/>
      <c r="U484" s="71">
        <v>3474882</v>
      </c>
      <c r="V484" s="71">
        <v>826</v>
      </c>
      <c r="W484" s="71">
        <v>58</v>
      </c>
      <c r="X484" s="71">
        <v>11449</v>
      </c>
      <c r="Y484" s="71">
        <v>10934</v>
      </c>
      <c r="Z484" s="71">
        <v>14130</v>
      </c>
      <c r="AA484" s="71">
        <v>5464</v>
      </c>
      <c r="AB484" s="71">
        <v>24005</v>
      </c>
      <c r="AC484" s="71">
        <v>114361</v>
      </c>
      <c r="AD484" s="71">
        <v>3.012526009898481</v>
      </c>
      <c r="AE484" s="72"/>
      <c r="AF484" s="71">
        <v>31641903.84377199</v>
      </c>
      <c r="AG484" s="71">
        <v>1267172.3254021481</v>
      </c>
      <c r="AH484" s="71">
        <v>864231.05086770433</v>
      </c>
      <c r="AI484" s="71">
        <v>70068299.523869351</v>
      </c>
      <c r="AJ484" s="71">
        <v>63341235.755440056</v>
      </c>
      <c r="AK484" s="71">
        <v>0</v>
      </c>
      <c r="AL484" s="71">
        <v>0</v>
      </c>
      <c r="AM484" s="71">
        <v>3297492.006621175</v>
      </c>
      <c r="AN484" s="71">
        <v>0</v>
      </c>
      <c r="AO484" s="71">
        <v>0</v>
      </c>
      <c r="AP484" s="71">
        <v>170480334.50597245</v>
      </c>
      <c r="AQ484" s="72"/>
      <c r="AR484" s="71">
        <v>453</v>
      </c>
      <c r="AS484" s="71">
        <v>318</v>
      </c>
      <c r="AT484" s="71">
        <v>0</v>
      </c>
      <c r="AU484" s="71">
        <v>0</v>
      </c>
      <c r="AV484" s="71">
        <v>0</v>
      </c>
      <c r="AW484" s="71">
        <v>0</v>
      </c>
      <c r="AX484" s="71"/>
      <c r="AY484" s="72"/>
      <c r="AZ484" s="71">
        <v>2001.6</v>
      </c>
      <c r="BA484" s="71">
        <v>13667</v>
      </c>
      <c r="BB484" s="71">
        <v>0</v>
      </c>
      <c r="BC484" s="71">
        <v>0</v>
      </c>
      <c r="BD484" s="71">
        <v>0</v>
      </c>
      <c r="BE484" s="71">
        <v>0</v>
      </c>
      <c r="BF484" s="71"/>
      <c r="BG484" s="72"/>
      <c r="BH484" s="71">
        <v>0</v>
      </c>
      <c r="BI484" s="71">
        <v>0</v>
      </c>
      <c r="BJ484" s="71">
        <v>4.5140000000000002</v>
      </c>
      <c r="BK484" s="71">
        <v>60.2</v>
      </c>
      <c r="BL484" s="71">
        <v>0</v>
      </c>
      <c r="BM484" s="71">
        <v>0</v>
      </c>
      <c r="BN484" s="72"/>
      <c r="BO484" s="71">
        <v>0</v>
      </c>
      <c r="BP484" s="71">
        <v>0</v>
      </c>
      <c r="BQ484" s="71">
        <v>1</v>
      </c>
      <c r="BR484" s="71">
        <v>1</v>
      </c>
      <c r="BS484" s="71">
        <v>0</v>
      </c>
      <c r="BT484" s="71">
        <v>0</v>
      </c>
      <c r="BU484"/>
      <c r="BV484" s="70">
        <v>64.713999999999999</v>
      </c>
      <c r="BW484" s="70">
        <v>0</v>
      </c>
      <c r="BX484" s="70">
        <v>0</v>
      </c>
      <c r="BY484" s="70">
        <v>0</v>
      </c>
      <c r="BZ484" s="70">
        <v>0</v>
      </c>
      <c r="CA484" s="70">
        <v>0</v>
      </c>
      <c r="CB484" s="70">
        <v>0</v>
      </c>
      <c r="CC484" s="70">
        <v>0</v>
      </c>
      <c r="CD484" s="70">
        <v>0</v>
      </c>
    </row>
    <row r="485" spans="1:82">
      <c r="A485" s="70" t="s">
        <v>2274</v>
      </c>
      <c r="B485" s="70">
        <v>185</v>
      </c>
      <c r="C485" s="70">
        <v>15</v>
      </c>
      <c r="D485" s="70">
        <v>11</v>
      </c>
      <c r="E485" s="70">
        <v>2018</v>
      </c>
      <c r="F485" s="70" t="s">
        <v>183</v>
      </c>
      <c r="G485" s="70" t="s">
        <v>2259</v>
      </c>
      <c r="H485" s="70" t="s">
        <v>2260</v>
      </c>
      <c r="I485" s="148"/>
      <c r="J485" s="71">
        <v>140.00110519144314</v>
      </c>
      <c r="K485" s="71">
        <v>1.4768206145896716</v>
      </c>
      <c r="L485" s="71">
        <v>3.8236635159308641</v>
      </c>
      <c r="M485" s="71">
        <v>36.012300490668238</v>
      </c>
      <c r="N485" s="71">
        <v>26.302304081762628</v>
      </c>
      <c r="O485" s="71">
        <v>23.226820671550716</v>
      </c>
      <c r="P485" s="71">
        <v>25.91653738307717</v>
      </c>
      <c r="Q485" s="71">
        <v>1.4954707636058</v>
      </c>
      <c r="R485" s="71">
        <v>0.7772007560492763</v>
      </c>
      <c r="S485" s="71">
        <v>3.2356047782296189</v>
      </c>
      <c r="T485" s="72"/>
      <c r="U485" s="71">
        <v>3756572</v>
      </c>
      <c r="V485" s="71">
        <v>826</v>
      </c>
      <c r="W485" s="71">
        <v>58</v>
      </c>
      <c r="X485" s="71">
        <v>11449</v>
      </c>
      <c r="Y485" s="71">
        <v>10872</v>
      </c>
      <c r="Z485" s="71">
        <v>14153</v>
      </c>
      <c r="AA485" s="71">
        <v>5422</v>
      </c>
      <c r="AB485" s="71">
        <v>23595</v>
      </c>
      <c r="AC485" s="71">
        <v>134841.5</v>
      </c>
      <c r="AD485" s="71">
        <v>3.2356047782296189</v>
      </c>
      <c r="AE485" s="72"/>
      <c r="AF485" s="71">
        <v>33252492.262624729</v>
      </c>
      <c r="AG485" s="71">
        <v>1127879.5102089851</v>
      </c>
      <c r="AH485" s="71">
        <v>802011.43957742013</v>
      </c>
      <c r="AI485" s="71">
        <v>68429645.355106205</v>
      </c>
      <c r="AJ485" s="71">
        <v>53924012.594161578</v>
      </c>
      <c r="AK485" s="71">
        <v>0</v>
      </c>
      <c r="AL485" s="71">
        <v>0</v>
      </c>
      <c r="AM485" s="71">
        <v>3247877.957241355</v>
      </c>
      <c r="AN485" s="71">
        <v>0</v>
      </c>
      <c r="AO485" s="71">
        <v>0</v>
      </c>
      <c r="AP485" s="71">
        <v>160783919.11892027</v>
      </c>
      <c r="AQ485" s="72"/>
      <c r="AR485" s="71">
        <v>484</v>
      </c>
      <c r="AS485" s="71">
        <v>346</v>
      </c>
      <c r="AT485" s="71">
        <v>0</v>
      </c>
      <c r="AU485" s="71">
        <v>0</v>
      </c>
      <c r="AV485" s="71">
        <v>0</v>
      </c>
      <c r="AW485" s="71">
        <v>0</v>
      </c>
      <c r="AX485" s="71"/>
      <c r="AY485" s="72"/>
      <c r="AZ485" s="71">
        <v>2152.1</v>
      </c>
      <c r="BA485" s="71">
        <v>15944.6</v>
      </c>
      <c r="BB485" s="71">
        <v>0</v>
      </c>
      <c r="BC485" s="71">
        <v>0</v>
      </c>
      <c r="BD485" s="71">
        <v>0</v>
      </c>
      <c r="BE485" s="71">
        <v>0</v>
      </c>
      <c r="BF485" s="71"/>
      <c r="BG485" s="72"/>
      <c r="BH485" s="71">
        <v>0</v>
      </c>
      <c r="BI485" s="71">
        <v>0</v>
      </c>
      <c r="BJ485" s="71">
        <v>4.0090000000000003</v>
      </c>
      <c r="BK485" s="71">
        <v>44.3</v>
      </c>
      <c r="BL485" s="71">
        <v>2.613</v>
      </c>
      <c r="BM485" s="71">
        <v>0</v>
      </c>
      <c r="BN485" s="72"/>
      <c r="BO485" s="71">
        <v>0</v>
      </c>
      <c r="BP485" s="71">
        <v>0</v>
      </c>
      <c r="BQ485" s="71">
        <v>1</v>
      </c>
      <c r="BR485" s="71">
        <v>1</v>
      </c>
      <c r="BS485" s="71">
        <v>1</v>
      </c>
      <c r="BT485" s="71">
        <v>0</v>
      </c>
      <c r="BU485"/>
      <c r="BV485" s="70">
        <v>48.308999999999997</v>
      </c>
      <c r="BW485" s="70">
        <v>0</v>
      </c>
      <c r="BX485" s="70">
        <v>0</v>
      </c>
      <c r="BY485" s="70">
        <v>2.613</v>
      </c>
      <c r="BZ485" s="70">
        <v>0</v>
      </c>
      <c r="CA485" s="70">
        <v>0</v>
      </c>
      <c r="CB485" s="70">
        <v>0</v>
      </c>
      <c r="CC485" s="70">
        <v>0</v>
      </c>
      <c r="CD485" s="70">
        <v>0</v>
      </c>
    </row>
    <row r="486" spans="1:82">
      <c r="A486" s="70" t="s">
        <v>2275</v>
      </c>
      <c r="B486" s="70">
        <v>186</v>
      </c>
      <c r="C486" s="70">
        <v>16</v>
      </c>
      <c r="D486" s="70">
        <v>11</v>
      </c>
      <c r="E486" s="70">
        <v>2019</v>
      </c>
      <c r="F486" s="70" t="s">
        <v>158</v>
      </c>
      <c r="G486" s="70" t="s">
        <v>2259</v>
      </c>
      <c r="H486" s="70" t="s">
        <v>2260</v>
      </c>
      <c r="I486" s="148"/>
      <c r="J486" s="71">
        <v>152.63218253538452</v>
      </c>
      <c r="K486" s="71">
        <v>1.35312388387691</v>
      </c>
      <c r="L486" s="71">
        <v>3.8593182291675925</v>
      </c>
      <c r="M486" s="71">
        <v>34.7583873177093</v>
      </c>
      <c r="N486" s="71">
        <v>26.046076024066515</v>
      </c>
      <c r="O486" s="71">
        <v>22.757947107521385</v>
      </c>
      <c r="P486" s="71">
        <v>25.293278869426388</v>
      </c>
      <c r="Q486" s="71">
        <v>1.42655514519805</v>
      </c>
      <c r="R486" s="71">
        <v>0.51758832118542353</v>
      </c>
      <c r="S486" s="71">
        <v>2.0495336416165677</v>
      </c>
      <c r="T486" s="72"/>
      <c r="U486" s="71">
        <v>3707014</v>
      </c>
      <c r="V486" s="71">
        <v>826</v>
      </c>
      <c r="W486" s="71">
        <v>58</v>
      </c>
      <c r="X486" s="71">
        <v>11449</v>
      </c>
      <c r="Y486" s="71">
        <v>10840</v>
      </c>
      <c r="Z486" s="71">
        <v>14248</v>
      </c>
      <c r="AA486" s="71">
        <v>5252</v>
      </c>
      <c r="AB486" s="71">
        <v>23117</v>
      </c>
      <c r="AC486" s="71">
        <v>91270.5</v>
      </c>
      <c r="AD486" s="71">
        <v>2.0495336416165681</v>
      </c>
      <c r="AE486" s="72"/>
      <c r="AF486" s="71">
        <v>34057034.10968025</v>
      </c>
      <c r="AG486" s="71">
        <v>1094333.395101046</v>
      </c>
      <c r="AH486" s="71">
        <v>882983.94197251368</v>
      </c>
      <c r="AI486" s="71">
        <v>67143352.85030748</v>
      </c>
      <c r="AJ486" s="71">
        <v>51750631.476435162</v>
      </c>
      <c r="AK486" s="71">
        <v>0</v>
      </c>
      <c r="AL486" s="71">
        <v>0</v>
      </c>
      <c r="AM486" s="71">
        <v>3148361.3753171726</v>
      </c>
      <c r="AN486" s="71">
        <v>0</v>
      </c>
      <c r="AO486" s="71">
        <v>0</v>
      </c>
      <c r="AP486" s="71">
        <v>158076697.14881364</v>
      </c>
      <c r="AQ486" s="72"/>
      <c r="AR486" s="71">
        <v>509</v>
      </c>
      <c r="AS486" s="71">
        <v>370</v>
      </c>
      <c r="AT486" s="71">
        <v>0</v>
      </c>
      <c r="AU486" s="71">
        <v>0</v>
      </c>
      <c r="AV486" s="71">
        <v>0</v>
      </c>
      <c r="AW486" s="71">
        <v>0</v>
      </c>
      <c r="AX486" s="71"/>
      <c r="AY486" s="72"/>
      <c r="AZ486" s="71">
        <v>2307.1999999999998</v>
      </c>
      <c r="BA486" s="71">
        <v>16860.099999999991</v>
      </c>
      <c r="BB486" s="71">
        <v>0</v>
      </c>
      <c r="BC486" s="71">
        <v>0</v>
      </c>
      <c r="BD486" s="71">
        <v>0</v>
      </c>
      <c r="BE486" s="71">
        <v>0</v>
      </c>
      <c r="BF486" s="71"/>
      <c r="BG486" s="72"/>
      <c r="BH486" s="71">
        <v>0</v>
      </c>
      <c r="BI486" s="71">
        <v>0</v>
      </c>
      <c r="BJ486" s="71">
        <v>3.1560000000000001</v>
      </c>
      <c r="BK486" s="71">
        <v>24.8</v>
      </c>
      <c r="BL486" s="71">
        <v>3.2480000000000002</v>
      </c>
      <c r="BM486" s="71">
        <v>0</v>
      </c>
      <c r="BN486" s="72"/>
      <c r="BO486" s="71">
        <v>0</v>
      </c>
      <c r="BP486" s="71">
        <v>0</v>
      </c>
      <c r="BQ486" s="71">
        <v>1</v>
      </c>
      <c r="BR486" s="71">
        <v>1</v>
      </c>
      <c r="BS486" s="71">
        <v>1</v>
      </c>
      <c r="BT486" s="71">
        <v>0</v>
      </c>
      <c r="BU486"/>
      <c r="BV486" s="70">
        <v>27.956</v>
      </c>
      <c r="BW486" s="70">
        <v>0</v>
      </c>
      <c r="BX486" s="70">
        <v>0</v>
      </c>
      <c r="BY486" s="70">
        <v>3.2480000000000002</v>
      </c>
      <c r="BZ486" s="70">
        <v>0</v>
      </c>
      <c r="CA486" s="70">
        <v>0</v>
      </c>
      <c r="CB486" s="70">
        <v>0</v>
      </c>
      <c r="CC486" s="70">
        <v>0</v>
      </c>
      <c r="CD486" s="70">
        <v>0</v>
      </c>
    </row>
    <row r="487" spans="1:82">
      <c r="A487" s="70" t="s">
        <v>2276</v>
      </c>
      <c r="B487" s="70">
        <v>187</v>
      </c>
      <c r="C487" s="70">
        <v>17</v>
      </c>
      <c r="D487" s="70">
        <v>11</v>
      </c>
      <c r="E487" s="70">
        <v>2020</v>
      </c>
      <c r="F487" s="70" t="s">
        <v>159</v>
      </c>
      <c r="G487" s="70" t="s">
        <v>2259</v>
      </c>
      <c r="H487" s="70" t="s">
        <v>2260</v>
      </c>
      <c r="I487" s="148"/>
      <c r="J487" s="71">
        <v>112.2851700292787</v>
      </c>
      <c r="K487" s="71">
        <v>1.3892713838110311</v>
      </c>
      <c r="L487" s="71">
        <v>5.3052194152597405</v>
      </c>
      <c r="M487" s="71">
        <v>32.784857867066819</v>
      </c>
      <c r="N487" s="71">
        <v>23.200564506642564</v>
      </c>
      <c r="O487" s="71">
        <v>19.98955898692687</v>
      </c>
      <c r="P487" s="71">
        <v>23.968776074690734</v>
      </c>
      <c r="Q487" s="71">
        <v>1.3417691823892199</v>
      </c>
      <c r="R487" s="71">
        <v>0.62823741538740574</v>
      </c>
      <c r="S487" s="71">
        <v>2.5193077057990831</v>
      </c>
      <c r="T487" s="72"/>
      <c r="U487" s="71">
        <v>3435294</v>
      </c>
      <c r="V487" s="71">
        <v>700</v>
      </c>
      <c r="W487" s="71">
        <v>84</v>
      </c>
      <c r="X487" s="71">
        <v>11420</v>
      </c>
      <c r="Y487" s="71">
        <v>10838</v>
      </c>
      <c r="Z487" s="71">
        <v>14284</v>
      </c>
      <c r="AA487" s="71">
        <v>5290</v>
      </c>
      <c r="AB487" s="71">
        <v>22757</v>
      </c>
      <c r="AC487" s="71">
        <v>111367.5</v>
      </c>
      <c r="AD487" s="71">
        <v>2.5193077057990831</v>
      </c>
      <c r="AE487" s="72"/>
      <c r="AF487" s="71">
        <v>30947228.30622492</v>
      </c>
      <c r="AG487" s="71">
        <v>1025868.1752789167</v>
      </c>
      <c r="AH487" s="71">
        <v>1304819.0672190418</v>
      </c>
      <c r="AI487" s="71">
        <v>61707198.399046995</v>
      </c>
      <c r="AJ487" s="71">
        <v>46113291.954135627</v>
      </c>
      <c r="AK487" s="71"/>
      <c r="AL487" s="71"/>
      <c r="AM487" s="71">
        <v>2970041.3355434025</v>
      </c>
      <c r="AN487" s="71"/>
      <c r="AO487" s="71"/>
      <c r="AP487" s="71">
        <v>144068447.2374489</v>
      </c>
      <c r="AQ487" s="72"/>
      <c r="AR487" s="71">
        <v>538</v>
      </c>
      <c r="AS487" s="71">
        <v>392</v>
      </c>
      <c r="AT487" s="71">
        <v>0</v>
      </c>
      <c r="AU487" s="71">
        <v>0</v>
      </c>
      <c r="AV487" s="71">
        <v>0</v>
      </c>
      <c r="AW487" s="71">
        <v>0</v>
      </c>
      <c r="AX487" s="71"/>
      <c r="AY487" s="72"/>
      <c r="AZ487" s="71">
        <v>2491.8000000000002</v>
      </c>
      <c r="BA487" s="71">
        <v>17799.500000000011</v>
      </c>
      <c r="BB487" s="71">
        <v>0</v>
      </c>
      <c r="BC487" s="71">
        <v>0</v>
      </c>
      <c r="BD487" s="71">
        <v>0</v>
      </c>
      <c r="BE487" s="71">
        <v>0</v>
      </c>
      <c r="BF487" s="71"/>
      <c r="BG487" s="72"/>
      <c r="BH487" s="71">
        <v>0</v>
      </c>
      <c r="BI487" s="71">
        <v>0</v>
      </c>
      <c r="BJ487" s="71">
        <v>3.0329999999999999</v>
      </c>
      <c r="BK487" s="71">
        <v>40.4</v>
      </c>
      <c r="BL487" s="71">
        <v>2.6760000000000002</v>
      </c>
      <c r="BM487" s="71">
        <v>0</v>
      </c>
      <c r="BN487" s="72"/>
      <c r="BO487" s="71">
        <v>0</v>
      </c>
      <c r="BP487" s="71">
        <v>0</v>
      </c>
      <c r="BQ487" s="71">
        <v>1</v>
      </c>
      <c r="BR487" s="71">
        <v>1</v>
      </c>
      <c r="BS487" s="71">
        <v>1</v>
      </c>
      <c r="BT487" s="71">
        <v>0</v>
      </c>
      <c r="BU487"/>
      <c r="BV487" s="70">
        <v>43.433</v>
      </c>
      <c r="BW487" s="70">
        <v>0</v>
      </c>
      <c r="BX487" s="70">
        <v>0</v>
      </c>
      <c r="BY487" s="70">
        <v>2.6760000000000002</v>
      </c>
      <c r="BZ487" s="70">
        <v>0</v>
      </c>
      <c r="CA487" s="70">
        <v>0</v>
      </c>
      <c r="CB487" s="70">
        <v>0</v>
      </c>
      <c r="CC487" s="70">
        <v>0</v>
      </c>
      <c r="CD487" s="70">
        <v>0</v>
      </c>
    </row>
    <row r="488" spans="1:82">
      <c r="A488" s="70" t="s">
        <v>2277</v>
      </c>
      <c r="B488" s="70">
        <v>187</v>
      </c>
      <c r="C488" s="70">
        <v>18</v>
      </c>
      <c r="D488" s="70">
        <v>11</v>
      </c>
      <c r="E488" s="70">
        <v>2021</v>
      </c>
      <c r="F488" s="70" t="s">
        <v>160</v>
      </c>
      <c r="G488" s="70" t="s">
        <v>2259</v>
      </c>
      <c r="H488" s="70" t="s">
        <v>2260</v>
      </c>
      <c r="I488" s="148"/>
      <c r="J488" s="71">
        <v>128.64079411525424</v>
      </c>
      <c r="K488" s="71">
        <v>1.4261794941800998</v>
      </c>
      <c r="L488" s="71">
        <v>4.2624474604574232</v>
      </c>
      <c r="M488" s="71">
        <v>31.980745815120805</v>
      </c>
      <c r="N488" s="71">
        <v>22.841580811579853</v>
      </c>
      <c r="O488" s="71">
        <v>19.383992886285956</v>
      </c>
      <c r="P488" s="71">
        <v>24.636325698431371</v>
      </c>
      <c r="Q488" s="71">
        <v>1.3070537861989999</v>
      </c>
      <c r="R488" s="71">
        <v>1.0886045050430662</v>
      </c>
      <c r="S488" s="71">
        <v>1.8589685904982121</v>
      </c>
      <c r="T488" s="72"/>
      <c r="U488" s="71">
        <v>4264959</v>
      </c>
      <c r="V488" s="71">
        <v>700</v>
      </c>
      <c r="W488" s="71">
        <v>84</v>
      </c>
      <c r="X488" s="71">
        <v>11420</v>
      </c>
      <c r="Y488" s="71">
        <v>10816</v>
      </c>
      <c r="Z488" s="71">
        <v>14262</v>
      </c>
      <c r="AA488" s="71">
        <v>5302</v>
      </c>
      <c r="AB488" s="71">
        <v>22386</v>
      </c>
      <c r="AC488" s="71">
        <v>187209.99999999997</v>
      </c>
      <c r="AD488" s="71">
        <v>1.8589685904982121</v>
      </c>
      <c r="AE488" s="72"/>
      <c r="AF488" s="71">
        <v>33798475.150921993</v>
      </c>
      <c r="AG488" s="71">
        <v>1096434.8183536555</v>
      </c>
      <c r="AH488" s="71">
        <v>1013584.402462304</v>
      </c>
      <c r="AI488" s="71">
        <v>69880950.961271793</v>
      </c>
      <c r="AJ488" s="71">
        <v>52266350.334630877</v>
      </c>
      <c r="AK488" s="71">
        <v>0</v>
      </c>
      <c r="AL488" s="71">
        <v>0</v>
      </c>
      <c r="AM488" s="71">
        <v>2938473.3924654764</v>
      </c>
      <c r="AN488" s="71">
        <v>0</v>
      </c>
      <c r="AO488" s="71">
        <v>0</v>
      </c>
      <c r="AP488" s="71">
        <v>160994269.0601061</v>
      </c>
      <c r="AQ488" s="72"/>
      <c r="AR488" s="71">
        <v>568</v>
      </c>
      <c r="AS488" s="71">
        <v>399</v>
      </c>
      <c r="AT488" s="71">
        <v>0</v>
      </c>
      <c r="AU488" s="71">
        <v>0</v>
      </c>
      <c r="AV488" s="71">
        <v>0</v>
      </c>
      <c r="AW488" s="71">
        <v>0</v>
      </c>
      <c r="AX488" s="71"/>
      <c r="AY488" s="72"/>
      <c r="AZ488" s="71">
        <v>2714.3000000000011</v>
      </c>
      <c r="BA488" s="71">
        <v>18381.3</v>
      </c>
      <c r="BB488" s="71">
        <v>0</v>
      </c>
      <c r="BC488" s="71">
        <v>0</v>
      </c>
      <c r="BD488" s="71">
        <v>0</v>
      </c>
      <c r="BE488" s="71">
        <v>0</v>
      </c>
      <c r="BF488" s="71"/>
      <c r="BG488" s="72"/>
      <c r="BH488" s="71">
        <v>0</v>
      </c>
      <c r="BI488" s="71">
        <v>0</v>
      </c>
      <c r="BJ488" s="71">
        <v>3.4319999999999999</v>
      </c>
      <c r="BK488" s="71">
        <v>73.924999999999997</v>
      </c>
      <c r="BL488" s="71">
        <v>6.3789999999999996</v>
      </c>
      <c r="BM488" s="71">
        <v>0</v>
      </c>
      <c r="BN488" s="72"/>
      <c r="BO488" s="71">
        <v>0</v>
      </c>
      <c r="BP488" s="71">
        <v>0</v>
      </c>
      <c r="BQ488" s="71">
        <v>1</v>
      </c>
      <c r="BR488" s="71">
        <v>1</v>
      </c>
      <c r="BS488" s="71">
        <v>2</v>
      </c>
      <c r="BT488" s="71">
        <v>0</v>
      </c>
      <c r="BU488"/>
      <c r="BV488" s="70">
        <v>77.356999999999999</v>
      </c>
      <c r="BW488" s="70">
        <v>0</v>
      </c>
      <c r="BX488" s="70">
        <v>4.4859999999999998</v>
      </c>
      <c r="BY488" s="70">
        <v>1.893</v>
      </c>
      <c r="BZ488" s="70">
        <v>0</v>
      </c>
      <c r="CA488" s="70">
        <v>0</v>
      </c>
      <c r="CB488" s="70">
        <v>0</v>
      </c>
      <c r="CC488" s="70">
        <v>0</v>
      </c>
      <c r="CD488" s="70">
        <v>0</v>
      </c>
    </row>
    <row r="489" spans="1:82">
      <c r="A489" s="70" t="s">
        <v>2278</v>
      </c>
      <c r="B489" s="70">
        <v>187</v>
      </c>
      <c r="C489" s="70">
        <v>19</v>
      </c>
      <c r="D489" s="70">
        <v>11</v>
      </c>
      <c r="E489" s="70">
        <v>2022</v>
      </c>
      <c r="F489" s="70" t="s">
        <v>161</v>
      </c>
      <c r="G489" s="70" t="s">
        <v>2259</v>
      </c>
      <c r="H489" s="70" t="s">
        <v>2260</v>
      </c>
      <c r="I489" s="148"/>
      <c r="J489" s="71">
        <v>110.85302106505476</v>
      </c>
      <c r="K489" s="71">
        <v>1.3327302855567444</v>
      </c>
      <c r="L489" s="71">
        <v>3.8294774791023714</v>
      </c>
      <c r="M489" s="71">
        <v>36.347377577911921</v>
      </c>
      <c r="N489" s="71">
        <v>29.434746011588565</v>
      </c>
      <c r="O489" s="71">
        <v>20.228795325783228</v>
      </c>
      <c r="P489" s="71">
        <v>24.225206950033186</v>
      </c>
      <c r="Q489" s="71">
        <v>1.2980211574387011</v>
      </c>
      <c r="R489" s="71">
        <v>0.99556748893511249</v>
      </c>
      <c r="S489" s="71">
        <v>1.5594422657909239</v>
      </c>
      <c r="T489" s="72"/>
      <c r="U489" s="71">
        <v>4381940</v>
      </c>
      <c r="V489" s="71">
        <v>700</v>
      </c>
      <c r="W489" s="71">
        <v>84</v>
      </c>
      <c r="X489" s="71">
        <v>11420</v>
      </c>
      <c r="Y489" s="71">
        <v>10851</v>
      </c>
      <c r="Z489" s="71">
        <v>14141</v>
      </c>
      <c r="AA489" s="71">
        <v>5293</v>
      </c>
      <c r="AB489" s="71">
        <v>22049</v>
      </c>
      <c r="AC489" s="71">
        <v>173360.49999999997</v>
      </c>
      <c r="AD489" s="71">
        <v>1.5594422657909239</v>
      </c>
      <c r="AE489" s="72"/>
      <c r="AF489" s="71">
        <v>34206443.698884971</v>
      </c>
      <c r="AG489" s="71">
        <v>1071472.6461428457</v>
      </c>
      <c r="AH489" s="71">
        <v>1097304.4874925741</v>
      </c>
      <c r="AI489" s="71">
        <v>67792446.142096385</v>
      </c>
      <c r="AJ489" s="71">
        <v>60442869.648136228</v>
      </c>
      <c r="AK489" s="71">
        <v>0</v>
      </c>
      <c r="AL489" s="71">
        <v>0</v>
      </c>
      <c r="AM489" s="71">
        <v>2847127.7143824911</v>
      </c>
      <c r="AN489" s="71">
        <v>0</v>
      </c>
      <c r="AO489" s="71">
        <v>0</v>
      </c>
      <c r="AP489" s="71">
        <v>167457664.33713549</v>
      </c>
      <c r="AQ489" s="72"/>
      <c r="AR489" s="71">
        <v>611</v>
      </c>
      <c r="AS489" s="71">
        <v>399</v>
      </c>
      <c r="AT489" s="71">
        <v>0</v>
      </c>
      <c r="AU489" s="71">
        <v>0</v>
      </c>
      <c r="AV489" s="71">
        <v>0</v>
      </c>
      <c r="AW489" s="71">
        <v>0</v>
      </c>
      <c r="AX489" s="71"/>
      <c r="AY489" s="72"/>
      <c r="AZ489" s="71">
        <v>2979.7000000000007</v>
      </c>
      <c r="BA489" s="71">
        <v>18379.900000000001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187</v>
      </c>
      <c r="C490" s="70">
        <v>20</v>
      </c>
      <c r="D490" s="70">
        <v>11</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632</v>
      </c>
      <c r="AS490" s="71">
        <v>404</v>
      </c>
      <c r="AT490" s="71">
        <v>0</v>
      </c>
      <c r="AU490" s="71">
        <v>0</v>
      </c>
      <c r="AV490" s="71">
        <v>0</v>
      </c>
      <c r="AW490" s="71">
        <v>0</v>
      </c>
      <c r="AX490" s="71"/>
      <c r="AY490" s="72"/>
      <c r="AZ490" s="71">
        <v>3126.2000000000021</v>
      </c>
      <c r="BA490" s="71">
        <v>19008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187</v>
      </c>
      <c r="C491" s="70">
        <v>21</v>
      </c>
      <c r="D491" s="70">
        <v>11</v>
      </c>
      <c r="E491" s="70">
        <v>2024</v>
      </c>
      <c r="F491" s="70" t="s">
        <v>1554</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120</v>
      </c>
      <c r="C492" s="70">
        <v>1</v>
      </c>
      <c r="D492" s="70">
        <v>8</v>
      </c>
      <c r="E492" s="70">
        <v>1990</v>
      </c>
      <c r="F492" s="70" t="s">
        <v>787</v>
      </c>
      <c r="G492" s="70" t="s">
        <v>2282</v>
      </c>
      <c r="H492" s="70" t="s">
        <v>2283</v>
      </c>
      <c r="I492" s="148"/>
      <c r="J492" s="71">
        <v>113.1535066557571</v>
      </c>
      <c r="K492" s="71">
        <v>4.367487552009937</v>
      </c>
      <c r="L492" s="71">
        <v>6.6952713134153017</v>
      </c>
      <c r="M492" s="71">
        <v>24.012328420217649</v>
      </c>
      <c r="N492" s="71">
        <v>20.92145697567619</v>
      </c>
      <c r="O492" s="71">
        <v>23.20138266233602</v>
      </c>
      <c r="P492" s="71">
        <v>38.569077994942113</v>
      </c>
      <c r="Q492" s="71">
        <v>1.9765212020722001</v>
      </c>
      <c r="R492" s="71">
        <v>0</v>
      </c>
      <c r="S492" s="71">
        <v>2.494426972114915</v>
      </c>
      <c r="T492" s="72"/>
      <c r="U492" s="71">
        <v>4748045</v>
      </c>
      <c r="V492" s="71">
        <v>1934</v>
      </c>
      <c r="W492" s="71">
        <v>70</v>
      </c>
      <c r="X492" s="71">
        <v>8941</v>
      </c>
      <c r="Y492" s="71">
        <v>9005</v>
      </c>
      <c r="Z492" s="71">
        <v>9543</v>
      </c>
      <c r="AA492" s="71">
        <v>9365</v>
      </c>
      <c r="AB492" s="71">
        <v>32092</v>
      </c>
      <c r="AC492" s="71">
        <v>0</v>
      </c>
      <c r="AD492" s="71">
        <v>2.494426972114915</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121</v>
      </c>
      <c r="C493" s="70">
        <v>2</v>
      </c>
      <c r="D493" s="70">
        <v>8</v>
      </c>
      <c r="E493" s="70">
        <v>2005</v>
      </c>
      <c r="F493" s="70" t="s">
        <v>789</v>
      </c>
      <c r="G493" s="70" t="s">
        <v>2282</v>
      </c>
      <c r="H493" s="70" t="s">
        <v>2283</v>
      </c>
      <c r="I493" s="148"/>
      <c r="J493" s="71">
        <v>96.343371378829133</v>
      </c>
      <c r="K493" s="71">
        <v>3.2550886533359602</v>
      </c>
      <c r="L493" s="71">
        <v>5.2535558091332861</v>
      </c>
      <c r="M493" s="71">
        <v>32.295544149051658</v>
      </c>
      <c r="N493" s="71">
        <v>26.440148477541879</v>
      </c>
      <c r="O493" s="71">
        <v>31.63250794102672</v>
      </c>
      <c r="P493" s="71">
        <v>37.941266168118197</v>
      </c>
      <c r="Q493" s="71">
        <v>1.7210050264652099</v>
      </c>
      <c r="R493" s="71">
        <v>0</v>
      </c>
      <c r="S493" s="71">
        <v>4.363888900000001</v>
      </c>
      <c r="T493" s="72"/>
      <c r="U493" s="71">
        <v>4272276</v>
      </c>
      <c r="V493" s="71">
        <v>1588</v>
      </c>
      <c r="W493" s="71">
        <v>47</v>
      </c>
      <c r="X493" s="71">
        <v>6568</v>
      </c>
      <c r="Y493" s="71">
        <v>9842</v>
      </c>
      <c r="Z493" s="71">
        <v>15056</v>
      </c>
      <c r="AA493" s="71">
        <v>7545</v>
      </c>
      <c r="AB493" s="71">
        <v>29212</v>
      </c>
      <c r="AC493" s="71">
        <v>0</v>
      </c>
      <c r="AD493" s="71">
        <v>4.363888900000001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122</v>
      </c>
      <c r="C494" s="70">
        <v>3</v>
      </c>
      <c r="D494" s="70">
        <v>8</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123</v>
      </c>
      <c r="C495" s="70">
        <v>4</v>
      </c>
      <c r="D495" s="70">
        <v>8</v>
      </c>
      <c r="E495" s="70">
        <v>2007</v>
      </c>
      <c r="F495" s="70" t="s">
        <v>791</v>
      </c>
      <c r="G495" s="70" t="s">
        <v>2282</v>
      </c>
      <c r="H495" s="70" t="s">
        <v>2283</v>
      </c>
      <c r="I495" s="148"/>
      <c r="J495" s="71">
        <v>103.56971532416691</v>
      </c>
      <c r="K495" s="71">
        <v>3.73570632273307</v>
      </c>
      <c r="L495" s="71">
        <v>3.9938387294583628</v>
      </c>
      <c r="M495" s="71">
        <v>33.609300124022759</v>
      </c>
      <c r="N495" s="71">
        <v>28.049107324359181</v>
      </c>
      <c r="O495" s="71">
        <v>30.162213049279881</v>
      </c>
      <c r="P495" s="71">
        <v>36.746384149150501</v>
      </c>
      <c r="Q495" s="71">
        <v>1.76421923030434</v>
      </c>
      <c r="R495" s="71">
        <v>0</v>
      </c>
      <c r="S495" s="71">
        <v>3.1487564849999998</v>
      </c>
      <c r="T495" s="72"/>
      <c r="U495" s="71">
        <v>4904206</v>
      </c>
      <c r="V495" s="71">
        <v>1374</v>
      </c>
      <c r="W495" s="71">
        <v>47</v>
      </c>
      <c r="X495" s="71">
        <v>8735</v>
      </c>
      <c r="Y495" s="71">
        <v>9826</v>
      </c>
      <c r="Z495" s="71">
        <v>14924</v>
      </c>
      <c r="AA495" s="71">
        <v>7196</v>
      </c>
      <c r="AB495" s="71">
        <v>28362</v>
      </c>
      <c r="AC495" s="71">
        <v>0</v>
      </c>
      <c r="AD495" s="71">
        <v>3.1487564849999998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124</v>
      </c>
      <c r="C496" s="70">
        <v>5</v>
      </c>
      <c r="D496" s="70">
        <v>8</v>
      </c>
      <c r="E496" s="70">
        <v>2008</v>
      </c>
      <c r="F496" s="70" t="s">
        <v>792</v>
      </c>
      <c r="G496" s="70" t="s">
        <v>2282</v>
      </c>
      <c r="H496" s="70" t="s">
        <v>2283</v>
      </c>
      <c r="I496" s="148"/>
      <c r="J496" s="71">
        <v>106.5357101622983</v>
      </c>
      <c r="K496" s="71">
        <v>2.930914009747839</v>
      </c>
      <c r="L496" s="71">
        <v>3.6030046182131619</v>
      </c>
      <c r="M496" s="71">
        <v>36.80541370054322</v>
      </c>
      <c r="N496" s="71">
        <v>25.0746389060326</v>
      </c>
      <c r="O496" s="71">
        <v>29.069177896724199</v>
      </c>
      <c r="P496" s="71">
        <v>35.663967118761867</v>
      </c>
      <c r="Q496" s="71">
        <v>1.7063577475679901</v>
      </c>
      <c r="R496" s="71">
        <v>0</v>
      </c>
      <c r="S496" s="71">
        <v>3.0900328000000008</v>
      </c>
      <c r="T496" s="72"/>
      <c r="U496" s="71">
        <v>5690692</v>
      </c>
      <c r="V496" s="71">
        <v>1374</v>
      </c>
      <c r="W496" s="71">
        <v>47</v>
      </c>
      <c r="X496" s="71">
        <v>8735</v>
      </c>
      <c r="Y496" s="71">
        <v>9809</v>
      </c>
      <c r="Z496" s="71">
        <v>14888</v>
      </c>
      <c r="AA496" s="71">
        <v>6992</v>
      </c>
      <c r="AB496" s="71">
        <v>27883</v>
      </c>
      <c r="AC496" s="71">
        <v>0</v>
      </c>
      <c r="AD496" s="71">
        <v>3.0900328000000008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125</v>
      </c>
      <c r="C497" s="70">
        <v>6</v>
      </c>
      <c r="D497" s="70">
        <v>8</v>
      </c>
      <c r="E497" s="70">
        <v>2009</v>
      </c>
      <c r="F497" s="70" t="s">
        <v>176</v>
      </c>
      <c r="G497" s="70" t="s">
        <v>2282</v>
      </c>
      <c r="H497" s="70" t="s">
        <v>2283</v>
      </c>
      <c r="I497" s="148"/>
      <c r="J497" s="71">
        <v>67.749534590508404</v>
      </c>
      <c r="K497" s="71">
        <v>1.738409051450482</v>
      </c>
      <c r="L497" s="71">
        <v>9.7272229628406954</v>
      </c>
      <c r="M497" s="71">
        <v>28.217587630855789</v>
      </c>
      <c r="N497" s="71">
        <v>21.977140364182151</v>
      </c>
      <c r="O497" s="71">
        <v>29.557424504184532</v>
      </c>
      <c r="P497" s="71">
        <v>34.033929616895961</v>
      </c>
      <c r="Q497" s="71">
        <v>1.6045764914069001</v>
      </c>
      <c r="R497" s="71">
        <v>0</v>
      </c>
      <c r="S497" s="71">
        <v>3.036699216000001</v>
      </c>
      <c r="T497" s="72"/>
      <c r="U497" s="71">
        <v>3198449</v>
      </c>
      <c r="V497" s="71">
        <v>1113</v>
      </c>
      <c r="W497" s="71">
        <v>152</v>
      </c>
      <c r="X497" s="71">
        <v>8264</v>
      </c>
      <c r="Y497" s="71">
        <v>9833</v>
      </c>
      <c r="Z497" s="71">
        <v>14942</v>
      </c>
      <c r="AA497" s="71">
        <v>6850</v>
      </c>
      <c r="AB497" s="71">
        <v>27524</v>
      </c>
      <c r="AC497" s="71">
        <v>0</v>
      </c>
      <c r="AD497" s="71">
        <v>3.036699216000001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23.99</v>
      </c>
      <c r="BK497" s="71">
        <v>0</v>
      </c>
      <c r="BL497" s="71">
        <v>4.8239999999999998</v>
      </c>
      <c r="BM497" s="71">
        <v>0</v>
      </c>
      <c r="BN497" s="72"/>
      <c r="BO497" s="71">
        <v>0</v>
      </c>
      <c r="BP497" s="71">
        <v>0</v>
      </c>
      <c r="BQ497" s="71">
        <v>2</v>
      </c>
      <c r="BR497" s="71">
        <v>0</v>
      </c>
      <c r="BS497" s="71">
        <v>1</v>
      </c>
      <c r="BT497" s="71">
        <v>0</v>
      </c>
      <c r="BU497"/>
      <c r="BV497" s="70">
        <v>28.814</v>
      </c>
      <c r="BW497" s="70">
        <v>0</v>
      </c>
      <c r="BX497" s="70">
        <v>0</v>
      </c>
      <c r="BY497" s="70">
        <v>0</v>
      </c>
      <c r="BZ497" s="70">
        <v>0</v>
      </c>
      <c r="CA497" s="70">
        <v>0</v>
      </c>
      <c r="CB497" s="70">
        <v>0</v>
      </c>
      <c r="CC497" s="70">
        <v>0</v>
      </c>
      <c r="CD497" s="70">
        <v>0</v>
      </c>
    </row>
    <row r="498" spans="1:82">
      <c r="A498" s="70" t="s">
        <v>2289</v>
      </c>
      <c r="B498" s="70">
        <v>126</v>
      </c>
      <c r="C498" s="70">
        <v>7</v>
      </c>
      <c r="D498" s="70">
        <v>8</v>
      </c>
      <c r="E498" s="70">
        <v>2010</v>
      </c>
      <c r="F498" s="70" t="s">
        <v>177</v>
      </c>
      <c r="G498" s="70" t="s">
        <v>2282</v>
      </c>
      <c r="H498" s="70" t="s">
        <v>2283</v>
      </c>
      <c r="I498" s="148"/>
      <c r="J498" s="71">
        <v>101.6873753924624</v>
      </c>
      <c r="K498" s="71">
        <v>2.436331981113609</v>
      </c>
      <c r="L498" s="71">
        <v>9.0478166241114497</v>
      </c>
      <c r="M498" s="71">
        <v>30.98895725689146</v>
      </c>
      <c r="N498" s="71">
        <v>23.78741528596866</v>
      </c>
      <c r="O498" s="71">
        <v>29.40692939189347</v>
      </c>
      <c r="P498" s="71">
        <v>34.039380876552173</v>
      </c>
      <c r="Q498" s="71">
        <v>1.65688840551909</v>
      </c>
      <c r="R498" s="71">
        <v>0</v>
      </c>
      <c r="S498" s="71">
        <v>3.3452778969999999</v>
      </c>
      <c r="T498" s="72"/>
      <c r="U498" s="71">
        <v>4686144</v>
      </c>
      <c r="V498" s="71">
        <v>1113</v>
      </c>
      <c r="W498" s="71">
        <v>152</v>
      </c>
      <c r="X498" s="71">
        <v>8264</v>
      </c>
      <c r="Y498" s="71">
        <v>9820</v>
      </c>
      <c r="Z498" s="71">
        <v>14935</v>
      </c>
      <c r="AA498" s="71">
        <v>6680</v>
      </c>
      <c r="AB498" s="71">
        <v>27234</v>
      </c>
      <c r="AC498" s="71">
        <v>0</v>
      </c>
      <c r="AD498" s="71">
        <v>3.3452778969999999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23.969000000000001</v>
      </c>
      <c r="BK498" s="71">
        <v>0</v>
      </c>
      <c r="BL498" s="71">
        <v>4.5830000000000002</v>
      </c>
      <c r="BM498" s="71">
        <v>0</v>
      </c>
      <c r="BN498" s="72"/>
      <c r="BO498" s="71">
        <v>0</v>
      </c>
      <c r="BP498" s="71">
        <v>0</v>
      </c>
      <c r="BQ498" s="71">
        <v>2</v>
      </c>
      <c r="BR498" s="71">
        <v>0</v>
      </c>
      <c r="BS498" s="71">
        <v>1</v>
      </c>
      <c r="BT498" s="71">
        <v>0</v>
      </c>
      <c r="BU498"/>
      <c r="BV498" s="70">
        <v>28.552</v>
      </c>
      <c r="BW498" s="70">
        <v>0</v>
      </c>
      <c r="BX498" s="70">
        <v>0</v>
      </c>
      <c r="BY498" s="70">
        <v>0</v>
      </c>
      <c r="BZ498" s="70">
        <v>0</v>
      </c>
      <c r="CA498" s="70">
        <v>0</v>
      </c>
      <c r="CB498" s="70">
        <v>0</v>
      </c>
      <c r="CC498" s="70">
        <v>0</v>
      </c>
      <c r="CD498" s="70">
        <v>0</v>
      </c>
    </row>
    <row r="499" spans="1:82">
      <c r="A499" s="70" t="s">
        <v>2290</v>
      </c>
      <c r="B499" s="70">
        <v>127</v>
      </c>
      <c r="C499" s="70">
        <v>8</v>
      </c>
      <c r="D499" s="70">
        <v>8</v>
      </c>
      <c r="E499" s="70">
        <v>2011</v>
      </c>
      <c r="F499" s="70" t="s">
        <v>178</v>
      </c>
      <c r="G499" s="70" t="s">
        <v>2282</v>
      </c>
      <c r="H499" s="70" t="s">
        <v>2283</v>
      </c>
      <c r="I499" s="148"/>
      <c r="J499" s="71">
        <v>137.88229205415209</v>
      </c>
      <c r="K499" s="71">
        <v>2.5660125175247179</v>
      </c>
      <c r="L499" s="71">
        <v>6.8902325911654616</v>
      </c>
      <c r="M499" s="71">
        <v>38.862555742196903</v>
      </c>
      <c r="N499" s="71">
        <v>28.51236499959543</v>
      </c>
      <c r="O499" s="71">
        <v>28.827899188766846</v>
      </c>
      <c r="P499" s="71">
        <v>32.372810523259844</v>
      </c>
      <c r="Q499" s="71">
        <v>1.87176205898682</v>
      </c>
      <c r="R499" s="71">
        <v>0</v>
      </c>
      <c r="S499" s="71">
        <v>3.7701544581680011</v>
      </c>
      <c r="T499" s="72"/>
      <c r="U499" s="71">
        <v>6191523</v>
      </c>
      <c r="V499" s="71">
        <v>1113</v>
      </c>
      <c r="W499" s="71">
        <v>152</v>
      </c>
      <c r="X499" s="71">
        <v>8264</v>
      </c>
      <c r="Y499" s="71">
        <v>9735</v>
      </c>
      <c r="Z499" s="71">
        <v>14959</v>
      </c>
      <c r="AA499" s="71">
        <v>6542</v>
      </c>
      <c r="AB499" s="71">
        <v>26672</v>
      </c>
      <c r="AC499" s="71">
        <v>0</v>
      </c>
      <c r="AD499" s="71">
        <v>3.7701544581680011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23.56</v>
      </c>
      <c r="BK499" s="71">
        <v>0</v>
      </c>
      <c r="BL499" s="71">
        <v>4.6779999999999999</v>
      </c>
      <c r="BM499" s="71">
        <v>0</v>
      </c>
      <c r="BN499" s="72"/>
      <c r="BO499" s="71">
        <v>0</v>
      </c>
      <c r="BP499" s="71">
        <v>0</v>
      </c>
      <c r="BQ499" s="71">
        <v>2</v>
      </c>
      <c r="BR499" s="71">
        <v>0</v>
      </c>
      <c r="BS499" s="71">
        <v>1</v>
      </c>
      <c r="BT499" s="71">
        <v>0</v>
      </c>
      <c r="BU499"/>
      <c r="BV499" s="70">
        <v>28.238</v>
      </c>
      <c r="BW499" s="70">
        <v>0</v>
      </c>
      <c r="BX499" s="70">
        <v>0</v>
      </c>
      <c r="BY499" s="70">
        <v>0</v>
      </c>
      <c r="BZ499" s="70">
        <v>0</v>
      </c>
      <c r="CA499" s="70">
        <v>0</v>
      </c>
      <c r="CB499" s="70">
        <v>0</v>
      </c>
      <c r="CC499" s="70">
        <v>0</v>
      </c>
      <c r="CD499" s="70">
        <v>0</v>
      </c>
    </row>
    <row r="500" spans="1:82">
      <c r="A500" s="70" t="s">
        <v>2291</v>
      </c>
      <c r="B500" s="70">
        <v>128</v>
      </c>
      <c r="C500" s="70">
        <v>9</v>
      </c>
      <c r="D500" s="70">
        <v>8</v>
      </c>
      <c r="E500" s="70">
        <v>2012</v>
      </c>
      <c r="F500" s="70" t="s">
        <v>179</v>
      </c>
      <c r="G500" s="70" t="s">
        <v>2282</v>
      </c>
      <c r="H500" s="70" t="s">
        <v>2283</v>
      </c>
      <c r="I500" s="148"/>
      <c r="J500" s="71">
        <v>195.6356216187024</v>
      </c>
      <c r="K500" s="71">
        <v>2.4185014549798058</v>
      </c>
      <c r="L500" s="71">
        <v>6.7575868794108684</v>
      </c>
      <c r="M500" s="71">
        <v>41.311960171877878</v>
      </c>
      <c r="N500" s="71">
        <v>28.482897308218931</v>
      </c>
      <c r="O500" s="71">
        <v>28.727237563193029</v>
      </c>
      <c r="P500" s="71">
        <v>31.89510637045106</v>
      </c>
      <c r="Q500" s="71">
        <v>2.0005410223392599</v>
      </c>
      <c r="R500" s="71">
        <v>0</v>
      </c>
      <c r="S500" s="71">
        <v>5.0941072961699989</v>
      </c>
      <c r="T500" s="72"/>
      <c r="U500" s="71">
        <v>8589359</v>
      </c>
      <c r="V500" s="71">
        <v>1113</v>
      </c>
      <c r="W500" s="71">
        <v>152</v>
      </c>
      <c r="X500" s="71">
        <v>8264</v>
      </c>
      <c r="Y500" s="71">
        <v>9689</v>
      </c>
      <c r="Z500" s="71">
        <v>15025</v>
      </c>
      <c r="AA500" s="71">
        <v>6409</v>
      </c>
      <c r="AB500" s="71">
        <v>26238</v>
      </c>
      <c r="AC500" s="71">
        <v>0</v>
      </c>
      <c r="AD500" s="71">
        <v>5.0941072961699989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31.292000000000002</v>
      </c>
      <c r="BK500" s="71">
        <v>0</v>
      </c>
      <c r="BL500" s="71">
        <v>5.5270000000000001</v>
      </c>
      <c r="BM500" s="71">
        <v>0</v>
      </c>
      <c r="BN500" s="72"/>
      <c r="BO500" s="71">
        <v>0</v>
      </c>
      <c r="BP500" s="71">
        <v>0</v>
      </c>
      <c r="BQ500" s="71">
        <v>2</v>
      </c>
      <c r="BR500" s="71">
        <v>0</v>
      </c>
      <c r="BS500" s="71">
        <v>1</v>
      </c>
      <c r="BT500" s="71">
        <v>0</v>
      </c>
      <c r="BU500"/>
      <c r="BV500" s="70">
        <v>36.819000000000003</v>
      </c>
      <c r="BW500" s="70">
        <v>0</v>
      </c>
      <c r="BX500" s="70">
        <v>0</v>
      </c>
      <c r="BY500" s="70">
        <v>0</v>
      </c>
      <c r="BZ500" s="70">
        <v>0</v>
      </c>
      <c r="CA500" s="70">
        <v>0</v>
      </c>
      <c r="CB500" s="70">
        <v>0</v>
      </c>
      <c r="CC500" s="70">
        <v>0</v>
      </c>
      <c r="CD500" s="70">
        <v>0</v>
      </c>
    </row>
    <row r="501" spans="1:82">
      <c r="A501" s="70" t="s">
        <v>2292</v>
      </c>
      <c r="B501" s="70">
        <v>129</v>
      </c>
      <c r="C501" s="70">
        <v>10</v>
      </c>
      <c r="D501" s="70">
        <v>8</v>
      </c>
      <c r="E501" s="70">
        <v>2013</v>
      </c>
      <c r="F501" s="70" t="s">
        <v>180</v>
      </c>
      <c r="G501" s="1064" t="s">
        <v>2282</v>
      </c>
      <c r="H501" s="70" t="s">
        <v>2283</v>
      </c>
      <c r="I501" s="148"/>
      <c r="J501" s="71">
        <v>144.42247204692549</v>
      </c>
      <c r="K501" s="71">
        <v>2.0695503116233458</v>
      </c>
      <c r="L501" s="71">
        <v>6.7495328825999596</v>
      </c>
      <c r="M501" s="71">
        <v>40.381441038634698</v>
      </c>
      <c r="N501" s="71">
        <v>30.860170345857789</v>
      </c>
      <c r="O501" s="71">
        <v>27.558006179558337</v>
      </c>
      <c r="P501" s="71">
        <v>31.705574799524889</v>
      </c>
      <c r="Q501" s="71">
        <v>2.0116913681108199</v>
      </c>
      <c r="R501" s="71">
        <v>0</v>
      </c>
      <c r="S501" s="71">
        <v>3.3794980792359119</v>
      </c>
      <c r="T501" s="72"/>
      <c r="U501" s="71">
        <v>5905464</v>
      </c>
      <c r="V501" s="71">
        <v>1113</v>
      </c>
      <c r="W501" s="71">
        <v>152</v>
      </c>
      <c r="X501" s="71">
        <v>8264</v>
      </c>
      <c r="Y501" s="71">
        <v>9716</v>
      </c>
      <c r="Z501" s="71">
        <v>15057</v>
      </c>
      <c r="AA501" s="71">
        <v>6347</v>
      </c>
      <c r="AB501" s="71">
        <v>26006</v>
      </c>
      <c r="AC501" s="71">
        <v>0</v>
      </c>
      <c r="AD501" s="71">
        <v>3.3794980792359119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37.984999999999999</v>
      </c>
      <c r="BK501" s="71">
        <v>0</v>
      </c>
      <c r="BL501" s="71">
        <v>5.78</v>
      </c>
      <c r="BM501" s="71">
        <v>0</v>
      </c>
      <c r="BN501" s="72"/>
      <c r="BO501" s="71">
        <v>0</v>
      </c>
      <c r="BP501" s="71">
        <v>0</v>
      </c>
      <c r="BQ501" s="71">
        <v>2</v>
      </c>
      <c r="BR501" s="71">
        <v>0</v>
      </c>
      <c r="BS501" s="71">
        <v>1</v>
      </c>
      <c r="BT501" s="71">
        <v>0</v>
      </c>
      <c r="BU501"/>
      <c r="BV501" s="70">
        <v>43.765000000000001</v>
      </c>
      <c r="BW501" s="70">
        <v>0</v>
      </c>
      <c r="BX501" s="70">
        <v>0</v>
      </c>
      <c r="BY501" s="70">
        <v>0</v>
      </c>
      <c r="BZ501" s="70">
        <v>0</v>
      </c>
      <c r="CA501" s="70">
        <v>0</v>
      </c>
      <c r="CB501" s="70">
        <v>0</v>
      </c>
      <c r="CC501" s="70">
        <v>0</v>
      </c>
      <c r="CD501" s="70">
        <v>0</v>
      </c>
    </row>
    <row r="502" spans="1:82">
      <c r="A502" s="70" t="s">
        <v>2293</v>
      </c>
      <c r="B502" s="70">
        <v>130</v>
      </c>
      <c r="C502" s="70">
        <v>11</v>
      </c>
      <c r="D502" s="70">
        <v>8</v>
      </c>
      <c r="E502" s="70">
        <v>2014</v>
      </c>
      <c r="F502" s="70" t="s">
        <v>181</v>
      </c>
      <c r="G502" s="1064" t="s">
        <v>2282</v>
      </c>
      <c r="H502" s="70" t="s">
        <v>2283</v>
      </c>
      <c r="I502" s="148"/>
      <c r="J502" s="71">
        <v>134.08565659922559</v>
      </c>
      <c r="K502" s="71">
        <v>2.0479858755087479</v>
      </c>
      <c r="L502" s="71">
        <v>7.3725625330573443</v>
      </c>
      <c r="M502" s="71">
        <v>40.545891880159722</v>
      </c>
      <c r="N502" s="71">
        <v>27.48603883095463</v>
      </c>
      <c r="O502" s="71">
        <v>26.158465046786144</v>
      </c>
      <c r="P502" s="71">
        <v>30.946450988186996</v>
      </c>
      <c r="Q502" s="71">
        <v>1.89744238295893</v>
      </c>
      <c r="R502" s="71">
        <v>0</v>
      </c>
      <c r="S502" s="71">
        <v>2.8316863154286152</v>
      </c>
      <c r="T502" s="72"/>
      <c r="U502" s="71">
        <v>5923728</v>
      </c>
      <c r="V502" s="71">
        <v>900</v>
      </c>
      <c r="W502" s="71">
        <v>160</v>
      </c>
      <c r="X502" s="71">
        <v>7696</v>
      </c>
      <c r="Y502" s="71">
        <v>9674</v>
      </c>
      <c r="Z502" s="71">
        <v>15053</v>
      </c>
      <c r="AA502" s="71">
        <v>6163</v>
      </c>
      <c r="AB502" s="71">
        <v>25566</v>
      </c>
      <c r="AC502" s="71">
        <v>0</v>
      </c>
      <c r="AD502" s="71">
        <v>2.8316863154286152</v>
      </c>
      <c r="AE502" s="72"/>
      <c r="AF502" s="71"/>
      <c r="AG502" s="71"/>
      <c r="AH502" s="71"/>
      <c r="AI502" s="71"/>
      <c r="AJ502" s="71"/>
      <c r="AK502" s="71"/>
      <c r="AL502" s="71"/>
      <c r="AM502" s="71"/>
      <c r="AN502" s="71"/>
      <c r="AO502" s="71"/>
      <c r="AP502" s="71"/>
      <c r="AQ502" s="72"/>
      <c r="AR502" s="71">
        <v>311</v>
      </c>
      <c r="AS502" s="71">
        <v>52</v>
      </c>
      <c r="AT502" s="71">
        <v>0</v>
      </c>
      <c r="AU502" s="71">
        <v>0</v>
      </c>
      <c r="AV502" s="71">
        <v>0</v>
      </c>
      <c r="AW502" s="71">
        <v>0</v>
      </c>
      <c r="AX502" s="71"/>
      <c r="AY502" s="72"/>
      <c r="AZ502" s="71">
        <v>1272.8</v>
      </c>
      <c r="BA502" s="71">
        <v>2370</v>
      </c>
      <c r="BB502" s="71">
        <v>0</v>
      </c>
      <c r="BC502" s="71">
        <v>0</v>
      </c>
      <c r="BD502" s="71">
        <v>0</v>
      </c>
      <c r="BE502" s="71">
        <v>0</v>
      </c>
      <c r="BF502" s="71"/>
      <c r="BG502" s="72"/>
      <c r="BH502" s="71">
        <v>0</v>
      </c>
      <c r="BI502" s="71">
        <v>0</v>
      </c>
      <c r="BJ502" s="71">
        <v>37.511000000000003</v>
      </c>
      <c r="BK502" s="71">
        <v>0</v>
      </c>
      <c r="BL502" s="71">
        <v>5.3209999999999997</v>
      </c>
      <c r="BM502" s="71">
        <v>0</v>
      </c>
      <c r="BN502" s="72"/>
      <c r="BO502" s="71">
        <v>0</v>
      </c>
      <c r="BP502" s="71">
        <v>0</v>
      </c>
      <c r="BQ502" s="71">
        <v>2</v>
      </c>
      <c r="BR502" s="71">
        <v>0</v>
      </c>
      <c r="BS502" s="71">
        <v>1</v>
      </c>
      <c r="BT502" s="71">
        <v>0</v>
      </c>
      <c r="BU502"/>
      <c r="BV502" s="70">
        <v>42.832000000000001</v>
      </c>
      <c r="BW502" s="70">
        <v>0</v>
      </c>
      <c r="BX502" s="70">
        <v>0</v>
      </c>
      <c r="BY502" s="70">
        <v>0</v>
      </c>
      <c r="BZ502" s="70">
        <v>0</v>
      </c>
      <c r="CA502" s="70">
        <v>0</v>
      </c>
      <c r="CB502" s="70">
        <v>0</v>
      </c>
      <c r="CC502" s="70">
        <v>0</v>
      </c>
      <c r="CD502" s="70">
        <v>0</v>
      </c>
    </row>
    <row r="503" spans="1:82">
      <c r="A503" s="70" t="s">
        <v>2294</v>
      </c>
      <c r="B503" s="70">
        <v>131</v>
      </c>
      <c r="C503" s="70">
        <v>12</v>
      </c>
      <c r="D503" s="70">
        <v>8</v>
      </c>
      <c r="E503" s="70">
        <v>2015</v>
      </c>
      <c r="F503" s="70" t="s">
        <v>182</v>
      </c>
      <c r="G503" s="70" t="s">
        <v>2282</v>
      </c>
      <c r="H503" s="70" t="s">
        <v>2283</v>
      </c>
      <c r="I503" s="148"/>
      <c r="J503" s="71">
        <v>118.69850298643431</v>
      </c>
      <c r="K503" s="71">
        <v>1.9716496117667139</v>
      </c>
      <c r="L503" s="71">
        <v>8.6320866519903667</v>
      </c>
      <c r="M503" s="71">
        <v>37.633709732913744</v>
      </c>
      <c r="N503" s="71">
        <v>24.932766445946349</v>
      </c>
      <c r="O503" s="71">
        <v>25.921166212001079</v>
      </c>
      <c r="P503" s="71">
        <v>30.488472057469039</v>
      </c>
      <c r="Q503" s="71">
        <v>1.8264505195765199</v>
      </c>
      <c r="R503" s="71">
        <v>0</v>
      </c>
      <c r="S503" s="71">
        <v>3.3579767679315871</v>
      </c>
      <c r="T503" s="72"/>
      <c r="U503" s="71">
        <v>5617215</v>
      </c>
      <c r="V503" s="71">
        <v>900</v>
      </c>
      <c r="W503" s="71">
        <v>160</v>
      </c>
      <c r="X503" s="71">
        <v>7696</v>
      </c>
      <c r="Y503" s="71">
        <v>9613</v>
      </c>
      <c r="Z503" s="71">
        <v>15060</v>
      </c>
      <c r="AA503" s="71">
        <v>6067</v>
      </c>
      <c r="AB503" s="71">
        <v>25139</v>
      </c>
      <c r="AC503" s="71">
        <v>0</v>
      </c>
      <c r="AD503" s="71">
        <v>3.3579767679315871</v>
      </c>
      <c r="AE503" s="72"/>
      <c r="AF503" s="71">
        <v>47226534.748479508</v>
      </c>
      <c r="AG503" s="71">
        <v>1564602.5965094471</v>
      </c>
      <c r="AH503" s="71">
        <v>1662344.740817697</v>
      </c>
      <c r="AI503" s="71">
        <v>51422098.914941199</v>
      </c>
      <c r="AJ503" s="71">
        <v>36031353.801332988</v>
      </c>
      <c r="AK503" s="71">
        <v>0</v>
      </c>
      <c r="AL503" s="71">
        <v>0</v>
      </c>
      <c r="AM503" s="71">
        <v>3445194.4958612062</v>
      </c>
      <c r="AN503" s="71">
        <v>0</v>
      </c>
      <c r="AO503" s="71">
        <v>0</v>
      </c>
      <c r="AP503" s="71">
        <v>141352129.29794204</v>
      </c>
      <c r="AQ503" s="72"/>
      <c r="AR503" s="71">
        <v>336</v>
      </c>
      <c r="AS503" s="71">
        <v>75</v>
      </c>
      <c r="AT503" s="71">
        <v>0</v>
      </c>
      <c r="AU503" s="71">
        <v>0</v>
      </c>
      <c r="AV503" s="71">
        <v>0</v>
      </c>
      <c r="AW503" s="71">
        <v>0</v>
      </c>
      <c r="AX503" s="71"/>
      <c r="AY503" s="72"/>
      <c r="AZ503" s="71">
        <v>1412.1</v>
      </c>
      <c r="BA503" s="71">
        <v>3528.6</v>
      </c>
      <c r="BB503" s="71">
        <v>0</v>
      </c>
      <c r="BC503" s="71">
        <v>0</v>
      </c>
      <c r="BD503" s="71">
        <v>0</v>
      </c>
      <c r="BE503" s="71">
        <v>0</v>
      </c>
      <c r="BF503" s="71"/>
      <c r="BG503" s="72"/>
      <c r="BH503" s="71">
        <v>0</v>
      </c>
      <c r="BI503" s="71">
        <v>0</v>
      </c>
      <c r="BJ503" s="71">
        <v>40.637</v>
      </c>
      <c r="BK503" s="71">
        <v>0</v>
      </c>
      <c r="BL503" s="71">
        <v>5.2149999999999999</v>
      </c>
      <c r="BM503" s="71">
        <v>0</v>
      </c>
      <c r="BN503" s="72"/>
      <c r="BO503" s="71">
        <v>0</v>
      </c>
      <c r="BP503" s="71">
        <v>0</v>
      </c>
      <c r="BQ503" s="71">
        <v>2</v>
      </c>
      <c r="BR503" s="71">
        <v>0</v>
      </c>
      <c r="BS503" s="71">
        <v>1</v>
      </c>
      <c r="BT503" s="71">
        <v>0</v>
      </c>
      <c r="BU503"/>
      <c r="BV503" s="70">
        <v>45.851999999999997</v>
      </c>
      <c r="BW503" s="70">
        <v>0</v>
      </c>
      <c r="BX503" s="70">
        <v>0</v>
      </c>
      <c r="BY503" s="70">
        <v>0</v>
      </c>
      <c r="BZ503" s="70">
        <v>0</v>
      </c>
      <c r="CA503" s="70">
        <v>0</v>
      </c>
      <c r="CB503" s="70">
        <v>0</v>
      </c>
      <c r="CC503" s="70">
        <v>0</v>
      </c>
      <c r="CD503" s="70">
        <v>0</v>
      </c>
    </row>
    <row r="504" spans="1:82">
      <c r="A504" s="70" t="s">
        <v>2295</v>
      </c>
      <c r="B504" s="70">
        <v>132</v>
      </c>
      <c r="C504" s="70">
        <v>13</v>
      </c>
      <c r="D504" s="70">
        <v>8</v>
      </c>
      <c r="E504" s="70">
        <v>2016</v>
      </c>
      <c r="F504" s="70" t="s">
        <v>155</v>
      </c>
      <c r="G504" s="70" t="s">
        <v>2282</v>
      </c>
      <c r="H504" s="70" t="s">
        <v>2283</v>
      </c>
      <c r="I504" s="148"/>
      <c r="J504" s="71">
        <v>100.01989278230866</v>
      </c>
      <c r="K504" s="71">
        <v>1.8750070024694436</v>
      </c>
      <c r="L504" s="71">
        <v>8.5163508876270555</v>
      </c>
      <c r="M504" s="71">
        <v>33.978651431619291</v>
      </c>
      <c r="N504" s="71">
        <v>22.799851723910439</v>
      </c>
      <c r="O504" s="71">
        <v>25.536681059092551</v>
      </c>
      <c r="P504" s="71">
        <v>30.264978927264217</v>
      </c>
      <c r="Q504" s="71">
        <v>1.7501203860996619</v>
      </c>
      <c r="R504" s="71">
        <v>0</v>
      </c>
      <c r="S504" s="71">
        <v>3.7377917190963923</v>
      </c>
      <c r="T504" s="72"/>
      <c r="U504" s="71">
        <v>4742621</v>
      </c>
      <c r="V504" s="71">
        <v>900</v>
      </c>
      <c r="W504" s="71">
        <v>160</v>
      </c>
      <c r="X504" s="71">
        <v>7696</v>
      </c>
      <c r="Y504" s="71">
        <v>9604</v>
      </c>
      <c r="Z504" s="71">
        <v>15019</v>
      </c>
      <c r="AA504" s="71">
        <v>6229</v>
      </c>
      <c r="AB504" s="71">
        <v>24778</v>
      </c>
      <c r="AC504" s="71">
        <v>0</v>
      </c>
      <c r="AD504" s="71">
        <v>3.7377917190963919</v>
      </c>
      <c r="AE504" s="72"/>
      <c r="AF504" s="71">
        <v>39762939.710774019</v>
      </c>
      <c r="AG504" s="71">
        <v>1413463.513136602</v>
      </c>
      <c r="AH504" s="71">
        <v>1198405.747771634</v>
      </c>
      <c r="AI504" s="71">
        <v>51035311.836473748</v>
      </c>
      <c r="AJ504" s="71">
        <v>31261192.9267243</v>
      </c>
      <c r="AK504" s="71">
        <v>0</v>
      </c>
      <c r="AL504" s="71">
        <v>0</v>
      </c>
      <c r="AM504" s="71">
        <v>3398359.102200171</v>
      </c>
      <c r="AN504" s="71">
        <v>0</v>
      </c>
      <c r="AO504" s="71">
        <v>0</v>
      </c>
      <c r="AP504" s="71">
        <v>128069672.83708048</v>
      </c>
      <c r="AQ504" s="72"/>
      <c r="AR504" s="71">
        <v>361</v>
      </c>
      <c r="AS504" s="71">
        <v>84</v>
      </c>
      <c r="AT504" s="71">
        <v>0</v>
      </c>
      <c r="AU504" s="71">
        <v>0</v>
      </c>
      <c r="AV504" s="71">
        <v>0</v>
      </c>
      <c r="AW504" s="71">
        <v>0</v>
      </c>
      <c r="AX504" s="71"/>
      <c r="AY504" s="72"/>
      <c r="AZ504" s="71">
        <v>1543.7</v>
      </c>
      <c r="BA504" s="71">
        <v>4674.8</v>
      </c>
      <c r="BB504" s="71">
        <v>0</v>
      </c>
      <c r="BC504" s="71">
        <v>0</v>
      </c>
      <c r="BD504" s="71">
        <v>0</v>
      </c>
      <c r="BE504" s="71">
        <v>0</v>
      </c>
      <c r="BF504" s="71"/>
      <c r="BG504" s="72"/>
      <c r="BH504" s="71">
        <v>0</v>
      </c>
      <c r="BI504" s="71">
        <v>0</v>
      </c>
      <c r="BJ504" s="71">
        <v>41.899000000000001</v>
      </c>
      <c r="BK504" s="71">
        <v>0</v>
      </c>
      <c r="BL504" s="71">
        <v>5.2169999999999996</v>
      </c>
      <c r="BM504" s="71">
        <v>0</v>
      </c>
      <c r="BN504" s="72"/>
      <c r="BO504" s="71">
        <v>0</v>
      </c>
      <c r="BP504" s="71">
        <v>0</v>
      </c>
      <c r="BQ504" s="71">
        <v>2</v>
      </c>
      <c r="BR504" s="71">
        <v>0</v>
      </c>
      <c r="BS504" s="71">
        <v>1</v>
      </c>
      <c r="BT504" s="71">
        <v>0</v>
      </c>
      <c r="BU504"/>
      <c r="BV504" s="70">
        <v>47.116</v>
      </c>
      <c r="BW504" s="70">
        <v>0</v>
      </c>
      <c r="BX504" s="70">
        <v>0</v>
      </c>
      <c r="BY504" s="70">
        <v>0</v>
      </c>
      <c r="BZ504" s="70">
        <v>0</v>
      </c>
      <c r="CA504" s="70">
        <v>0</v>
      </c>
      <c r="CB504" s="70">
        <v>0</v>
      </c>
      <c r="CC504" s="70">
        <v>0</v>
      </c>
      <c r="CD504" s="70">
        <v>0</v>
      </c>
    </row>
    <row r="505" spans="1:82">
      <c r="A505" s="70" t="s">
        <v>2296</v>
      </c>
      <c r="B505" s="70">
        <v>133</v>
      </c>
      <c r="C505" s="70">
        <v>14</v>
      </c>
      <c r="D505" s="70">
        <v>8</v>
      </c>
      <c r="E505" s="70">
        <v>2017</v>
      </c>
      <c r="F505" s="70" t="s">
        <v>156</v>
      </c>
      <c r="G505" s="70" t="s">
        <v>2282</v>
      </c>
      <c r="H505" s="70" t="s">
        <v>2283</v>
      </c>
      <c r="I505" s="148"/>
      <c r="J505" s="71">
        <v>106.97259574600346</v>
      </c>
      <c r="K505" s="71">
        <v>1.8464699221389556</v>
      </c>
      <c r="L505" s="71">
        <v>6.8463916448790876</v>
      </c>
      <c r="M505" s="71">
        <v>29.594868386054852</v>
      </c>
      <c r="N505" s="71">
        <v>22.044577535044752</v>
      </c>
      <c r="O505" s="71">
        <v>24.957746213361411</v>
      </c>
      <c r="P505" s="71">
        <v>29.508391684118759</v>
      </c>
      <c r="Q505" s="71">
        <v>1.65620491542166</v>
      </c>
      <c r="R505" s="71">
        <v>0</v>
      </c>
      <c r="S505" s="71">
        <v>3.5122527093257006</v>
      </c>
      <c r="T505" s="72"/>
      <c r="U505" s="71">
        <v>5405244</v>
      </c>
      <c r="V505" s="71">
        <v>900</v>
      </c>
      <c r="W505" s="71">
        <v>160</v>
      </c>
      <c r="X505" s="71">
        <v>7696</v>
      </c>
      <c r="Y505" s="71">
        <v>9516</v>
      </c>
      <c r="Z505" s="71">
        <v>14922</v>
      </c>
      <c r="AA505" s="71">
        <v>6112</v>
      </c>
      <c r="AB505" s="71">
        <v>24248</v>
      </c>
      <c r="AC505" s="71">
        <v>0</v>
      </c>
      <c r="AD505" s="71">
        <v>3.512252709325701</v>
      </c>
      <c r="AE505" s="72"/>
      <c r="AF505" s="71">
        <v>43934217.842492722</v>
      </c>
      <c r="AG505" s="71">
        <v>1494452.504109029</v>
      </c>
      <c r="AH505" s="71">
        <v>1323044.944622433</v>
      </c>
      <c r="AI505" s="71">
        <v>51654071.644463383</v>
      </c>
      <c r="AJ505" s="71">
        <v>34491677.051738478</v>
      </c>
      <c r="AK505" s="71">
        <v>0</v>
      </c>
      <c r="AL505" s="71">
        <v>0</v>
      </c>
      <c r="AM505" s="71">
        <v>3330872.1589898039</v>
      </c>
      <c r="AN505" s="71">
        <v>0</v>
      </c>
      <c r="AO505" s="71">
        <v>0</v>
      </c>
      <c r="AP505" s="71">
        <v>136228336.14641586</v>
      </c>
      <c r="AQ505" s="72"/>
      <c r="AR505" s="71">
        <v>380</v>
      </c>
      <c r="AS505" s="71">
        <v>91</v>
      </c>
      <c r="AT505" s="71">
        <v>0</v>
      </c>
      <c r="AU505" s="71">
        <v>0</v>
      </c>
      <c r="AV505" s="71">
        <v>0</v>
      </c>
      <c r="AW505" s="71">
        <v>0</v>
      </c>
      <c r="AX505" s="71"/>
      <c r="AY505" s="72"/>
      <c r="AZ505" s="71">
        <v>1641.8</v>
      </c>
      <c r="BA505" s="71">
        <v>5260.2999999999993</v>
      </c>
      <c r="BB505" s="71">
        <v>0</v>
      </c>
      <c r="BC505" s="71">
        <v>0</v>
      </c>
      <c r="BD505" s="71">
        <v>0</v>
      </c>
      <c r="BE505" s="71">
        <v>0</v>
      </c>
      <c r="BF505" s="71"/>
      <c r="BG505" s="72"/>
      <c r="BH505" s="71">
        <v>0</v>
      </c>
      <c r="BI505" s="71">
        <v>0</v>
      </c>
      <c r="BJ505" s="71">
        <v>43.734999999999999</v>
      </c>
      <c r="BK505" s="71">
        <v>0</v>
      </c>
      <c r="BL505" s="71">
        <v>5.0810000000000004</v>
      </c>
      <c r="BM505" s="71">
        <v>0</v>
      </c>
      <c r="BN505" s="72"/>
      <c r="BO505" s="71">
        <v>0</v>
      </c>
      <c r="BP505" s="71">
        <v>0</v>
      </c>
      <c r="BQ505" s="71">
        <v>2</v>
      </c>
      <c r="BR505" s="71">
        <v>0</v>
      </c>
      <c r="BS505" s="71">
        <v>1</v>
      </c>
      <c r="BT505" s="71">
        <v>0</v>
      </c>
      <c r="BU505"/>
      <c r="BV505" s="70">
        <v>48.816000000000003</v>
      </c>
      <c r="BW505" s="70">
        <v>0</v>
      </c>
      <c r="BX505" s="70">
        <v>0</v>
      </c>
      <c r="BY505" s="70">
        <v>0</v>
      </c>
      <c r="BZ505" s="70">
        <v>0</v>
      </c>
      <c r="CA505" s="70">
        <v>0</v>
      </c>
      <c r="CB505" s="70">
        <v>0</v>
      </c>
      <c r="CC505" s="70">
        <v>0</v>
      </c>
      <c r="CD505" s="70">
        <v>0</v>
      </c>
    </row>
    <row r="506" spans="1:82">
      <c r="A506" s="70" t="s">
        <v>2297</v>
      </c>
      <c r="B506" s="70">
        <v>134</v>
      </c>
      <c r="C506" s="70">
        <v>15</v>
      </c>
      <c r="D506" s="70">
        <v>8</v>
      </c>
      <c r="E506" s="70">
        <v>2018</v>
      </c>
      <c r="F506" s="70" t="s">
        <v>183</v>
      </c>
      <c r="G506" s="70" t="s">
        <v>2282</v>
      </c>
      <c r="H506" s="70" t="s">
        <v>2283</v>
      </c>
      <c r="I506" s="148"/>
      <c r="J506" s="71">
        <v>96.202205012310117</v>
      </c>
      <c r="K506" s="71">
        <v>1.6096686303169119</v>
      </c>
      <c r="L506" s="71">
        <v>6.1796286389157018</v>
      </c>
      <c r="M506" s="71">
        <v>24.712494875873855</v>
      </c>
      <c r="N506" s="71">
        <v>17.841917166077536</v>
      </c>
      <c r="O506" s="71">
        <v>24.285345318844591</v>
      </c>
      <c r="P506" s="71">
        <v>29.08560124972788</v>
      </c>
      <c r="Q506" s="71">
        <v>1.50358351027846</v>
      </c>
      <c r="R506" s="71">
        <v>0</v>
      </c>
      <c r="S506" s="71">
        <v>3.5323299308068634</v>
      </c>
      <c r="T506" s="72"/>
      <c r="U506" s="71">
        <v>5482498</v>
      </c>
      <c r="V506" s="71">
        <v>900</v>
      </c>
      <c r="W506" s="71">
        <v>160</v>
      </c>
      <c r="X506" s="71">
        <v>7696</v>
      </c>
      <c r="Y506" s="71">
        <v>9423</v>
      </c>
      <c r="Z506" s="71">
        <v>14798</v>
      </c>
      <c r="AA506" s="71">
        <v>6085</v>
      </c>
      <c r="AB506" s="71">
        <v>23723</v>
      </c>
      <c r="AC506" s="71">
        <v>0</v>
      </c>
      <c r="AD506" s="71">
        <v>3.532329930806863</v>
      </c>
      <c r="AE506" s="72"/>
      <c r="AF506" s="71">
        <v>42745655.028664261</v>
      </c>
      <c r="AG506" s="71">
        <v>1289309.906018324</v>
      </c>
      <c r="AH506" s="71">
        <v>1244633.124287281</v>
      </c>
      <c r="AI506" s="71">
        <v>48140427.15610943</v>
      </c>
      <c r="AJ506" s="71">
        <v>32503582.91056744</v>
      </c>
      <c r="AK506" s="71">
        <v>0</v>
      </c>
      <c r="AL506" s="71">
        <v>0</v>
      </c>
      <c r="AM506" s="71">
        <v>3265497.2994124461</v>
      </c>
      <c r="AN506" s="71">
        <v>0</v>
      </c>
      <c r="AO506" s="71">
        <v>0</v>
      </c>
      <c r="AP506" s="71">
        <v>129189105.42505918</v>
      </c>
      <c r="AQ506" s="72"/>
      <c r="AR506" s="71">
        <v>399</v>
      </c>
      <c r="AS506" s="71">
        <v>99</v>
      </c>
      <c r="AT506" s="71">
        <v>0</v>
      </c>
      <c r="AU506" s="71">
        <v>0</v>
      </c>
      <c r="AV506" s="71">
        <v>0</v>
      </c>
      <c r="AW506" s="71">
        <v>0</v>
      </c>
      <c r="AX506" s="71"/>
      <c r="AY506" s="72"/>
      <c r="AZ506" s="71">
        <v>1754.4</v>
      </c>
      <c r="BA506" s="71">
        <v>5515</v>
      </c>
      <c r="BB506" s="71">
        <v>0</v>
      </c>
      <c r="BC506" s="71">
        <v>0</v>
      </c>
      <c r="BD506" s="71">
        <v>0</v>
      </c>
      <c r="BE506" s="71">
        <v>0</v>
      </c>
      <c r="BF506" s="71"/>
      <c r="BG506" s="72"/>
      <c r="BH506" s="71">
        <v>0</v>
      </c>
      <c r="BI506" s="71">
        <v>0</v>
      </c>
      <c r="BJ506" s="71">
        <v>36.673000000000002</v>
      </c>
      <c r="BK506" s="71">
        <v>0</v>
      </c>
      <c r="BL506" s="71">
        <v>4.468</v>
      </c>
      <c r="BM506" s="71">
        <v>0</v>
      </c>
      <c r="BN506" s="72"/>
      <c r="BO506" s="71">
        <v>0</v>
      </c>
      <c r="BP506" s="71">
        <v>0</v>
      </c>
      <c r="BQ506" s="71">
        <v>2</v>
      </c>
      <c r="BR506" s="71">
        <v>0</v>
      </c>
      <c r="BS506" s="71">
        <v>1</v>
      </c>
      <c r="BT506" s="71">
        <v>0</v>
      </c>
      <c r="BU506"/>
      <c r="BV506" s="70">
        <v>41.140999999999998</v>
      </c>
      <c r="BW506" s="70">
        <v>0</v>
      </c>
      <c r="BX506" s="70">
        <v>0</v>
      </c>
      <c r="BY506" s="70">
        <v>0</v>
      </c>
      <c r="BZ506" s="70">
        <v>0</v>
      </c>
      <c r="CA506" s="70">
        <v>0</v>
      </c>
      <c r="CB506" s="70">
        <v>0</v>
      </c>
      <c r="CC506" s="70">
        <v>0</v>
      </c>
      <c r="CD506" s="70">
        <v>0</v>
      </c>
    </row>
    <row r="507" spans="1:82">
      <c r="A507" s="70" t="s">
        <v>2298</v>
      </c>
      <c r="B507" s="70">
        <v>135</v>
      </c>
      <c r="C507" s="70">
        <v>16</v>
      </c>
      <c r="D507" s="70">
        <v>8</v>
      </c>
      <c r="E507" s="70">
        <v>2019</v>
      </c>
      <c r="F507" s="70" t="s">
        <v>158</v>
      </c>
      <c r="G507" s="70" t="s">
        <v>2282</v>
      </c>
      <c r="H507" s="70" t="s">
        <v>2283</v>
      </c>
      <c r="I507" s="148"/>
      <c r="J507" s="71">
        <v>77.899835604949004</v>
      </c>
      <c r="K507" s="71">
        <v>1.5017417689164039</v>
      </c>
      <c r="L507" s="71">
        <v>6.2340482088847553</v>
      </c>
      <c r="M507" s="71">
        <v>23.874676805130221</v>
      </c>
      <c r="N507" s="71">
        <v>18.496653060577032</v>
      </c>
      <c r="O507" s="71">
        <v>23.470330909455313</v>
      </c>
      <c r="P507" s="71">
        <v>27.946857821645342</v>
      </c>
      <c r="Q507" s="71">
        <v>1.4334666897869801</v>
      </c>
      <c r="R507" s="71">
        <v>0</v>
      </c>
      <c r="S507" s="71">
        <v>3.4968294926032781</v>
      </c>
      <c r="T507" s="72"/>
      <c r="U507" s="71">
        <v>4648857</v>
      </c>
      <c r="V507" s="71">
        <v>900</v>
      </c>
      <c r="W507" s="71">
        <v>160</v>
      </c>
      <c r="X507" s="71">
        <v>7696</v>
      </c>
      <c r="Y507" s="71">
        <v>9374</v>
      </c>
      <c r="Z507" s="71">
        <v>14694</v>
      </c>
      <c r="AA507" s="71">
        <v>5803</v>
      </c>
      <c r="AB507" s="71">
        <v>23229</v>
      </c>
      <c r="AC507" s="71">
        <v>0</v>
      </c>
      <c r="AD507" s="71">
        <v>3.4968294926032781</v>
      </c>
      <c r="AE507" s="72"/>
      <c r="AF507" s="71">
        <v>34351121.563717663</v>
      </c>
      <c r="AG507" s="71">
        <v>1300079.1479032461</v>
      </c>
      <c r="AH507" s="71">
        <v>1332194.10152578</v>
      </c>
      <c r="AI507" s="71">
        <v>49070449.891441368</v>
      </c>
      <c r="AJ507" s="71">
        <v>34678915.794961363</v>
      </c>
      <c r="AK507" s="71">
        <v>0</v>
      </c>
      <c r="AL507" s="71">
        <v>0</v>
      </c>
      <c r="AM507" s="71">
        <v>3163614.9321816238</v>
      </c>
      <c r="AN507" s="71">
        <v>0</v>
      </c>
      <c r="AO507" s="71">
        <v>0</v>
      </c>
      <c r="AP507" s="71">
        <v>123896375.43173105</v>
      </c>
      <c r="AQ507" s="72"/>
      <c r="AR507" s="71">
        <v>419</v>
      </c>
      <c r="AS507" s="71">
        <v>109</v>
      </c>
      <c r="AT507" s="71">
        <v>0</v>
      </c>
      <c r="AU507" s="71">
        <v>0</v>
      </c>
      <c r="AV507" s="71">
        <v>0</v>
      </c>
      <c r="AW507" s="71">
        <v>1</v>
      </c>
      <c r="AX507" s="71"/>
      <c r="AY507" s="72"/>
      <c r="AZ507" s="71">
        <v>1864.099999999999</v>
      </c>
      <c r="BA507" s="71">
        <v>6010.2000000000007</v>
      </c>
      <c r="BB507" s="71">
        <v>0</v>
      </c>
      <c r="BC507" s="71">
        <v>0</v>
      </c>
      <c r="BD507" s="71">
        <v>0</v>
      </c>
      <c r="BE507" s="71">
        <v>1426</v>
      </c>
      <c r="BF507" s="71"/>
      <c r="BG507" s="72"/>
      <c r="BH507" s="71">
        <v>0</v>
      </c>
      <c r="BI507" s="71">
        <v>0</v>
      </c>
      <c r="BJ507" s="71">
        <v>26.648</v>
      </c>
      <c r="BK507" s="71">
        <v>0</v>
      </c>
      <c r="BL507" s="71">
        <v>3.9689999999999999</v>
      </c>
      <c r="BM507" s="71">
        <v>0</v>
      </c>
      <c r="BN507" s="72"/>
      <c r="BO507" s="71">
        <v>0</v>
      </c>
      <c r="BP507" s="71">
        <v>0</v>
      </c>
      <c r="BQ507" s="71">
        <v>2</v>
      </c>
      <c r="BR507" s="71">
        <v>0</v>
      </c>
      <c r="BS507" s="71">
        <v>1</v>
      </c>
      <c r="BT507" s="71">
        <v>0</v>
      </c>
      <c r="BU507"/>
      <c r="BV507" s="70">
        <v>30.617000000000001</v>
      </c>
      <c r="BW507" s="70">
        <v>0</v>
      </c>
      <c r="BX507" s="70">
        <v>0</v>
      </c>
      <c r="BY507" s="70">
        <v>0</v>
      </c>
      <c r="BZ507" s="70">
        <v>0</v>
      </c>
      <c r="CA507" s="70">
        <v>0</v>
      </c>
      <c r="CB507" s="70">
        <v>0</v>
      </c>
      <c r="CC507" s="70">
        <v>0</v>
      </c>
      <c r="CD507" s="70">
        <v>0</v>
      </c>
    </row>
    <row r="508" spans="1:82">
      <c r="A508" s="70" t="s">
        <v>2299</v>
      </c>
      <c r="B508" s="70">
        <v>136</v>
      </c>
      <c r="C508" s="70">
        <v>17</v>
      </c>
      <c r="D508" s="70">
        <v>8</v>
      </c>
      <c r="E508" s="70">
        <v>2020</v>
      </c>
      <c r="F508" s="70" t="s">
        <v>159</v>
      </c>
      <c r="G508" s="70" t="s">
        <v>2282</v>
      </c>
      <c r="H508" s="70" t="s">
        <v>2283</v>
      </c>
      <c r="I508" s="148"/>
      <c r="J508" s="71">
        <v>63.849559345269697</v>
      </c>
      <c r="K508" s="71">
        <v>1.3933622234629697</v>
      </c>
      <c r="L508" s="71">
        <v>9.7559273057101468</v>
      </c>
      <c r="M508" s="71">
        <v>21.462388653865609</v>
      </c>
      <c r="N508" s="71">
        <v>18.307907688401727</v>
      </c>
      <c r="O508" s="71">
        <v>20.349214311740663</v>
      </c>
      <c r="P508" s="71">
        <v>25.871779090072604</v>
      </c>
      <c r="Q508" s="71">
        <v>1.34571955085694</v>
      </c>
      <c r="R508" s="71">
        <v>0</v>
      </c>
      <c r="S508" s="71">
        <v>3.5145452808941449</v>
      </c>
      <c r="T508" s="72"/>
      <c r="U508" s="71">
        <v>3698593</v>
      </c>
      <c r="V508" s="71">
        <v>739</v>
      </c>
      <c r="W508" s="71">
        <v>319</v>
      </c>
      <c r="X508" s="71">
        <v>7015</v>
      </c>
      <c r="Y508" s="71">
        <v>9343</v>
      </c>
      <c r="Z508" s="71">
        <v>14541</v>
      </c>
      <c r="AA508" s="71">
        <v>5710</v>
      </c>
      <c r="AB508" s="71">
        <v>22824</v>
      </c>
      <c r="AC508" s="71">
        <v>0</v>
      </c>
      <c r="AD508" s="71">
        <v>3.5145452808941449</v>
      </c>
      <c r="AE508" s="72"/>
      <c r="AF508" s="71">
        <v>29133563.663505532</v>
      </c>
      <c r="AG508" s="71">
        <v>1092713.1768872414</v>
      </c>
      <c r="AH508" s="71">
        <v>2132344.6426597727</v>
      </c>
      <c r="AI508" s="71">
        <v>42059683.722229071</v>
      </c>
      <c r="AJ508" s="71">
        <v>34114591.533634447</v>
      </c>
      <c r="AK508" s="71"/>
      <c r="AL508" s="71"/>
      <c r="AM508" s="71">
        <v>2978785.5799289281</v>
      </c>
      <c r="AN508" s="71"/>
      <c r="AO508" s="71"/>
      <c r="AP508" s="71">
        <v>111511682.318845</v>
      </c>
      <c r="AQ508" s="72"/>
      <c r="AR508" s="71">
        <v>434</v>
      </c>
      <c r="AS508" s="71">
        <v>111</v>
      </c>
      <c r="AT508" s="71">
        <v>0</v>
      </c>
      <c r="AU508" s="71">
        <v>0</v>
      </c>
      <c r="AV508" s="71">
        <v>0</v>
      </c>
      <c r="AW508" s="71">
        <v>1</v>
      </c>
      <c r="AX508" s="71"/>
      <c r="AY508" s="72"/>
      <c r="AZ508" s="71">
        <v>1956.6999999999989</v>
      </c>
      <c r="BA508" s="71">
        <v>6292.8</v>
      </c>
      <c r="BB508" s="71">
        <v>0</v>
      </c>
      <c r="BC508" s="71">
        <v>0</v>
      </c>
      <c r="BD508" s="71">
        <v>0</v>
      </c>
      <c r="BE508" s="71">
        <v>1426</v>
      </c>
      <c r="BF508" s="71"/>
      <c r="BG508" s="72"/>
      <c r="BH508" s="71">
        <v>0</v>
      </c>
      <c r="BI508" s="71">
        <v>0</v>
      </c>
      <c r="BJ508" s="71">
        <v>30.501000000000001</v>
      </c>
      <c r="BK508" s="71">
        <v>0</v>
      </c>
      <c r="BL508" s="71">
        <v>3.911</v>
      </c>
      <c r="BM508" s="71">
        <v>0</v>
      </c>
      <c r="BN508" s="72"/>
      <c r="BO508" s="71">
        <v>0</v>
      </c>
      <c r="BP508" s="71">
        <v>0</v>
      </c>
      <c r="BQ508" s="71">
        <v>2</v>
      </c>
      <c r="BR508" s="71">
        <v>0</v>
      </c>
      <c r="BS508" s="71">
        <v>1</v>
      </c>
      <c r="BT508" s="71">
        <v>0</v>
      </c>
      <c r="BU508"/>
      <c r="BV508" s="70">
        <v>34.411999999999999</v>
      </c>
      <c r="BW508" s="70">
        <v>0</v>
      </c>
      <c r="BX508" s="70">
        <v>0</v>
      </c>
      <c r="BY508" s="70">
        <v>0</v>
      </c>
      <c r="BZ508" s="70">
        <v>0</v>
      </c>
      <c r="CA508" s="70">
        <v>0</v>
      </c>
      <c r="CB508" s="70">
        <v>0</v>
      </c>
      <c r="CC508" s="70">
        <v>0</v>
      </c>
      <c r="CD508" s="70">
        <v>0</v>
      </c>
    </row>
    <row r="509" spans="1:82">
      <c r="A509" s="70" t="s">
        <v>2300</v>
      </c>
      <c r="B509" s="70">
        <v>136</v>
      </c>
      <c r="C509" s="70">
        <v>18</v>
      </c>
      <c r="D509" s="70">
        <v>8</v>
      </c>
      <c r="E509" s="70">
        <v>2021</v>
      </c>
      <c r="F509" s="70" t="s">
        <v>160</v>
      </c>
      <c r="G509" s="70" t="s">
        <v>2282</v>
      </c>
      <c r="H509" s="70" t="s">
        <v>2283</v>
      </c>
      <c r="I509" s="148"/>
      <c r="J509" s="71">
        <v>78.657968846597186</v>
      </c>
      <c r="K509" s="71">
        <v>1.4229985177104314</v>
      </c>
      <c r="L509" s="71">
        <v>10.20234217721228</v>
      </c>
      <c r="M509" s="71">
        <v>20.257495582641539</v>
      </c>
      <c r="N509" s="71">
        <v>16.68826438894061</v>
      </c>
      <c r="O509" s="71">
        <v>19.544370895021178</v>
      </c>
      <c r="P509" s="71">
        <v>26.513556098689062</v>
      </c>
      <c r="Q509" s="71">
        <v>1.30722894752119</v>
      </c>
      <c r="R509" s="71">
        <v>0</v>
      </c>
      <c r="S509" s="71">
        <v>3.6740212715437699</v>
      </c>
      <c r="T509" s="72"/>
      <c r="U509" s="71">
        <v>4861999</v>
      </c>
      <c r="V509" s="71">
        <v>739</v>
      </c>
      <c r="W509" s="71">
        <v>319</v>
      </c>
      <c r="X509" s="71">
        <v>7015</v>
      </c>
      <c r="Y509" s="71">
        <v>9281</v>
      </c>
      <c r="Z509" s="71">
        <v>14380</v>
      </c>
      <c r="AA509" s="71">
        <v>5706</v>
      </c>
      <c r="AB509" s="71">
        <v>22389</v>
      </c>
      <c r="AC509" s="71">
        <v>0</v>
      </c>
      <c r="AD509" s="71">
        <v>3.6740212715437699</v>
      </c>
      <c r="AE509" s="72"/>
      <c r="AF509" s="71">
        <v>36053668.325871788</v>
      </c>
      <c r="AG509" s="71">
        <v>1166911.5982116279</v>
      </c>
      <c r="AH509" s="71">
        <v>2156373.1600275268</v>
      </c>
      <c r="AI509" s="71">
        <v>45666567.428501286</v>
      </c>
      <c r="AJ509" s="71">
        <v>34833668.769705109</v>
      </c>
      <c r="AK509" s="71">
        <v>0</v>
      </c>
      <c r="AL509" s="71">
        <v>0</v>
      </c>
      <c r="AM509" s="71">
        <v>2938867.1841288996</v>
      </c>
      <c r="AN509" s="71">
        <v>0</v>
      </c>
      <c r="AO509" s="71">
        <v>0</v>
      </c>
      <c r="AP509" s="71">
        <v>122816056.46644624</v>
      </c>
      <c r="AQ509" s="72"/>
      <c r="AR509" s="71">
        <v>452</v>
      </c>
      <c r="AS509" s="71">
        <v>112</v>
      </c>
      <c r="AT509" s="71">
        <v>0</v>
      </c>
      <c r="AU509" s="71">
        <v>0</v>
      </c>
      <c r="AV509" s="71">
        <v>0</v>
      </c>
      <c r="AW509" s="71">
        <v>1</v>
      </c>
      <c r="AX509" s="71"/>
      <c r="AY509" s="72"/>
      <c r="AZ509" s="71">
        <v>2050.9999999999991</v>
      </c>
      <c r="BA509" s="71">
        <v>6892.8</v>
      </c>
      <c r="BB509" s="71">
        <v>0</v>
      </c>
      <c r="BC509" s="71">
        <v>0</v>
      </c>
      <c r="BD509" s="71">
        <v>0</v>
      </c>
      <c r="BE509" s="71">
        <v>1426</v>
      </c>
      <c r="BF509" s="71"/>
      <c r="BG509" s="72"/>
      <c r="BH509" s="71">
        <v>0</v>
      </c>
      <c r="BI509" s="71">
        <v>0</v>
      </c>
      <c r="BJ509" s="71">
        <v>27.369</v>
      </c>
      <c r="BK509" s="71">
        <v>0</v>
      </c>
      <c r="BL509" s="71">
        <v>3.95</v>
      </c>
      <c r="BM509" s="71">
        <v>0</v>
      </c>
      <c r="BN509" s="72"/>
      <c r="BO509" s="71">
        <v>0</v>
      </c>
      <c r="BP509" s="71">
        <v>0</v>
      </c>
      <c r="BQ509" s="71">
        <v>2</v>
      </c>
      <c r="BR509" s="71">
        <v>0</v>
      </c>
      <c r="BS509" s="71">
        <v>1</v>
      </c>
      <c r="BT509" s="71">
        <v>0</v>
      </c>
      <c r="BU509"/>
      <c r="BV509" s="70">
        <v>31.318999999999999</v>
      </c>
      <c r="BW509" s="70">
        <v>0</v>
      </c>
      <c r="BX509" s="70">
        <v>0</v>
      </c>
      <c r="BY509" s="70">
        <v>0</v>
      </c>
      <c r="BZ509" s="70">
        <v>0</v>
      </c>
      <c r="CA509" s="70">
        <v>0</v>
      </c>
      <c r="CB509" s="70">
        <v>0</v>
      </c>
      <c r="CC509" s="70">
        <v>0</v>
      </c>
      <c r="CD509" s="70">
        <v>0</v>
      </c>
    </row>
    <row r="510" spans="1:82">
      <c r="A510" s="70" t="s">
        <v>2301</v>
      </c>
      <c r="B510" s="70">
        <v>136</v>
      </c>
      <c r="C510" s="70">
        <v>19</v>
      </c>
      <c r="D510" s="70">
        <v>8</v>
      </c>
      <c r="E510" s="70">
        <v>2022</v>
      </c>
      <c r="F510" s="70" t="s">
        <v>161</v>
      </c>
      <c r="G510" s="70" t="s">
        <v>2282</v>
      </c>
      <c r="H510" s="70" t="s">
        <v>2283</v>
      </c>
      <c r="I510" s="148"/>
      <c r="J510" s="71">
        <v>81.199493936723556</v>
      </c>
      <c r="K510" s="71">
        <v>1.367698809772643</v>
      </c>
      <c r="L510" s="71">
        <v>9.3312016002883293</v>
      </c>
      <c r="M510" s="71">
        <v>22.815936896620268</v>
      </c>
      <c r="N510" s="71">
        <v>19.306491453037776</v>
      </c>
      <c r="O510" s="71">
        <v>20.384720556708224</v>
      </c>
      <c r="P510" s="71">
        <v>26.211554922131132</v>
      </c>
      <c r="Q510" s="71">
        <v>1.2933115700381344</v>
      </c>
      <c r="R510" s="71">
        <v>0</v>
      </c>
      <c r="S510" s="71">
        <v>3.3124877416996799</v>
      </c>
      <c r="T510" s="72"/>
      <c r="U510" s="71">
        <v>5612124</v>
      </c>
      <c r="V510" s="71">
        <v>739</v>
      </c>
      <c r="W510" s="71">
        <v>319</v>
      </c>
      <c r="X510" s="71">
        <v>7015</v>
      </c>
      <c r="Y510" s="71">
        <v>9219</v>
      </c>
      <c r="Z510" s="71">
        <v>14250</v>
      </c>
      <c r="AA510" s="71">
        <v>5727</v>
      </c>
      <c r="AB510" s="71">
        <v>21969</v>
      </c>
      <c r="AC510" s="71">
        <v>0</v>
      </c>
      <c r="AD510" s="71">
        <v>3.3124877416996799</v>
      </c>
      <c r="AE510" s="72"/>
      <c r="AF510" s="71">
        <v>35457967.487246782</v>
      </c>
      <c r="AG510" s="71">
        <v>1154549.3511638073</v>
      </c>
      <c r="AH510" s="71">
        <v>2297185.9580284311</v>
      </c>
      <c r="AI510" s="71">
        <v>44230939.607562371</v>
      </c>
      <c r="AJ510" s="71">
        <v>36631180.952817656</v>
      </c>
      <c r="AK510" s="71">
        <v>0</v>
      </c>
      <c r="AL510" s="71">
        <v>0</v>
      </c>
      <c r="AM510" s="71">
        <v>2836797.5308299214</v>
      </c>
      <c r="AN510" s="71">
        <v>0</v>
      </c>
      <c r="AO510" s="71">
        <v>0</v>
      </c>
      <c r="AP510" s="71">
        <v>122608620.88764895</v>
      </c>
      <c r="AQ510" s="72"/>
      <c r="AR510" s="71">
        <v>483</v>
      </c>
      <c r="AS510" s="71">
        <v>113</v>
      </c>
      <c r="AT510" s="71">
        <v>0</v>
      </c>
      <c r="AU510" s="71">
        <v>0</v>
      </c>
      <c r="AV510" s="71">
        <v>0</v>
      </c>
      <c r="AW510" s="71">
        <v>1</v>
      </c>
      <c r="AX510" s="71"/>
      <c r="AY510" s="72"/>
      <c r="AZ510" s="71">
        <v>2225.3999999999996</v>
      </c>
      <c r="BA510" s="71">
        <v>6942.3</v>
      </c>
      <c r="BB510" s="71">
        <v>0</v>
      </c>
      <c r="BC510" s="71">
        <v>0</v>
      </c>
      <c r="BD510" s="71">
        <v>0</v>
      </c>
      <c r="BE510" s="71">
        <v>1426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136</v>
      </c>
      <c r="C511" s="70">
        <v>20</v>
      </c>
      <c r="D511" s="70">
        <v>8</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504</v>
      </c>
      <c r="AS511" s="71">
        <v>113</v>
      </c>
      <c r="AT511" s="71">
        <v>0</v>
      </c>
      <c r="AU511" s="71">
        <v>0</v>
      </c>
      <c r="AV511" s="71">
        <v>0</v>
      </c>
      <c r="AW511" s="71">
        <v>1</v>
      </c>
      <c r="AX511" s="71"/>
      <c r="AY511" s="72"/>
      <c r="AZ511" s="71">
        <v>2333</v>
      </c>
      <c r="BA511" s="71">
        <v>6942.3</v>
      </c>
      <c r="BB511" s="71">
        <v>0</v>
      </c>
      <c r="BC511" s="71">
        <v>0</v>
      </c>
      <c r="BD511" s="71">
        <v>0</v>
      </c>
      <c r="BE511" s="71">
        <v>1426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136</v>
      </c>
      <c r="C512" s="70">
        <v>21</v>
      </c>
      <c r="D512" s="70">
        <v>8</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290</v>
      </c>
      <c r="C513" s="70">
        <v>1</v>
      </c>
      <c r="D513" s="70">
        <v>18</v>
      </c>
      <c r="E513" s="70">
        <v>1990</v>
      </c>
      <c r="F513" s="70" t="s">
        <v>787</v>
      </c>
      <c r="G513" s="70" t="s">
        <v>2305</v>
      </c>
      <c r="H513" s="70" t="s">
        <v>2306</v>
      </c>
      <c r="I513" s="148"/>
      <c r="J513" s="71">
        <v>112.9958649438848</v>
      </c>
      <c r="K513" s="71">
        <v>3.9058092769103792</v>
      </c>
      <c r="L513" s="71">
        <v>5.5493299187889633</v>
      </c>
      <c r="M513" s="71">
        <v>19.243156851966688</v>
      </c>
      <c r="N513" s="71">
        <v>31.445215756324821</v>
      </c>
      <c r="O513" s="71">
        <v>21.04729851282017</v>
      </c>
      <c r="P513" s="71">
        <v>31.975474805417029</v>
      </c>
      <c r="Q513" s="71">
        <v>1.8356666592223001</v>
      </c>
      <c r="R513" s="71">
        <v>0</v>
      </c>
      <c r="S513" s="71">
        <v>1.8506426572849191</v>
      </c>
      <c r="T513" s="72"/>
      <c r="U513" s="71">
        <v>6809219</v>
      </c>
      <c r="V513" s="71">
        <v>1401</v>
      </c>
      <c r="W513" s="71">
        <v>53</v>
      </c>
      <c r="X513" s="71">
        <v>6333</v>
      </c>
      <c r="Y513" s="71">
        <v>7701</v>
      </c>
      <c r="Z513" s="71">
        <v>8657</v>
      </c>
      <c r="AA513" s="71">
        <v>7764</v>
      </c>
      <c r="AB513" s="71">
        <v>29805</v>
      </c>
      <c r="AC513" s="71">
        <v>0</v>
      </c>
      <c r="AD513" s="71">
        <v>1.8506426572849191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291</v>
      </c>
      <c r="C514" s="70">
        <v>2</v>
      </c>
      <c r="D514" s="70">
        <v>18</v>
      </c>
      <c r="E514" s="70">
        <v>2005</v>
      </c>
      <c r="F514" s="70" t="s">
        <v>789</v>
      </c>
      <c r="G514" s="70" t="s">
        <v>2305</v>
      </c>
      <c r="H514" s="70" t="s">
        <v>2306</v>
      </c>
      <c r="I514" s="148"/>
      <c r="J514" s="71">
        <v>149.30245178003409</v>
      </c>
      <c r="K514" s="71">
        <v>2.2473615299328298</v>
      </c>
      <c r="L514" s="71">
        <v>2.2080781289322609</v>
      </c>
      <c r="M514" s="71">
        <v>24.734058318519711</v>
      </c>
      <c r="N514" s="71">
        <v>37.07509653473673</v>
      </c>
      <c r="O514" s="71">
        <v>31.30475347511279</v>
      </c>
      <c r="P514" s="71">
        <v>26.194308213350261</v>
      </c>
      <c r="Q514" s="71">
        <v>1.61472359870459</v>
      </c>
      <c r="R514" s="71">
        <v>0</v>
      </c>
      <c r="S514" s="71">
        <v>0</v>
      </c>
      <c r="T514" s="72"/>
      <c r="U514" s="71">
        <v>10777949</v>
      </c>
      <c r="V514" s="71">
        <v>957</v>
      </c>
      <c r="W514" s="71">
        <v>13</v>
      </c>
      <c r="X514" s="71">
        <v>4658</v>
      </c>
      <c r="Y514" s="71">
        <v>7809</v>
      </c>
      <c r="Z514" s="71">
        <v>14900</v>
      </c>
      <c r="AA514" s="71">
        <v>5209</v>
      </c>
      <c r="AB514" s="71">
        <v>27408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292</v>
      </c>
      <c r="C515" s="70">
        <v>3</v>
      </c>
      <c r="D515" s="70">
        <v>18</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293</v>
      </c>
      <c r="C516" s="70">
        <v>4</v>
      </c>
      <c r="D516" s="70">
        <v>18</v>
      </c>
      <c r="E516" s="70">
        <v>2007</v>
      </c>
      <c r="F516" s="70" t="s">
        <v>791</v>
      </c>
      <c r="G516" s="70" t="s">
        <v>2305</v>
      </c>
      <c r="H516" s="70" t="s">
        <v>2306</v>
      </c>
      <c r="I516" s="148"/>
      <c r="J516" s="71">
        <v>190.4155115383964</v>
      </c>
      <c r="K516" s="71">
        <v>2.7035450591693548</v>
      </c>
      <c r="L516" s="71">
        <v>2.7880046248577561</v>
      </c>
      <c r="M516" s="71">
        <v>35.621963053072058</v>
      </c>
      <c r="N516" s="71">
        <v>56.050797600058033</v>
      </c>
      <c r="O516" s="71">
        <v>30.234971000886301</v>
      </c>
      <c r="P516" s="71">
        <v>25.389525012448061</v>
      </c>
      <c r="Q516" s="71">
        <v>1.66469342928583</v>
      </c>
      <c r="R516" s="71">
        <v>0</v>
      </c>
      <c r="S516" s="71">
        <v>4.7045464784991458</v>
      </c>
      <c r="T516" s="72"/>
      <c r="U516" s="71">
        <v>11926555</v>
      </c>
      <c r="V516" s="71">
        <v>925</v>
      </c>
      <c r="W516" s="71">
        <v>39</v>
      </c>
      <c r="X516" s="71">
        <v>5861</v>
      </c>
      <c r="Y516" s="71">
        <v>8061</v>
      </c>
      <c r="Z516" s="71">
        <v>14960</v>
      </c>
      <c r="AA516" s="71">
        <v>4972</v>
      </c>
      <c r="AB516" s="71">
        <v>26762</v>
      </c>
      <c r="AC516" s="71">
        <v>0</v>
      </c>
      <c r="AD516" s="71">
        <v>4.7045464784991458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294</v>
      </c>
      <c r="C517" s="70">
        <v>5</v>
      </c>
      <c r="D517" s="70">
        <v>18</v>
      </c>
      <c r="E517" s="70">
        <v>2008</v>
      </c>
      <c r="F517" s="70" t="s">
        <v>792</v>
      </c>
      <c r="G517" s="70" t="s">
        <v>2305</v>
      </c>
      <c r="H517" s="70" t="s">
        <v>2306</v>
      </c>
      <c r="I517" s="148"/>
      <c r="J517" s="71">
        <v>145.2195521583524</v>
      </c>
      <c r="K517" s="71">
        <v>1.8767981366553439</v>
      </c>
      <c r="L517" s="71">
        <v>2.3891345257542032</v>
      </c>
      <c r="M517" s="71">
        <v>36.364013857102549</v>
      </c>
      <c r="N517" s="71">
        <v>50.895946527743668</v>
      </c>
      <c r="O517" s="71">
        <v>29.364009026654699</v>
      </c>
      <c r="P517" s="71">
        <v>24.513876712352619</v>
      </c>
      <c r="Q517" s="71">
        <v>1.6180503835920701</v>
      </c>
      <c r="R517" s="71">
        <v>0</v>
      </c>
      <c r="S517" s="71">
        <v>3.3318367927271502</v>
      </c>
      <c r="T517" s="72"/>
      <c r="U517" s="71">
        <v>11988977</v>
      </c>
      <c r="V517" s="71">
        <v>925</v>
      </c>
      <c r="W517" s="71">
        <v>39</v>
      </c>
      <c r="X517" s="71">
        <v>5861</v>
      </c>
      <c r="Y517" s="71">
        <v>8050</v>
      </c>
      <c r="Z517" s="71">
        <v>15039</v>
      </c>
      <c r="AA517" s="71">
        <v>4806</v>
      </c>
      <c r="AB517" s="71">
        <v>26440</v>
      </c>
      <c r="AC517" s="71">
        <v>0</v>
      </c>
      <c r="AD517" s="71">
        <v>3.3318367927271502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295</v>
      </c>
      <c r="C518" s="70">
        <v>6</v>
      </c>
      <c r="D518" s="70">
        <v>18</v>
      </c>
      <c r="E518" s="70">
        <v>2009</v>
      </c>
      <c r="F518" s="70" t="s">
        <v>176</v>
      </c>
      <c r="G518" s="70" t="s">
        <v>2305</v>
      </c>
      <c r="H518" s="70" t="s">
        <v>2306</v>
      </c>
      <c r="I518" s="148"/>
      <c r="J518" s="71">
        <v>155.69825694800269</v>
      </c>
      <c r="K518" s="71">
        <v>1.4997239493344729</v>
      </c>
      <c r="L518" s="71">
        <v>3.684856840562575</v>
      </c>
      <c r="M518" s="71">
        <v>34.843250988298173</v>
      </c>
      <c r="N518" s="71">
        <v>36.97504648122289</v>
      </c>
      <c r="O518" s="71">
        <v>29.824473915780359</v>
      </c>
      <c r="P518" s="71">
        <v>23.341810414624408</v>
      </c>
      <c r="Q518" s="71">
        <v>1.5268078153592</v>
      </c>
      <c r="R518" s="71">
        <v>0</v>
      </c>
      <c r="S518" s="71">
        <v>3.5460549216021588</v>
      </c>
      <c r="T518" s="72"/>
      <c r="U518" s="71">
        <v>11735865</v>
      </c>
      <c r="V518" s="71">
        <v>846</v>
      </c>
      <c r="W518" s="71">
        <v>81</v>
      </c>
      <c r="X518" s="71">
        <v>6358</v>
      </c>
      <c r="Y518" s="71">
        <v>8010</v>
      </c>
      <c r="Z518" s="71">
        <v>15077</v>
      </c>
      <c r="AA518" s="71">
        <v>4698</v>
      </c>
      <c r="AB518" s="71">
        <v>26190</v>
      </c>
      <c r="AC518" s="71">
        <v>0</v>
      </c>
      <c r="AD518" s="71">
        <v>3.5460549216021588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44.335000000000001</v>
      </c>
      <c r="BK518" s="71">
        <v>0</v>
      </c>
      <c r="BL518" s="71">
        <v>3.87</v>
      </c>
      <c r="BM518" s="71">
        <v>0</v>
      </c>
      <c r="BN518" s="72"/>
      <c r="BO518" s="71">
        <v>0</v>
      </c>
      <c r="BP518" s="71">
        <v>0</v>
      </c>
      <c r="BQ518" s="71">
        <v>6</v>
      </c>
      <c r="BR518" s="71">
        <v>0</v>
      </c>
      <c r="BS518" s="71">
        <v>1</v>
      </c>
      <c r="BT518" s="71">
        <v>0</v>
      </c>
      <c r="BU518"/>
      <c r="BV518" s="70">
        <v>48.204999999999998</v>
      </c>
      <c r="BW518" s="70">
        <v>0</v>
      </c>
      <c r="BX518" s="70">
        <v>0</v>
      </c>
      <c r="BY518" s="70">
        <v>0</v>
      </c>
      <c r="BZ518" s="70">
        <v>0</v>
      </c>
      <c r="CA518" s="70">
        <v>0</v>
      </c>
      <c r="CB518" s="70">
        <v>0</v>
      </c>
      <c r="CC518" s="70">
        <v>0</v>
      </c>
      <c r="CD518" s="70">
        <v>0</v>
      </c>
    </row>
    <row r="519" spans="1:82">
      <c r="A519" s="70" t="s">
        <v>2312</v>
      </c>
      <c r="B519" s="70">
        <v>296</v>
      </c>
      <c r="C519" s="70">
        <v>7</v>
      </c>
      <c r="D519" s="70">
        <v>18</v>
      </c>
      <c r="E519" s="70">
        <v>2010</v>
      </c>
      <c r="F519" s="70" t="s">
        <v>177</v>
      </c>
      <c r="G519" s="70" t="s">
        <v>2305</v>
      </c>
      <c r="H519" s="70" t="s">
        <v>2306</v>
      </c>
      <c r="I519" s="148"/>
      <c r="J519" s="71">
        <v>151.01490460555769</v>
      </c>
      <c r="K519" s="71">
        <v>1.690913994474933</v>
      </c>
      <c r="L519" s="71">
        <v>3.4645861333402999</v>
      </c>
      <c r="M519" s="71">
        <v>40.631901903920237</v>
      </c>
      <c r="N519" s="71">
        <v>41.840392900628537</v>
      </c>
      <c r="O519" s="71">
        <v>29.704247526354528</v>
      </c>
      <c r="P519" s="71">
        <v>23.70017372108445</v>
      </c>
      <c r="Q519" s="71">
        <v>1.57597258047171</v>
      </c>
      <c r="R519" s="71">
        <v>0</v>
      </c>
      <c r="S519" s="71">
        <v>3.7942844345295899</v>
      </c>
      <c r="T519" s="72"/>
      <c r="U519" s="71">
        <v>11467921</v>
      </c>
      <c r="V519" s="71">
        <v>846</v>
      </c>
      <c r="W519" s="71">
        <v>81</v>
      </c>
      <c r="X519" s="71">
        <v>6358</v>
      </c>
      <c r="Y519" s="71">
        <v>7991</v>
      </c>
      <c r="Z519" s="71">
        <v>15086</v>
      </c>
      <c r="AA519" s="71">
        <v>4651</v>
      </c>
      <c r="AB519" s="71">
        <v>25904</v>
      </c>
      <c r="AC519" s="71">
        <v>0</v>
      </c>
      <c r="AD519" s="71">
        <v>3.7942844345295899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36.948999999999998</v>
      </c>
      <c r="BK519" s="71">
        <v>0</v>
      </c>
      <c r="BL519" s="71">
        <v>3.641</v>
      </c>
      <c r="BM519" s="71">
        <v>0</v>
      </c>
      <c r="BN519" s="72"/>
      <c r="BO519" s="71">
        <v>0</v>
      </c>
      <c r="BP519" s="71">
        <v>0</v>
      </c>
      <c r="BQ519" s="71">
        <v>5</v>
      </c>
      <c r="BR519" s="71">
        <v>0</v>
      </c>
      <c r="BS519" s="71">
        <v>1</v>
      </c>
      <c r="BT519" s="71">
        <v>0</v>
      </c>
      <c r="BU519"/>
      <c r="BV519" s="70">
        <v>40.590000000000003</v>
      </c>
      <c r="BW519" s="70">
        <v>0</v>
      </c>
      <c r="BX519" s="70">
        <v>0</v>
      </c>
      <c r="BY519" s="70">
        <v>0</v>
      </c>
      <c r="BZ519" s="70">
        <v>0</v>
      </c>
      <c r="CA519" s="70">
        <v>0</v>
      </c>
      <c r="CB519" s="70">
        <v>0</v>
      </c>
      <c r="CC519" s="70">
        <v>0</v>
      </c>
      <c r="CD519" s="70">
        <v>0</v>
      </c>
    </row>
    <row r="520" spans="1:82">
      <c r="A520" s="70" t="s">
        <v>2313</v>
      </c>
      <c r="B520" s="70">
        <v>297</v>
      </c>
      <c r="C520" s="70">
        <v>8</v>
      </c>
      <c r="D520" s="70">
        <v>18</v>
      </c>
      <c r="E520" s="70">
        <v>2011</v>
      </c>
      <c r="F520" s="70" t="s">
        <v>178</v>
      </c>
      <c r="G520" s="1064" t="s">
        <v>2305</v>
      </c>
      <c r="H520" s="70" t="s">
        <v>2306</v>
      </c>
      <c r="I520" s="148"/>
      <c r="J520" s="71">
        <v>229.0212129675914</v>
      </c>
      <c r="K520" s="71">
        <v>2.2886025961265388</v>
      </c>
      <c r="L520" s="71">
        <v>3.710400948654764</v>
      </c>
      <c r="M520" s="71">
        <v>48.411325204330531</v>
      </c>
      <c r="N520" s="71">
        <v>56.153978801832501</v>
      </c>
      <c r="O520" s="71">
        <v>29.301972535944909</v>
      </c>
      <c r="P520" s="71">
        <v>22.787647884379634</v>
      </c>
      <c r="Q520" s="71">
        <v>1.79863758142743</v>
      </c>
      <c r="R520" s="71">
        <v>0</v>
      </c>
      <c r="S520" s="71">
        <v>3.3768466493847291</v>
      </c>
      <c r="T520" s="72"/>
      <c r="U520" s="71">
        <v>14943435</v>
      </c>
      <c r="V520" s="71">
        <v>846</v>
      </c>
      <c r="W520" s="71">
        <v>81</v>
      </c>
      <c r="X520" s="71">
        <v>6358</v>
      </c>
      <c r="Y520" s="71">
        <v>8004</v>
      </c>
      <c r="Z520" s="71">
        <v>15205</v>
      </c>
      <c r="AA520" s="71">
        <v>4605</v>
      </c>
      <c r="AB520" s="71">
        <v>25630</v>
      </c>
      <c r="AC520" s="71">
        <v>0</v>
      </c>
      <c r="AD520" s="71">
        <v>3.3768466493847291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44.429000000000002</v>
      </c>
      <c r="BK520" s="71">
        <v>0</v>
      </c>
      <c r="BL520" s="71">
        <v>3.6960000000000002</v>
      </c>
      <c r="BM520" s="71">
        <v>0</v>
      </c>
      <c r="BN520" s="72"/>
      <c r="BO520" s="71">
        <v>0</v>
      </c>
      <c r="BP520" s="71">
        <v>0</v>
      </c>
      <c r="BQ520" s="71">
        <v>6</v>
      </c>
      <c r="BR520" s="71">
        <v>0</v>
      </c>
      <c r="BS520" s="71">
        <v>1</v>
      </c>
      <c r="BT520" s="71">
        <v>0</v>
      </c>
      <c r="BU520"/>
      <c r="BV520" s="70">
        <v>48.125</v>
      </c>
      <c r="BW520" s="70">
        <v>0</v>
      </c>
      <c r="BX520" s="70">
        <v>0</v>
      </c>
      <c r="BY520" s="70">
        <v>0</v>
      </c>
      <c r="BZ520" s="70">
        <v>0</v>
      </c>
      <c r="CA520" s="70">
        <v>0</v>
      </c>
      <c r="CB520" s="70">
        <v>0</v>
      </c>
      <c r="CC520" s="70">
        <v>0</v>
      </c>
      <c r="CD520" s="70">
        <v>0</v>
      </c>
    </row>
    <row r="521" spans="1:82">
      <c r="A521" s="70" t="s">
        <v>2314</v>
      </c>
      <c r="B521" s="70">
        <v>298</v>
      </c>
      <c r="C521" s="70">
        <v>9</v>
      </c>
      <c r="D521" s="70">
        <v>18</v>
      </c>
      <c r="E521" s="70">
        <v>2012</v>
      </c>
      <c r="F521" s="70" t="s">
        <v>179</v>
      </c>
      <c r="G521" s="1064" t="s">
        <v>2305</v>
      </c>
      <c r="H521" s="70" t="s">
        <v>2306</v>
      </c>
      <c r="I521" s="148"/>
      <c r="J521" s="71">
        <v>217.67352315170501</v>
      </c>
      <c r="K521" s="71">
        <v>2.0786925626806032</v>
      </c>
      <c r="L521" s="71">
        <v>3.601660136044353</v>
      </c>
      <c r="M521" s="71">
        <v>46.925137741685766</v>
      </c>
      <c r="N521" s="71">
        <v>60.961015995061018</v>
      </c>
      <c r="O521" s="71">
        <v>29.184196616610873</v>
      </c>
      <c r="P521" s="71">
        <v>22.554005628161054</v>
      </c>
      <c r="Q521" s="71">
        <v>1.94663514144918</v>
      </c>
      <c r="R521" s="71">
        <v>0</v>
      </c>
      <c r="S521" s="71">
        <v>3.452654446378649</v>
      </c>
      <c r="T521" s="72"/>
      <c r="U521" s="71">
        <v>14638666</v>
      </c>
      <c r="V521" s="71">
        <v>846</v>
      </c>
      <c r="W521" s="71">
        <v>81</v>
      </c>
      <c r="X521" s="71">
        <v>6358</v>
      </c>
      <c r="Y521" s="71">
        <v>8127</v>
      </c>
      <c r="Z521" s="71">
        <v>15264</v>
      </c>
      <c r="AA521" s="71">
        <v>4532</v>
      </c>
      <c r="AB521" s="71">
        <v>25531</v>
      </c>
      <c r="AC521" s="71">
        <v>0</v>
      </c>
      <c r="AD521" s="71">
        <v>3.452654446378649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69.418000000000006</v>
      </c>
      <c r="BK521" s="71">
        <v>0</v>
      </c>
      <c r="BL521" s="71">
        <v>4.593</v>
      </c>
      <c r="BM521" s="71">
        <v>0</v>
      </c>
      <c r="BN521" s="72"/>
      <c r="BO521" s="71">
        <v>0</v>
      </c>
      <c r="BP521" s="71">
        <v>0</v>
      </c>
      <c r="BQ521" s="71">
        <v>7</v>
      </c>
      <c r="BR521" s="71">
        <v>0</v>
      </c>
      <c r="BS521" s="71">
        <v>1</v>
      </c>
      <c r="BT521" s="71">
        <v>0</v>
      </c>
      <c r="BU521"/>
      <c r="BV521" s="70">
        <v>74.010999999999996</v>
      </c>
      <c r="BW521" s="70">
        <v>0</v>
      </c>
      <c r="BX521" s="70">
        <v>0</v>
      </c>
      <c r="BY521" s="70">
        <v>0</v>
      </c>
      <c r="BZ521" s="70">
        <v>0</v>
      </c>
      <c r="CA521" s="70">
        <v>0</v>
      </c>
      <c r="CB521" s="70">
        <v>0</v>
      </c>
      <c r="CC521" s="70">
        <v>0</v>
      </c>
      <c r="CD521" s="70">
        <v>0</v>
      </c>
    </row>
    <row r="522" spans="1:82">
      <c r="A522" s="70" t="s">
        <v>2315</v>
      </c>
      <c r="B522" s="70">
        <v>299</v>
      </c>
      <c r="C522" s="70">
        <v>10</v>
      </c>
      <c r="D522" s="70">
        <v>18</v>
      </c>
      <c r="E522" s="70">
        <v>2013</v>
      </c>
      <c r="F522" s="70" t="s">
        <v>180</v>
      </c>
      <c r="G522" s="70" t="s">
        <v>2305</v>
      </c>
      <c r="H522" s="70" t="s">
        <v>2306</v>
      </c>
      <c r="I522" s="148"/>
      <c r="J522" s="71">
        <v>181.26145137024349</v>
      </c>
      <c r="K522" s="71">
        <v>1.7428589950742019</v>
      </c>
      <c r="L522" s="71">
        <v>3.7995628865658251</v>
      </c>
      <c r="M522" s="71">
        <v>48.222611385742368</v>
      </c>
      <c r="N522" s="71">
        <v>57.995422415838952</v>
      </c>
      <c r="O522" s="71">
        <v>27.989944112637687</v>
      </c>
      <c r="P522" s="71">
        <v>22.144448256860535</v>
      </c>
      <c r="Q522" s="71">
        <v>1.9568467484080401</v>
      </c>
      <c r="R522" s="71">
        <v>0</v>
      </c>
      <c r="S522" s="71">
        <v>3.8251792376410871</v>
      </c>
      <c r="T522" s="72"/>
      <c r="U522" s="71">
        <v>11604086</v>
      </c>
      <c r="V522" s="71">
        <v>846</v>
      </c>
      <c r="W522" s="71">
        <v>81</v>
      </c>
      <c r="X522" s="71">
        <v>6358</v>
      </c>
      <c r="Y522" s="71">
        <v>8107</v>
      </c>
      <c r="Z522" s="71">
        <v>15293</v>
      </c>
      <c r="AA522" s="71">
        <v>4433</v>
      </c>
      <c r="AB522" s="71">
        <v>25297</v>
      </c>
      <c r="AC522" s="71">
        <v>0</v>
      </c>
      <c r="AD522" s="71">
        <v>3.8251792376410871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68.662000000000006</v>
      </c>
      <c r="BK522" s="71">
        <v>0</v>
      </c>
      <c r="BL522" s="71">
        <v>4.8049999999999997</v>
      </c>
      <c r="BM522" s="71">
        <v>0</v>
      </c>
      <c r="BN522" s="72"/>
      <c r="BO522" s="71">
        <v>0</v>
      </c>
      <c r="BP522" s="71">
        <v>0</v>
      </c>
      <c r="BQ522" s="71">
        <v>7</v>
      </c>
      <c r="BR522" s="71">
        <v>0</v>
      </c>
      <c r="BS522" s="71">
        <v>1</v>
      </c>
      <c r="BT522" s="71">
        <v>0</v>
      </c>
      <c r="BU522"/>
      <c r="BV522" s="70">
        <v>73.466999999999999</v>
      </c>
      <c r="BW522" s="70">
        <v>0</v>
      </c>
      <c r="BX522" s="70">
        <v>0</v>
      </c>
      <c r="BY522" s="70">
        <v>0</v>
      </c>
      <c r="BZ522" s="70">
        <v>0</v>
      </c>
      <c r="CA522" s="70">
        <v>0</v>
      </c>
      <c r="CB522" s="70">
        <v>0</v>
      </c>
      <c r="CC522" s="70">
        <v>0</v>
      </c>
      <c r="CD522" s="70">
        <v>0</v>
      </c>
    </row>
    <row r="523" spans="1:82">
      <c r="A523" s="70" t="s">
        <v>2316</v>
      </c>
      <c r="B523" s="70">
        <v>300</v>
      </c>
      <c r="C523" s="70">
        <v>11</v>
      </c>
      <c r="D523" s="70">
        <v>18</v>
      </c>
      <c r="E523" s="70">
        <v>2014</v>
      </c>
      <c r="F523" s="70" t="s">
        <v>181</v>
      </c>
      <c r="G523" s="70" t="s">
        <v>2305</v>
      </c>
      <c r="H523" s="70" t="s">
        <v>2306</v>
      </c>
      <c r="I523" s="148"/>
      <c r="J523" s="71">
        <v>149.1704487640643</v>
      </c>
      <c r="K523" s="71">
        <v>1.8259151564804379</v>
      </c>
      <c r="L523" s="71">
        <v>7.4546614877215323</v>
      </c>
      <c r="M523" s="71">
        <v>44.306584826898558</v>
      </c>
      <c r="N523" s="71">
        <v>58.753241837437429</v>
      </c>
      <c r="O523" s="71">
        <v>26.542509474829703</v>
      </c>
      <c r="P523" s="71">
        <v>21.757418810938546</v>
      </c>
      <c r="Q523" s="71">
        <v>1.84652923758188</v>
      </c>
      <c r="R523" s="71">
        <v>0</v>
      </c>
      <c r="S523" s="71">
        <v>3.8610246044815368</v>
      </c>
      <c r="T523" s="72"/>
      <c r="U523" s="71">
        <v>10085523</v>
      </c>
      <c r="V523" s="71">
        <v>775</v>
      </c>
      <c r="W523" s="71">
        <v>205</v>
      </c>
      <c r="X523" s="71">
        <v>5725</v>
      </c>
      <c r="Y523" s="71">
        <v>8091</v>
      </c>
      <c r="Z523" s="71">
        <v>15274</v>
      </c>
      <c r="AA523" s="71">
        <v>4333</v>
      </c>
      <c r="AB523" s="71">
        <v>24880</v>
      </c>
      <c r="AC523" s="71">
        <v>0</v>
      </c>
      <c r="AD523" s="71">
        <v>3.8610246044815368</v>
      </c>
      <c r="AE523" s="72"/>
      <c r="AF523" s="71"/>
      <c r="AG523" s="71"/>
      <c r="AH523" s="71"/>
      <c r="AI523" s="71"/>
      <c r="AJ523" s="71"/>
      <c r="AK523" s="71"/>
      <c r="AL523" s="71"/>
      <c r="AM523" s="71"/>
      <c r="AN523" s="71"/>
      <c r="AO523" s="71"/>
      <c r="AP523" s="71"/>
      <c r="AQ523" s="72"/>
      <c r="AR523" s="71">
        <v>178</v>
      </c>
      <c r="AS523" s="71">
        <v>12</v>
      </c>
      <c r="AT523" s="71">
        <v>0</v>
      </c>
      <c r="AU523" s="71">
        <v>1</v>
      </c>
      <c r="AV523" s="71">
        <v>0</v>
      </c>
      <c r="AW523" s="71">
        <v>0</v>
      </c>
      <c r="AX523" s="71"/>
      <c r="AY523" s="72"/>
      <c r="AZ523" s="71">
        <v>854.90899999999999</v>
      </c>
      <c r="BA523" s="71">
        <v>189.5</v>
      </c>
      <c r="BB523" s="71">
        <v>0</v>
      </c>
      <c r="BC523" s="71">
        <v>5200</v>
      </c>
      <c r="BD523" s="71">
        <v>0</v>
      </c>
      <c r="BE523" s="71">
        <v>0</v>
      </c>
      <c r="BF523" s="71"/>
      <c r="BG523" s="72"/>
      <c r="BH523" s="71">
        <v>0</v>
      </c>
      <c r="BI523" s="71">
        <v>0</v>
      </c>
      <c r="BJ523" s="71">
        <v>65.11</v>
      </c>
      <c r="BK523" s="71">
        <v>0</v>
      </c>
      <c r="BL523" s="71">
        <v>4.7080000000000002</v>
      </c>
      <c r="BM523" s="71">
        <v>0</v>
      </c>
      <c r="BN523" s="72"/>
      <c r="BO523" s="71">
        <v>0</v>
      </c>
      <c r="BP523" s="71">
        <v>0</v>
      </c>
      <c r="BQ523" s="71">
        <v>7</v>
      </c>
      <c r="BR523" s="71">
        <v>0</v>
      </c>
      <c r="BS523" s="71">
        <v>1</v>
      </c>
      <c r="BT523" s="71">
        <v>0</v>
      </c>
      <c r="BU523"/>
      <c r="BV523" s="70">
        <v>69.817999999999998</v>
      </c>
      <c r="BW523" s="70">
        <v>0</v>
      </c>
      <c r="BX523" s="70">
        <v>0</v>
      </c>
      <c r="BY523" s="70">
        <v>0</v>
      </c>
      <c r="BZ523" s="70">
        <v>0</v>
      </c>
      <c r="CA523" s="70">
        <v>0</v>
      </c>
      <c r="CB523" s="70">
        <v>0</v>
      </c>
      <c r="CC523" s="70">
        <v>0</v>
      </c>
      <c r="CD523" s="70">
        <v>0</v>
      </c>
    </row>
    <row r="524" spans="1:82">
      <c r="A524" s="70" t="s">
        <v>2317</v>
      </c>
      <c r="B524" s="70">
        <v>301</v>
      </c>
      <c r="C524" s="70">
        <v>12</v>
      </c>
      <c r="D524" s="70">
        <v>18</v>
      </c>
      <c r="E524" s="70">
        <v>2015</v>
      </c>
      <c r="F524" s="70" t="s">
        <v>182</v>
      </c>
      <c r="G524" s="70" t="s">
        <v>2305</v>
      </c>
      <c r="H524" s="70" t="s">
        <v>2306</v>
      </c>
      <c r="I524" s="148"/>
      <c r="J524" s="71">
        <v>86.861693989518045</v>
      </c>
      <c r="K524" s="71">
        <v>1.7751969143209301</v>
      </c>
      <c r="L524" s="71">
        <v>5.9975452596997938</v>
      </c>
      <c r="M524" s="71">
        <v>33.22788103585566</v>
      </c>
      <c r="N524" s="71">
        <v>55.41252645281773</v>
      </c>
      <c r="O524" s="71">
        <v>26.268847193065106</v>
      </c>
      <c r="P524" s="71">
        <v>21.588672483746006</v>
      </c>
      <c r="Q524" s="71">
        <v>1.77929803191969</v>
      </c>
      <c r="R524" s="71">
        <v>0</v>
      </c>
      <c r="S524" s="71">
        <v>3.8481641960828719</v>
      </c>
      <c r="T524" s="72"/>
      <c r="U524" s="71">
        <v>6541728</v>
      </c>
      <c r="V524" s="71">
        <v>775</v>
      </c>
      <c r="W524" s="71">
        <v>205</v>
      </c>
      <c r="X524" s="71">
        <v>5725</v>
      </c>
      <c r="Y524" s="71">
        <v>8047</v>
      </c>
      <c r="Z524" s="71">
        <v>15262</v>
      </c>
      <c r="AA524" s="71">
        <v>4296</v>
      </c>
      <c r="AB524" s="71">
        <v>24490</v>
      </c>
      <c r="AC524" s="71">
        <v>0</v>
      </c>
      <c r="AD524" s="71">
        <v>3.8481641960828719</v>
      </c>
      <c r="AE524" s="72"/>
      <c r="AF524" s="71">
        <v>74347761.394750774</v>
      </c>
      <c r="AG524" s="71">
        <v>1314724.012308294</v>
      </c>
      <c r="AH524" s="71">
        <v>854127.48278162151</v>
      </c>
      <c r="AI524" s="71">
        <v>36388102.477014527</v>
      </c>
      <c r="AJ524" s="71">
        <v>76835367.518164724</v>
      </c>
      <c r="AK524" s="71">
        <v>0</v>
      </c>
      <c r="AL524" s="71">
        <v>0</v>
      </c>
      <c r="AM524" s="71">
        <v>3356251.768313813</v>
      </c>
      <c r="AN524" s="71">
        <v>0</v>
      </c>
      <c r="AO524" s="71">
        <v>0</v>
      </c>
      <c r="AP524" s="71">
        <v>193096334.65333378</v>
      </c>
      <c r="AQ524" s="72"/>
      <c r="AR524" s="71">
        <v>187</v>
      </c>
      <c r="AS524" s="71">
        <v>18</v>
      </c>
      <c r="AT524" s="71">
        <v>0</v>
      </c>
      <c r="AU524" s="71">
        <v>1</v>
      </c>
      <c r="AV524" s="71">
        <v>0</v>
      </c>
      <c r="AW524" s="71">
        <v>0</v>
      </c>
      <c r="AX524" s="71"/>
      <c r="AY524" s="72"/>
      <c r="AZ524" s="71">
        <v>900.50900000000001</v>
      </c>
      <c r="BA524" s="71">
        <v>420.1</v>
      </c>
      <c r="BB524" s="71">
        <v>0</v>
      </c>
      <c r="BC524" s="71">
        <v>5200</v>
      </c>
      <c r="BD524" s="71">
        <v>0</v>
      </c>
      <c r="BE524" s="71">
        <v>0</v>
      </c>
      <c r="BF524" s="71"/>
      <c r="BG524" s="72"/>
      <c r="BH524" s="71">
        <v>0</v>
      </c>
      <c r="BI524" s="71">
        <v>0</v>
      </c>
      <c r="BJ524" s="71">
        <v>59.216000000000001</v>
      </c>
      <c r="BK524" s="71">
        <v>0</v>
      </c>
      <c r="BL524" s="71">
        <v>4.5369999999999999</v>
      </c>
      <c r="BM524" s="71">
        <v>0</v>
      </c>
      <c r="BN524" s="72"/>
      <c r="BO524" s="71">
        <v>0</v>
      </c>
      <c r="BP524" s="71">
        <v>0</v>
      </c>
      <c r="BQ524" s="71">
        <v>7</v>
      </c>
      <c r="BR524" s="71">
        <v>0</v>
      </c>
      <c r="BS524" s="71">
        <v>1</v>
      </c>
      <c r="BT524" s="71">
        <v>0</v>
      </c>
      <c r="BU524"/>
      <c r="BV524" s="70">
        <v>63.753</v>
      </c>
      <c r="BW524" s="70">
        <v>0</v>
      </c>
      <c r="BX524" s="70">
        <v>0</v>
      </c>
      <c r="BY524" s="70">
        <v>0</v>
      </c>
      <c r="BZ524" s="70">
        <v>0</v>
      </c>
      <c r="CA524" s="70">
        <v>0</v>
      </c>
      <c r="CB524" s="70">
        <v>0</v>
      </c>
      <c r="CC524" s="70">
        <v>0</v>
      </c>
      <c r="CD524" s="70">
        <v>0</v>
      </c>
    </row>
    <row r="525" spans="1:82">
      <c r="A525" s="70" t="s">
        <v>2318</v>
      </c>
      <c r="B525" s="70">
        <v>302</v>
      </c>
      <c r="C525" s="70">
        <v>13</v>
      </c>
      <c r="D525" s="70">
        <v>18</v>
      </c>
      <c r="E525" s="70">
        <v>2016</v>
      </c>
      <c r="F525" s="70" t="s">
        <v>155</v>
      </c>
      <c r="G525" s="70" t="s">
        <v>2305</v>
      </c>
      <c r="H525" s="70" t="s">
        <v>2306</v>
      </c>
      <c r="I525" s="148"/>
      <c r="J525" s="71">
        <v>121.27711383452082</v>
      </c>
      <c r="K525" s="71">
        <v>1.7986376290931323</v>
      </c>
      <c r="L525" s="71">
        <v>7.5897128358366075</v>
      </c>
      <c r="M525" s="71">
        <v>29.311113135194226</v>
      </c>
      <c r="N525" s="71">
        <v>53.305506607357962</v>
      </c>
      <c r="O525" s="71">
        <v>25.880139982718401</v>
      </c>
      <c r="P525" s="71">
        <v>21.830237649734809</v>
      </c>
      <c r="Q525" s="71">
        <v>1.7054103124697853</v>
      </c>
      <c r="R525" s="71">
        <v>0</v>
      </c>
      <c r="S525" s="71">
        <v>3.7911823218792042</v>
      </c>
      <c r="T525" s="72"/>
      <c r="U525" s="71">
        <v>8906968</v>
      </c>
      <c r="V525" s="71">
        <v>775</v>
      </c>
      <c r="W525" s="71">
        <v>205</v>
      </c>
      <c r="X525" s="71">
        <v>5725</v>
      </c>
      <c r="Y525" s="71">
        <v>8024</v>
      </c>
      <c r="Z525" s="71">
        <v>15221</v>
      </c>
      <c r="AA525" s="71">
        <v>4493</v>
      </c>
      <c r="AB525" s="71">
        <v>24145</v>
      </c>
      <c r="AC525" s="71">
        <v>0</v>
      </c>
      <c r="AD525" s="71">
        <v>3.7911823218792038</v>
      </c>
      <c r="AE525" s="72"/>
      <c r="AF525" s="71">
        <v>104672784.8765879</v>
      </c>
      <c r="AG525" s="71">
        <v>1250048.9163293471</v>
      </c>
      <c r="AH525" s="71">
        <v>846677.14676094498</v>
      </c>
      <c r="AI525" s="71">
        <v>36082156.271579564</v>
      </c>
      <c r="AJ525" s="71">
        <v>69289141.220605046</v>
      </c>
      <c r="AK525" s="71">
        <v>0</v>
      </c>
      <c r="AL525" s="71">
        <v>0</v>
      </c>
      <c r="AM525" s="71">
        <v>3311541.7113012811</v>
      </c>
      <c r="AN525" s="71">
        <v>0</v>
      </c>
      <c r="AO525" s="71">
        <v>0</v>
      </c>
      <c r="AP525" s="71">
        <v>215452350.14316407</v>
      </c>
      <c r="AQ525" s="72"/>
      <c r="AR525" s="71">
        <v>196</v>
      </c>
      <c r="AS525" s="71">
        <v>22</v>
      </c>
      <c r="AT525" s="71">
        <v>0</v>
      </c>
      <c r="AU525" s="71">
        <v>2</v>
      </c>
      <c r="AV525" s="71">
        <v>0</v>
      </c>
      <c r="AW525" s="71">
        <v>0</v>
      </c>
      <c r="AX525" s="71"/>
      <c r="AY525" s="72"/>
      <c r="AZ525" s="71">
        <v>947.90899999999999</v>
      </c>
      <c r="BA525" s="71">
        <v>477</v>
      </c>
      <c r="BB525" s="71">
        <v>0</v>
      </c>
      <c r="BC525" s="71">
        <v>5690</v>
      </c>
      <c r="BD525" s="71">
        <v>0</v>
      </c>
      <c r="BE525" s="71">
        <v>0</v>
      </c>
      <c r="BF525" s="71"/>
      <c r="BG525" s="72"/>
      <c r="BH525" s="71">
        <v>0</v>
      </c>
      <c r="BI525" s="71">
        <v>0</v>
      </c>
      <c r="BJ525" s="71">
        <v>47.984999999999999</v>
      </c>
      <c r="BK525" s="71">
        <v>0</v>
      </c>
      <c r="BL525" s="71">
        <v>4.4450000000000003</v>
      </c>
      <c r="BM525" s="71">
        <v>0</v>
      </c>
      <c r="BN525" s="72"/>
      <c r="BO525" s="71">
        <v>0</v>
      </c>
      <c r="BP525" s="71">
        <v>0</v>
      </c>
      <c r="BQ525" s="71">
        <v>6</v>
      </c>
      <c r="BR525" s="71">
        <v>0</v>
      </c>
      <c r="BS525" s="71">
        <v>1</v>
      </c>
      <c r="BT525" s="71">
        <v>0</v>
      </c>
      <c r="BU525"/>
      <c r="BV525" s="70">
        <v>52.43</v>
      </c>
      <c r="BW525" s="70">
        <v>0</v>
      </c>
      <c r="BX525" s="70">
        <v>0</v>
      </c>
      <c r="BY525" s="70">
        <v>0</v>
      </c>
      <c r="BZ525" s="70">
        <v>0</v>
      </c>
      <c r="CA525" s="70">
        <v>0</v>
      </c>
      <c r="CB525" s="70">
        <v>0</v>
      </c>
      <c r="CC525" s="70">
        <v>0</v>
      </c>
      <c r="CD525" s="70">
        <v>0</v>
      </c>
    </row>
    <row r="526" spans="1:82">
      <c r="A526" s="70" t="s">
        <v>2319</v>
      </c>
      <c r="B526" s="70">
        <v>303</v>
      </c>
      <c r="C526" s="70">
        <v>14</v>
      </c>
      <c r="D526" s="70">
        <v>18</v>
      </c>
      <c r="E526" s="70">
        <v>2017</v>
      </c>
      <c r="F526" s="70" t="s">
        <v>156</v>
      </c>
      <c r="G526" s="70" t="s">
        <v>2305</v>
      </c>
      <c r="H526" s="70" t="s">
        <v>2306</v>
      </c>
      <c r="I526" s="148"/>
      <c r="J526" s="71">
        <v>77.994908809360226</v>
      </c>
      <c r="K526" s="71">
        <v>1.7386671854768634</v>
      </c>
      <c r="L526" s="71">
        <v>7.7846932146100603</v>
      </c>
      <c r="M526" s="71">
        <v>26.94819184675185</v>
      </c>
      <c r="N526" s="71">
        <v>52.668822823064602</v>
      </c>
      <c r="O526" s="71">
        <v>25.325706551582797</v>
      </c>
      <c r="P526" s="71">
        <v>21.494005199230486</v>
      </c>
      <c r="Q526" s="71">
        <v>1.6225999658015899</v>
      </c>
      <c r="R526" s="71">
        <v>0</v>
      </c>
      <c r="S526" s="71">
        <v>3.7863483519960397</v>
      </c>
      <c r="T526" s="72"/>
      <c r="U526" s="71">
        <v>6490378</v>
      </c>
      <c r="V526" s="71">
        <v>775</v>
      </c>
      <c r="W526" s="71">
        <v>205</v>
      </c>
      <c r="X526" s="71">
        <v>5725</v>
      </c>
      <c r="Y526" s="71">
        <v>8028</v>
      </c>
      <c r="Z526" s="71">
        <v>15142</v>
      </c>
      <c r="AA526" s="71">
        <v>4452</v>
      </c>
      <c r="AB526" s="71">
        <v>23756</v>
      </c>
      <c r="AC526" s="71">
        <v>0</v>
      </c>
      <c r="AD526" s="71">
        <v>3.7863483519960401</v>
      </c>
      <c r="AE526" s="72"/>
      <c r="AF526" s="71">
        <v>73417265.064036965</v>
      </c>
      <c r="AG526" s="71">
        <v>1260774.3269956941</v>
      </c>
      <c r="AH526" s="71">
        <v>1214262.9830503501</v>
      </c>
      <c r="AI526" s="71">
        <v>36388029.922483258</v>
      </c>
      <c r="AJ526" s="71">
        <v>72157619.230274379</v>
      </c>
      <c r="AK526" s="71">
        <v>0</v>
      </c>
      <c r="AL526" s="71">
        <v>0</v>
      </c>
      <c r="AM526" s="71">
        <v>3263287.652959493</v>
      </c>
      <c r="AN526" s="71">
        <v>0</v>
      </c>
      <c r="AO526" s="71">
        <v>0</v>
      </c>
      <c r="AP526" s="71">
        <v>187701239.17980015</v>
      </c>
      <c r="AQ526" s="72"/>
      <c r="AR526" s="71">
        <v>203</v>
      </c>
      <c r="AS526" s="71">
        <v>24</v>
      </c>
      <c r="AT526" s="71">
        <v>0</v>
      </c>
      <c r="AU526" s="71">
        <v>2</v>
      </c>
      <c r="AV526" s="71">
        <v>0</v>
      </c>
      <c r="AW526" s="71">
        <v>0</v>
      </c>
      <c r="AX526" s="71"/>
      <c r="AY526" s="72"/>
      <c r="AZ526" s="71">
        <v>982.46900000000005</v>
      </c>
      <c r="BA526" s="71">
        <v>537.20000000000005</v>
      </c>
      <c r="BB526" s="71">
        <v>0</v>
      </c>
      <c r="BC526" s="71">
        <v>5690</v>
      </c>
      <c r="BD526" s="71">
        <v>0</v>
      </c>
      <c r="BE526" s="71">
        <v>0</v>
      </c>
      <c r="BF526" s="71"/>
      <c r="BG526" s="72"/>
      <c r="BH526" s="71">
        <v>0</v>
      </c>
      <c r="BI526" s="71">
        <v>0</v>
      </c>
      <c r="BJ526" s="71">
        <v>57.311</v>
      </c>
      <c r="BK526" s="71">
        <v>0</v>
      </c>
      <c r="BL526" s="71">
        <v>4.5069999999999997</v>
      </c>
      <c r="BM526" s="71">
        <v>0</v>
      </c>
      <c r="BN526" s="72"/>
      <c r="BO526" s="71">
        <v>0</v>
      </c>
      <c r="BP526" s="71">
        <v>0</v>
      </c>
      <c r="BQ526" s="71">
        <v>7</v>
      </c>
      <c r="BR526" s="71">
        <v>0</v>
      </c>
      <c r="BS526" s="71">
        <v>1</v>
      </c>
      <c r="BT526" s="71">
        <v>0</v>
      </c>
      <c r="BU526"/>
      <c r="BV526" s="70">
        <v>61.817999999999998</v>
      </c>
      <c r="BW526" s="70">
        <v>0</v>
      </c>
      <c r="BX526" s="70">
        <v>0</v>
      </c>
      <c r="BY526" s="70">
        <v>0</v>
      </c>
      <c r="BZ526" s="70">
        <v>0</v>
      </c>
      <c r="CA526" s="70">
        <v>0</v>
      </c>
      <c r="CB526" s="70">
        <v>0</v>
      </c>
      <c r="CC526" s="70">
        <v>0</v>
      </c>
      <c r="CD526" s="70">
        <v>0</v>
      </c>
    </row>
    <row r="527" spans="1:82">
      <c r="A527" s="70" t="s">
        <v>2320</v>
      </c>
      <c r="B527" s="70">
        <v>304</v>
      </c>
      <c r="C527" s="70">
        <v>15</v>
      </c>
      <c r="D527" s="70">
        <v>18</v>
      </c>
      <c r="E527" s="70">
        <v>2018</v>
      </c>
      <c r="F527" s="70" t="s">
        <v>183</v>
      </c>
      <c r="G527" s="70" t="s">
        <v>2305</v>
      </c>
      <c r="H527" s="70" t="s">
        <v>2306</v>
      </c>
      <c r="I527" s="148"/>
      <c r="J527" s="71">
        <v>83.723887176912129</v>
      </c>
      <c r="K527" s="71">
        <v>1.5860398481370381</v>
      </c>
      <c r="L527" s="71">
        <v>6.9655161782350268</v>
      </c>
      <c r="M527" s="71">
        <v>24.534336496194271</v>
      </c>
      <c r="N527" s="71">
        <v>47.647411470134607</v>
      </c>
      <c r="O527" s="71">
        <v>24.792452475455143</v>
      </c>
      <c r="P527" s="71">
        <v>21.155771755348496</v>
      </c>
      <c r="Q527" s="71">
        <v>1.48089317192835</v>
      </c>
      <c r="R527" s="71">
        <v>0</v>
      </c>
      <c r="S527" s="71">
        <v>3.8174826737815879</v>
      </c>
      <c r="T527" s="72"/>
      <c r="U527" s="71">
        <v>6926734</v>
      </c>
      <c r="V527" s="71">
        <v>775</v>
      </c>
      <c r="W527" s="71">
        <v>205</v>
      </c>
      <c r="X527" s="71">
        <v>5725</v>
      </c>
      <c r="Y527" s="71">
        <v>7979</v>
      </c>
      <c r="Z527" s="71">
        <v>15107</v>
      </c>
      <c r="AA527" s="71">
        <v>4426</v>
      </c>
      <c r="AB527" s="71">
        <v>23365</v>
      </c>
      <c r="AC527" s="71">
        <v>0</v>
      </c>
      <c r="AD527" s="71">
        <v>3.8174826737815879</v>
      </c>
      <c r="AE527" s="72"/>
      <c r="AF527" s="71">
        <v>80892196.10998781</v>
      </c>
      <c r="AG527" s="71">
        <v>1121862.1132917909</v>
      </c>
      <c r="AH527" s="71">
        <v>1123598.837646178</v>
      </c>
      <c r="AI527" s="71">
        <v>34207114.42703978</v>
      </c>
      <c r="AJ527" s="71">
        <v>70435440.726001889</v>
      </c>
      <c r="AK527" s="71">
        <v>0</v>
      </c>
      <c r="AL527" s="71">
        <v>0</v>
      </c>
      <c r="AM527" s="71">
        <v>3216218.2017776761</v>
      </c>
      <c r="AN527" s="71">
        <v>0</v>
      </c>
      <c r="AO527" s="71">
        <v>0</v>
      </c>
      <c r="AP527" s="71">
        <v>190996430.41574511</v>
      </c>
      <c r="AQ527" s="72"/>
      <c r="AR527" s="71">
        <v>221</v>
      </c>
      <c r="AS527" s="71">
        <v>27</v>
      </c>
      <c r="AT527" s="71">
        <v>0</v>
      </c>
      <c r="AU527" s="71">
        <v>2</v>
      </c>
      <c r="AV527" s="71">
        <v>0</v>
      </c>
      <c r="AW527" s="71">
        <v>0</v>
      </c>
      <c r="AX527" s="71"/>
      <c r="AY527" s="72"/>
      <c r="AZ527" s="71">
        <v>1075.7089999999998</v>
      </c>
      <c r="BA527" s="71">
        <v>592</v>
      </c>
      <c r="BB527" s="71">
        <v>0</v>
      </c>
      <c r="BC527" s="71">
        <v>5690</v>
      </c>
      <c r="BD527" s="71">
        <v>0</v>
      </c>
      <c r="BE527" s="71">
        <v>0</v>
      </c>
      <c r="BF527" s="71"/>
      <c r="BG527" s="72"/>
      <c r="BH527" s="71">
        <v>0</v>
      </c>
      <c r="BI527" s="71">
        <v>0</v>
      </c>
      <c r="BJ527" s="71">
        <v>48.502000000000002</v>
      </c>
      <c r="BK527" s="71">
        <v>0</v>
      </c>
      <c r="BL527" s="71">
        <v>4.1849999999999996</v>
      </c>
      <c r="BM527" s="71">
        <v>0</v>
      </c>
      <c r="BN527" s="72"/>
      <c r="BO527" s="71">
        <v>0</v>
      </c>
      <c r="BP527" s="71">
        <v>0</v>
      </c>
      <c r="BQ527" s="71">
        <v>7</v>
      </c>
      <c r="BR527" s="71">
        <v>0</v>
      </c>
      <c r="BS527" s="71">
        <v>1</v>
      </c>
      <c r="BT527" s="71">
        <v>0</v>
      </c>
      <c r="BU527"/>
      <c r="BV527" s="70">
        <v>52.686999999999998</v>
      </c>
      <c r="BW527" s="70">
        <v>0</v>
      </c>
      <c r="BX527" s="70">
        <v>0</v>
      </c>
      <c r="BY527" s="70">
        <v>0</v>
      </c>
      <c r="BZ527" s="70">
        <v>0</v>
      </c>
      <c r="CA527" s="70">
        <v>0</v>
      </c>
      <c r="CB527" s="70">
        <v>0</v>
      </c>
      <c r="CC527" s="70">
        <v>0</v>
      </c>
      <c r="CD527" s="70">
        <v>0</v>
      </c>
    </row>
    <row r="528" spans="1:82">
      <c r="A528" s="70" t="s">
        <v>2321</v>
      </c>
      <c r="B528" s="70">
        <v>305</v>
      </c>
      <c r="C528" s="70">
        <v>16</v>
      </c>
      <c r="D528" s="70">
        <v>18</v>
      </c>
      <c r="E528" s="70">
        <v>2019</v>
      </c>
      <c r="F528" s="70" t="s">
        <v>158</v>
      </c>
      <c r="G528" s="70" t="s">
        <v>2305</v>
      </c>
      <c r="H528" s="70" t="s">
        <v>2306</v>
      </c>
      <c r="I528" s="148"/>
      <c r="J528" s="71">
        <v>67.142261834844305</v>
      </c>
      <c r="K528" s="71">
        <v>1.4276763597815967</v>
      </c>
      <c r="L528" s="71">
        <v>7.0038123113413935</v>
      </c>
      <c r="M528" s="71">
        <v>24.55024702119584</v>
      </c>
      <c r="N528" s="71">
        <v>39.321502303922642</v>
      </c>
      <c r="O528" s="71">
        <v>23.928748288726695</v>
      </c>
      <c r="P528" s="71">
        <v>19.99575283051378</v>
      </c>
      <c r="Q528" s="71">
        <v>1.41600269765603</v>
      </c>
      <c r="R528" s="71">
        <v>0</v>
      </c>
      <c r="S528" s="71">
        <v>3.5606552144968289</v>
      </c>
      <c r="T528" s="72"/>
      <c r="U528" s="71">
        <v>6034387</v>
      </c>
      <c r="V528" s="71">
        <v>775</v>
      </c>
      <c r="W528" s="71">
        <v>205</v>
      </c>
      <c r="X528" s="71">
        <v>5725</v>
      </c>
      <c r="Y528" s="71">
        <v>7981</v>
      </c>
      <c r="Z528" s="71">
        <v>14981</v>
      </c>
      <c r="AA528" s="71">
        <v>4152</v>
      </c>
      <c r="AB528" s="71">
        <v>22946</v>
      </c>
      <c r="AC528" s="71">
        <v>0</v>
      </c>
      <c r="AD528" s="71">
        <v>3.5606552144968289</v>
      </c>
      <c r="AE528" s="72"/>
      <c r="AF528" s="71">
        <v>65712561.378781602</v>
      </c>
      <c r="AG528" s="71">
        <v>1083598.045023595</v>
      </c>
      <c r="AH528" s="71">
        <v>1202283.046953494</v>
      </c>
      <c r="AI528" s="71">
        <v>37015273.876342162</v>
      </c>
      <c r="AJ528" s="71">
        <v>62506363.444101676</v>
      </c>
      <c r="AK528" s="71">
        <v>0</v>
      </c>
      <c r="AL528" s="71">
        <v>0</v>
      </c>
      <c r="AM528" s="71">
        <v>3125072.4626044831</v>
      </c>
      <c r="AN528" s="71">
        <v>0</v>
      </c>
      <c r="AO528" s="71">
        <v>0</v>
      </c>
      <c r="AP528" s="71">
        <v>170645152.25380704</v>
      </c>
      <c r="AQ528" s="72"/>
      <c r="AR528" s="71">
        <v>233</v>
      </c>
      <c r="AS528" s="71">
        <v>27</v>
      </c>
      <c r="AT528" s="71">
        <v>0</v>
      </c>
      <c r="AU528" s="71">
        <v>2</v>
      </c>
      <c r="AV528" s="71">
        <v>0</v>
      </c>
      <c r="AW528" s="71">
        <v>0</v>
      </c>
      <c r="AX528" s="71"/>
      <c r="AY528" s="72"/>
      <c r="AZ528" s="71">
        <v>1151.424</v>
      </c>
      <c r="BA528" s="71">
        <v>592.20000000000005</v>
      </c>
      <c r="BB528" s="71">
        <v>0</v>
      </c>
      <c r="BC528" s="71">
        <v>5690</v>
      </c>
      <c r="BD528" s="71">
        <v>0</v>
      </c>
      <c r="BE528" s="71">
        <v>0</v>
      </c>
      <c r="BF528" s="71"/>
      <c r="BG528" s="72"/>
      <c r="BH528" s="71">
        <v>0</v>
      </c>
      <c r="BI528" s="71">
        <v>0</v>
      </c>
      <c r="BJ528" s="71">
        <v>44.62</v>
      </c>
      <c r="BK528" s="71">
        <v>0</v>
      </c>
      <c r="BL528" s="71">
        <v>2.7480000000000002</v>
      </c>
      <c r="BM528" s="71">
        <v>0</v>
      </c>
      <c r="BN528" s="72"/>
      <c r="BO528" s="71">
        <v>0</v>
      </c>
      <c r="BP528" s="71">
        <v>0</v>
      </c>
      <c r="BQ528" s="71">
        <v>7</v>
      </c>
      <c r="BR528" s="71">
        <v>0</v>
      </c>
      <c r="BS528" s="71">
        <v>1</v>
      </c>
      <c r="BT528" s="71">
        <v>0</v>
      </c>
      <c r="BU528"/>
      <c r="BV528" s="70">
        <v>47.368000000000002</v>
      </c>
      <c r="BW528" s="70">
        <v>0</v>
      </c>
      <c r="BX528" s="70">
        <v>0</v>
      </c>
      <c r="BY528" s="70">
        <v>0</v>
      </c>
      <c r="BZ528" s="70">
        <v>0</v>
      </c>
      <c r="CA528" s="70">
        <v>0</v>
      </c>
      <c r="CB528" s="70">
        <v>0</v>
      </c>
      <c r="CC528" s="70">
        <v>0</v>
      </c>
      <c r="CD528" s="70">
        <v>0</v>
      </c>
    </row>
    <row r="529" spans="1:82">
      <c r="A529" s="70" t="s">
        <v>2322</v>
      </c>
      <c r="B529" s="70">
        <v>306</v>
      </c>
      <c r="C529" s="70">
        <v>17</v>
      </c>
      <c r="D529" s="70">
        <v>18</v>
      </c>
      <c r="E529" s="70">
        <v>2020</v>
      </c>
      <c r="F529" s="70" t="s">
        <v>159</v>
      </c>
      <c r="G529" s="70" t="s">
        <v>2305</v>
      </c>
      <c r="H529" s="70" t="s">
        <v>2306</v>
      </c>
      <c r="I529" s="148"/>
      <c r="J529" s="71">
        <v>56.420614355752242</v>
      </c>
      <c r="K529" s="71">
        <v>1.51991904496001</v>
      </c>
      <c r="L529" s="71">
        <v>7.9755024429915409</v>
      </c>
      <c r="M529" s="71">
        <v>20.184921304281229</v>
      </c>
      <c r="N529" s="71">
        <v>35.80055362831466</v>
      </c>
      <c r="O529" s="71">
        <v>20.815226853230907</v>
      </c>
      <c r="P529" s="71">
        <v>18.644898591181921</v>
      </c>
      <c r="Q529" s="71">
        <v>1.3313920950710101</v>
      </c>
      <c r="R529" s="71">
        <v>0</v>
      </c>
      <c r="S529" s="71">
        <v>3.9655346733160268</v>
      </c>
      <c r="T529" s="72"/>
      <c r="U529" s="71">
        <v>5501679</v>
      </c>
      <c r="V529" s="71">
        <v>752</v>
      </c>
      <c r="W529" s="71">
        <v>355</v>
      </c>
      <c r="X529" s="71">
        <v>5636</v>
      </c>
      <c r="Y529" s="71">
        <v>7961</v>
      </c>
      <c r="Z529" s="71">
        <v>14874</v>
      </c>
      <c r="AA529" s="71">
        <v>4115</v>
      </c>
      <c r="AB529" s="71">
        <v>22581</v>
      </c>
      <c r="AC529" s="71">
        <v>0</v>
      </c>
      <c r="AD529" s="71">
        <v>3.9655346733160268</v>
      </c>
      <c r="AE529" s="72"/>
      <c r="AF529" s="71">
        <v>59908063.318991102</v>
      </c>
      <c r="AG529" s="71">
        <v>1112627.3127480566</v>
      </c>
      <c r="AH529" s="71">
        <v>1350468.0577296934</v>
      </c>
      <c r="AI529" s="71">
        <v>31782060.238813665</v>
      </c>
      <c r="AJ529" s="71">
        <v>63424882.280969292</v>
      </c>
      <c r="AK529" s="71"/>
      <c r="AL529" s="71"/>
      <c r="AM529" s="71">
        <v>2947071.3801426189</v>
      </c>
      <c r="AN529" s="71"/>
      <c r="AO529" s="71"/>
      <c r="AP529" s="71">
        <v>160525172.58939445</v>
      </c>
      <c r="AQ529" s="72"/>
      <c r="AR529" s="71">
        <v>241</v>
      </c>
      <c r="AS529" s="71">
        <v>27</v>
      </c>
      <c r="AT529" s="71">
        <v>0</v>
      </c>
      <c r="AU529" s="71">
        <v>3</v>
      </c>
      <c r="AV529" s="71">
        <v>0</v>
      </c>
      <c r="AW529" s="71">
        <v>0</v>
      </c>
      <c r="AX529" s="71"/>
      <c r="AY529" s="72"/>
      <c r="AZ529" s="71">
        <v>1194.0239999999999</v>
      </c>
      <c r="BA529" s="71">
        <v>592.20000000000005</v>
      </c>
      <c r="BB529" s="71">
        <v>0</v>
      </c>
      <c r="BC529" s="71">
        <v>6110</v>
      </c>
      <c r="BD529" s="71">
        <v>0</v>
      </c>
      <c r="BE529" s="71">
        <v>0</v>
      </c>
      <c r="BF529" s="71"/>
      <c r="BG529" s="72"/>
      <c r="BH529" s="71">
        <v>0</v>
      </c>
      <c r="BI529" s="71">
        <v>0</v>
      </c>
      <c r="BJ529" s="71">
        <v>33.478999999999999</v>
      </c>
      <c r="BK529" s="71">
        <v>0</v>
      </c>
      <c r="BL529" s="71">
        <v>2.653</v>
      </c>
      <c r="BM529" s="71">
        <v>0</v>
      </c>
      <c r="BN529" s="72"/>
      <c r="BO529" s="71">
        <v>0</v>
      </c>
      <c r="BP529" s="71">
        <v>0</v>
      </c>
      <c r="BQ529" s="71">
        <v>6</v>
      </c>
      <c r="BR529" s="71">
        <v>0</v>
      </c>
      <c r="BS529" s="71">
        <v>1</v>
      </c>
      <c r="BT529" s="71">
        <v>0</v>
      </c>
      <c r="BU529"/>
      <c r="BV529" s="70">
        <v>36.131999999999998</v>
      </c>
      <c r="BW529" s="70">
        <v>0</v>
      </c>
      <c r="BX529" s="70">
        <v>0</v>
      </c>
      <c r="BY529" s="70">
        <v>0</v>
      </c>
      <c r="BZ529" s="70">
        <v>0</v>
      </c>
      <c r="CA529" s="70">
        <v>0</v>
      </c>
      <c r="CB529" s="70">
        <v>0</v>
      </c>
      <c r="CC529" s="70">
        <v>0</v>
      </c>
      <c r="CD529" s="70">
        <v>0</v>
      </c>
    </row>
    <row r="530" spans="1:82">
      <c r="A530" s="70" t="s">
        <v>2323</v>
      </c>
      <c r="B530" s="70">
        <v>306</v>
      </c>
      <c r="C530" s="70">
        <v>18</v>
      </c>
      <c r="D530" s="70">
        <v>18</v>
      </c>
      <c r="E530" s="70">
        <v>2021</v>
      </c>
      <c r="F530" s="70" t="s">
        <v>160</v>
      </c>
      <c r="G530" s="70" t="s">
        <v>2305</v>
      </c>
      <c r="H530" s="70" t="s">
        <v>2306</v>
      </c>
      <c r="I530" s="148"/>
      <c r="J530" s="71">
        <v>58.476080175985281</v>
      </c>
      <c r="K530" s="71">
        <v>1.6203014456707849</v>
      </c>
      <c r="L530" s="71">
        <v>9.6035593163819097</v>
      </c>
      <c r="M530" s="71">
        <v>22.764599447957295</v>
      </c>
      <c r="N530" s="71">
        <v>37.337272828278103</v>
      </c>
      <c r="O530" s="71">
        <v>19.986089986876664</v>
      </c>
      <c r="P530" s="71">
        <v>19.167265844215279</v>
      </c>
      <c r="Q530" s="71">
        <v>1.2929241062088199</v>
      </c>
      <c r="R530" s="71">
        <v>0</v>
      </c>
      <c r="S530" s="71">
        <v>3.830861012902774</v>
      </c>
      <c r="T530" s="72"/>
      <c r="U530" s="71">
        <v>6225974</v>
      </c>
      <c r="V530" s="71">
        <v>752</v>
      </c>
      <c r="W530" s="71">
        <v>355</v>
      </c>
      <c r="X530" s="71">
        <v>5636</v>
      </c>
      <c r="Y530" s="71">
        <v>7869</v>
      </c>
      <c r="Z530" s="71">
        <v>14705</v>
      </c>
      <c r="AA530" s="71">
        <v>4125</v>
      </c>
      <c r="AB530" s="71">
        <v>22144</v>
      </c>
      <c r="AC530" s="71">
        <v>0</v>
      </c>
      <c r="AD530" s="71">
        <v>3.830861012902774</v>
      </c>
      <c r="AE530" s="72"/>
      <c r="AF530" s="71">
        <v>59411568.574993335</v>
      </c>
      <c r="AG530" s="71">
        <v>1177405.8952464524</v>
      </c>
      <c r="AH530" s="71">
        <v>1695881.6434272239</v>
      </c>
      <c r="AI530" s="71">
        <v>36104575.605698571</v>
      </c>
      <c r="AJ530" s="71">
        <v>63028988.326386273</v>
      </c>
      <c r="AK530" s="71">
        <v>0</v>
      </c>
      <c r="AL530" s="71">
        <v>0</v>
      </c>
      <c r="AM530" s="71">
        <v>2906707.5316159879</v>
      </c>
      <c r="AN530" s="71">
        <v>0</v>
      </c>
      <c r="AO530" s="71">
        <v>0</v>
      </c>
      <c r="AP530" s="71">
        <v>164325127.57736787</v>
      </c>
      <c r="AQ530" s="72"/>
      <c r="AR530" s="71">
        <v>249</v>
      </c>
      <c r="AS530" s="71">
        <v>26</v>
      </c>
      <c r="AT530" s="71">
        <v>0</v>
      </c>
      <c r="AU530" s="71">
        <v>4</v>
      </c>
      <c r="AV530" s="71">
        <v>0</v>
      </c>
      <c r="AW530" s="71">
        <v>0</v>
      </c>
      <c r="AX530" s="71"/>
      <c r="AY530" s="72"/>
      <c r="AZ530" s="71">
        <v>1242.9839999999999</v>
      </c>
      <c r="BA530" s="71">
        <v>542.70000000000005</v>
      </c>
      <c r="BB530" s="71">
        <v>0</v>
      </c>
      <c r="BC530" s="71">
        <v>6670</v>
      </c>
      <c r="BD530" s="71">
        <v>0</v>
      </c>
      <c r="BE530" s="71">
        <v>0</v>
      </c>
      <c r="BF530" s="71"/>
      <c r="BG530" s="72"/>
      <c r="BH530" s="71">
        <v>0</v>
      </c>
      <c r="BI530" s="71">
        <v>0</v>
      </c>
      <c r="BJ530" s="71">
        <v>37.509</v>
      </c>
      <c r="BK530" s="71">
        <v>0</v>
      </c>
      <c r="BL530" s="71">
        <v>3.3090000000000002</v>
      </c>
      <c r="BM530" s="71">
        <v>0</v>
      </c>
      <c r="BN530" s="72"/>
      <c r="BO530" s="71">
        <v>0</v>
      </c>
      <c r="BP530" s="71">
        <v>0</v>
      </c>
      <c r="BQ530" s="71">
        <v>7</v>
      </c>
      <c r="BR530" s="71">
        <v>0</v>
      </c>
      <c r="BS530" s="71">
        <v>1</v>
      </c>
      <c r="BT530" s="71">
        <v>0</v>
      </c>
      <c r="BU530"/>
      <c r="BV530" s="70">
        <v>40.817999999999998</v>
      </c>
      <c r="BW530" s="70">
        <v>0</v>
      </c>
      <c r="BX530" s="70">
        <v>0</v>
      </c>
      <c r="BY530" s="70">
        <v>0</v>
      </c>
      <c r="BZ530" s="70">
        <v>0</v>
      </c>
      <c r="CA530" s="70">
        <v>0</v>
      </c>
      <c r="CB530" s="70">
        <v>0</v>
      </c>
      <c r="CC530" s="70">
        <v>0</v>
      </c>
      <c r="CD530" s="70">
        <v>0</v>
      </c>
    </row>
    <row r="531" spans="1:82">
      <c r="A531" s="70" t="s">
        <v>2324</v>
      </c>
      <c r="B531" s="70">
        <v>306</v>
      </c>
      <c r="C531" s="70">
        <v>19</v>
      </c>
      <c r="D531" s="70">
        <v>18</v>
      </c>
      <c r="E531" s="70">
        <v>2022</v>
      </c>
      <c r="F531" s="70" t="s">
        <v>161</v>
      </c>
      <c r="G531" s="70" t="s">
        <v>2305</v>
      </c>
      <c r="H531" s="70" t="s">
        <v>2306</v>
      </c>
      <c r="I531" s="148"/>
      <c r="J531" s="71">
        <v>68.599352849546435</v>
      </c>
      <c r="K531" s="71">
        <v>1.5499188450300128</v>
      </c>
      <c r="L531" s="71">
        <v>10.357192886587406</v>
      </c>
      <c r="M531" s="71">
        <v>23.764639423704683</v>
      </c>
      <c r="N531" s="71">
        <v>39.45142638309833</v>
      </c>
      <c r="O531" s="71">
        <v>20.893980943949494</v>
      </c>
      <c r="P531" s="71">
        <v>18.751307930150379</v>
      </c>
      <c r="Q531" s="71">
        <v>1.2845988333470859</v>
      </c>
      <c r="R531" s="71">
        <v>0</v>
      </c>
      <c r="S531" s="71">
        <v>3.4287963460546371</v>
      </c>
      <c r="T531" s="72"/>
      <c r="U531" s="71">
        <v>7097216</v>
      </c>
      <c r="V531" s="71">
        <v>752</v>
      </c>
      <c r="W531" s="71">
        <v>355</v>
      </c>
      <c r="X531" s="71">
        <v>5636</v>
      </c>
      <c r="Y531" s="71">
        <v>7906</v>
      </c>
      <c r="Z531" s="71">
        <v>14606</v>
      </c>
      <c r="AA531" s="71">
        <v>4097</v>
      </c>
      <c r="AB531" s="71">
        <v>21821</v>
      </c>
      <c r="AC531" s="71">
        <v>0</v>
      </c>
      <c r="AD531" s="71">
        <v>3.4287963460546371</v>
      </c>
      <c r="AE531" s="72"/>
      <c r="AF531" s="71">
        <v>68253785.863005236</v>
      </c>
      <c r="AG531" s="71">
        <v>1204465.3103596105</v>
      </c>
      <c r="AH531" s="71">
        <v>2243913.0834931522</v>
      </c>
      <c r="AI531" s="71">
        <v>31936520.194714349</v>
      </c>
      <c r="AJ531" s="71">
        <v>66662574.659306839</v>
      </c>
      <c r="AK531" s="71">
        <v>0</v>
      </c>
      <c r="AL531" s="71">
        <v>0</v>
      </c>
      <c r="AM531" s="71">
        <v>2817686.6912576687</v>
      </c>
      <c r="AN531" s="71">
        <v>0</v>
      </c>
      <c r="AO531" s="71">
        <v>0</v>
      </c>
      <c r="AP531" s="71">
        <v>173118945.80213684</v>
      </c>
      <c r="AQ531" s="72"/>
      <c r="AR531" s="71">
        <v>264</v>
      </c>
      <c r="AS531" s="71">
        <v>26</v>
      </c>
      <c r="AT531" s="71">
        <v>0</v>
      </c>
      <c r="AU531" s="71">
        <v>4</v>
      </c>
      <c r="AV531" s="71">
        <v>0</v>
      </c>
      <c r="AW531" s="71">
        <v>0</v>
      </c>
      <c r="AX531" s="71"/>
      <c r="AY531" s="72"/>
      <c r="AZ531" s="71">
        <v>1328.6839999999997</v>
      </c>
      <c r="BA531" s="71">
        <v>542.70000000000005</v>
      </c>
      <c r="BB531" s="71">
        <v>0</v>
      </c>
      <c r="BC531" s="71">
        <v>6670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306</v>
      </c>
      <c r="C532" s="70">
        <v>20</v>
      </c>
      <c r="D532" s="70">
        <v>18</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283</v>
      </c>
      <c r="AS532" s="71">
        <v>28</v>
      </c>
      <c r="AT532" s="71">
        <v>0</v>
      </c>
      <c r="AU532" s="71">
        <v>4</v>
      </c>
      <c r="AV532" s="71">
        <v>0</v>
      </c>
      <c r="AW532" s="71">
        <v>0</v>
      </c>
      <c r="AX532" s="71"/>
      <c r="AY532" s="72"/>
      <c r="AZ532" s="71">
        <v>1436.2039999999995</v>
      </c>
      <c r="BA532" s="71">
        <v>1541.7</v>
      </c>
      <c r="BB532" s="71">
        <v>0</v>
      </c>
      <c r="BC532" s="71">
        <v>6670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306</v>
      </c>
      <c r="C533" s="70">
        <v>21</v>
      </c>
      <c r="D533" s="70">
        <v>18</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443</v>
      </c>
      <c r="C534" s="70">
        <v>1</v>
      </c>
      <c r="D534" s="70">
        <v>27</v>
      </c>
      <c r="E534" s="70">
        <v>1990</v>
      </c>
      <c r="F534" s="70" t="s">
        <v>787</v>
      </c>
      <c r="G534" s="70" t="s">
        <v>2328</v>
      </c>
      <c r="H534" s="70" t="s">
        <v>2329</v>
      </c>
      <c r="I534" s="148"/>
      <c r="J534" s="71">
        <v>498.33710435907392</v>
      </c>
      <c r="K534" s="71">
        <v>9.1683603267181955</v>
      </c>
      <c r="L534" s="71">
        <v>15.816999133728361</v>
      </c>
      <c r="M534" s="71">
        <v>27.736473176945928</v>
      </c>
      <c r="N534" s="71">
        <v>38.363535674853622</v>
      </c>
      <c r="O534" s="71">
        <v>26.075115692502759</v>
      </c>
      <c r="P534" s="71">
        <v>39.561619137150437</v>
      </c>
      <c r="Q534" s="71">
        <v>2.0652096768006101</v>
      </c>
      <c r="R534" s="71">
        <v>0</v>
      </c>
      <c r="S534" s="71">
        <v>2.0224573333858999</v>
      </c>
      <c r="T534" s="72"/>
      <c r="U534" s="71">
        <v>8955108</v>
      </c>
      <c r="V534" s="71">
        <v>1699</v>
      </c>
      <c r="W534" s="71">
        <v>145</v>
      </c>
      <c r="X534" s="71">
        <v>8516</v>
      </c>
      <c r="Y534" s="71">
        <v>10426</v>
      </c>
      <c r="Z534" s="71">
        <v>10725</v>
      </c>
      <c r="AA534" s="71">
        <v>9606</v>
      </c>
      <c r="AB534" s="71">
        <v>33532</v>
      </c>
      <c r="AC534" s="71">
        <v>0</v>
      </c>
      <c r="AD534" s="71">
        <v>2.0224573333858999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444</v>
      </c>
      <c r="C535" s="70">
        <v>2</v>
      </c>
      <c r="D535" s="70">
        <v>27</v>
      </c>
      <c r="E535" s="70">
        <v>2005</v>
      </c>
      <c r="F535" s="70" t="s">
        <v>789</v>
      </c>
      <c r="G535" s="70" t="s">
        <v>2328</v>
      </c>
      <c r="H535" s="70" t="s">
        <v>2329</v>
      </c>
      <c r="I535" s="148"/>
      <c r="J535" s="71">
        <v>418.00630096429148</v>
      </c>
      <c r="K535" s="71">
        <v>6.3681948473990699</v>
      </c>
      <c r="L535" s="71">
        <v>25.389978407338148</v>
      </c>
      <c r="M535" s="71">
        <v>42.968249055273098</v>
      </c>
      <c r="N535" s="71">
        <v>55.067201482922478</v>
      </c>
      <c r="O535" s="71">
        <v>36.475290273921694</v>
      </c>
      <c r="P535" s="71">
        <v>39.077744120933929</v>
      </c>
      <c r="Q535" s="71">
        <v>1.7869301471215999</v>
      </c>
      <c r="R535" s="71">
        <v>0</v>
      </c>
      <c r="S535" s="71">
        <v>0</v>
      </c>
      <c r="T535" s="72"/>
      <c r="U535" s="71">
        <v>10006342</v>
      </c>
      <c r="V535" s="71">
        <v>1278</v>
      </c>
      <c r="W535" s="71">
        <v>254</v>
      </c>
      <c r="X535" s="71">
        <v>6157</v>
      </c>
      <c r="Y535" s="71">
        <v>11496</v>
      </c>
      <c r="Z535" s="71">
        <v>17361</v>
      </c>
      <c r="AA535" s="71">
        <v>7771</v>
      </c>
      <c r="AB535" s="71">
        <v>30331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445</v>
      </c>
      <c r="C536" s="70">
        <v>3</v>
      </c>
      <c r="D536" s="70">
        <v>27</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446</v>
      </c>
      <c r="C537" s="70">
        <v>4</v>
      </c>
      <c r="D537" s="70">
        <v>27</v>
      </c>
      <c r="E537" s="70">
        <v>2007</v>
      </c>
      <c r="F537" s="70" t="s">
        <v>791</v>
      </c>
      <c r="G537" s="70" t="s">
        <v>2328</v>
      </c>
      <c r="H537" s="70" t="s">
        <v>2329</v>
      </c>
      <c r="I537" s="148"/>
      <c r="J537" s="71">
        <v>430.61715055260828</v>
      </c>
      <c r="K537" s="71">
        <v>4.7719291870868821</v>
      </c>
      <c r="L537" s="71">
        <v>10.32578688973288</v>
      </c>
      <c r="M537" s="71">
        <v>48.930207632665692</v>
      </c>
      <c r="N537" s="71">
        <v>51.285364158101018</v>
      </c>
      <c r="O537" s="71">
        <v>35.423017161265648</v>
      </c>
      <c r="P537" s="71">
        <v>38.753239203432898</v>
      </c>
      <c r="Q537" s="71">
        <v>1.84377766749351</v>
      </c>
      <c r="R537" s="71">
        <v>0</v>
      </c>
      <c r="S537" s="71">
        <v>0</v>
      </c>
      <c r="T537" s="72"/>
      <c r="U537" s="71">
        <v>11923345</v>
      </c>
      <c r="V537" s="71">
        <v>1216</v>
      </c>
      <c r="W537" s="71">
        <v>98</v>
      </c>
      <c r="X537" s="71">
        <v>7896</v>
      </c>
      <c r="Y537" s="71">
        <v>11633</v>
      </c>
      <c r="Z537" s="71">
        <v>17527</v>
      </c>
      <c r="AA537" s="71">
        <v>7589</v>
      </c>
      <c r="AB537" s="71">
        <v>29641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447</v>
      </c>
      <c r="C538" s="70">
        <v>5</v>
      </c>
      <c r="D538" s="70">
        <v>27</v>
      </c>
      <c r="E538" s="70">
        <v>2008</v>
      </c>
      <c r="F538" s="70" t="s">
        <v>792</v>
      </c>
      <c r="G538" s="70" t="s">
        <v>2328</v>
      </c>
      <c r="H538" s="70" t="s">
        <v>2329</v>
      </c>
      <c r="I538" s="148"/>
      <c r="J538" s="71">
        <v>392.98745025322012</v>
      </c>
      <c r="K538" s="71">
        <v>3.7979684890752901</v>
      </c>
      <c r="L538" s="71">
        <v>8.3753174051012262</v>
      </c>
      <c r="M538" s="71">
        <v>50.480932673496199</v>
      </c>
      <c r="N538" s="71">
        <v>52.278593339667523</v>
      </c>
      <c r="O538" s="71">
        <v>34.247271648881132</v>
      </c>
      <c r="P538" s="71">
        <v>37.408400293049141</v>
      </c>
      <c r="Q538" s="71">
        <v>1.78542435481462</v>
      </c>
      <c r="R538" s="71">
        <v>0</v>
      </c>
      <c r="S538" s="71">
        <v>0</v>
      </c>
      <c r="T538" s="72"/>
      <c r="U538" s="71">
        <v>12091159</v>
      </c>
      <c r="V538" s="71">
        <v>1216</v>
      </c>
      <c r="W538" s="71">
        <v>98</v>
      </c>
      <c r="X538" s="71">
        <v>7896</v>
      </c>
      <c r="Y538" s="71">
        <v>11594</v>
      </c>
      <c r="Z538" s="71">
        <v>17540</v>
      </c>
      <c r="AA538" s="71">
        <v>7334</v>
      </c>
      <c r="AB538" s="71">
        <v>29175</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448</v>
      </c>
      <c r="C539" s="70">
        <v>6</v>
      </c>
      <c r="D539" s="70">
        <v>27</v>
      </c>
      <c r="E539" s="70">
        <v>2009</v>
      </c>
      <c r="F539" s="70" t="s">
        <v>176</v>
      </c>
      <c r="G539" s="1064" t="s">
        <v>2328</v>
      </c>
      <c r="H539" s="70" t="s">
        <v>2329</v>
      </c>
      <c r="I539" s="148"/>
      <c r="J539" s="71">
        <v>408.90456094251368</v>
      </c>
      <c r="K539" s="71">
        <v>3.545922352685702</v>
      </c>
      <c r="L539" s="71">
        <v>30.64475525654148</v>
      </c>
      <c r="M539" s="71">
        <v>48.807726207045697</v>
      </c>
      <c r="N539" s="71">
        <v>45.565644018869648</v>
      </c>
      <c r="O539" s="71">
        <v>34.393986069753467</v>
      </c>
      <c r="P539" s="71">
        <v>35.449939827233969</v>
      </c>
      <c r="Q539" s="71">
        <v>1.67464991615153</v>
      </c>
      <c r="R539" s="71">
        <v>0</v>
      </c>
      <c r="S539" s="71">
        <v>0</v>
      </c>
      <c r="T539" s="72"/>
      <c r="U539" s="71">
        <v>9701548</v>
      </c>
      <c r="V539" s="71">
        <v>1163</v>
      </c>
      <c r="W539" s="71">
        <v>535</v>
      </c>
      <c r="X539" s="71">
        <v>8351</v>
      </c>
      <c r="Y539" s="71">
        <v>11569</v>
      </c>
      <c r="Z539" s="71">
        <v>17387</v>
      </c>
      <c r="AA539" s="71">
        <v>7135</v>
      </c>
      <c r="AB539" s="71">
        <v>28726</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37.173999999999999</v>
      </c>
      <c r="BJ539" s="71">
        <v>4130.0910000000003</v>
      </c>
      <c r="BK539" s="71">
        <v>0</v>
      </c>
      <c r="BL539" s="71">
        <v>0</v>
      </c>
      <c r="BM539" s="71">
        <v>0</v>
      </c>
      <c r="BN539" s="72"/>
      <c r="BO539" s="71">
        <v>0</v>
      </c>
      <c r="BP539" s="71">
        <v>2</v>
      </c>
      <c r="BQ539" s="71">
        <v>6</v>
      </c>
      <c r="BR539" s="71">
        <v>0</v>
      </c>
      <c r="BS539" s="71">
        <v>0</v>
      </c>
      <c r="BT539" s="71">
        <v>0</v>
      </c>
      <c r="BU539"/>
      <c r="BV539" s="70">
        <v>1750.7380000000001</v>
      </c>
      <c r="BW539" s="70">
        <v>86.8</v>
      </c>
      <c r="BX539" s="70">
        <v>2251.3049999999998</v>
      </c>
      <c r="BY539" s="70">
        <v>3.843</v>
      </c>
      <c r="BZ539" s="70">
        <v>74.578999999999994</v>
      </c>
      <c r="CA539" s="70">
        <v>0</v>
      </c>
      <c r="CB539" s="70">
        <v>0</v>
      </c>
      <c r="CC539" s="70">
        <v>0</v>
      </c>
      <c r="CD539" s="70">
        <v>0</v>
      </c>
    </row>
    <row r="540" spans="1:82">
      <c r="A540" s="70" t="s">
        <v>2335</v>
      </c>
      <c r="B540" s="70">
        <v>449</v>
      </c>
      <c r="C540" s="70">
        <v>7</v>
      </c>
      <c r="D540" s="70">
        <v>27</v>
      </c>
      <c r="E540" s="70">
        <v>2010</v>
      </c>
      <c r="F540" s="70" t="s">
        <v>177</v>
      </c>
      <c r="G540" s="1064" t="s">
        <v>2328</v>
      </c>
      <c r="H540" s="70" t="s">
        <v>2329</v>
      </c>
      <c r="I540" s="148"/>
      <c r="J540" s="71">
        <v>447.99752335440661</v>
      </c>
      <c r="K540" s="71">
        <v>4.4088615507786226</v>
      </c>
      <c r="L540" s="71">
        <v>28.38772038913714</v>
      </c>
      <c r="M540" s="71">
        <v>55.820898412977947</v>
      </c>
      <c r="N540" s="71">
        <v>55.17772816708208</v>
      </c>
      <c r="O540" s="71">
        <v>34.065569829872707</v>
      </c>
      <c r="P540" s="71">
        <v>35.878934244282007</v>
      </c>
      <c r="Q540" s="71">
        <v>1.7174231768891199</v>
      </c>
      <c r="R540" s="71">
        <v>0</v>
      </c>
      <c r="S540" s="71">
        <v>0</v>
      </c>
      <c r="T540" s="72"/>
      <c r="U540" s="71">
        <v>11310223</v>
      </c>
      <c r="V540" s="71">
        <v>1163</v>
      </c>
      <c r="W540" s="71">
        <v>535</v>
      </c>
      <c r="X540" s="71">
        <v>8351</v>
      </c>
      <c r="Y540" s="71">
        <v>11526</v>
      </c>
      <c r="Z540" s="71">
        <v>17301</v>
      </c>
      <c r="AA540" s="71">
        <v>7041</v>
      </c>
      <c r="AB540" s="71">
        <v>28229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38.445999999999998</v>
      </c>
      <c r="BJ540" s="71">
        <v>4563.0910000000003</v>
      </c>
      <c r="BK540" s="71">
        <v>0</v>
      </c>
      <c r="BL540" s="71">
        <v>0</v>
      </c>
      <c r="BM540" s="71">
        <v>0</v>
      </c>
      <c r="BN540" s="72"/>
      <c r="BO540" s="71">
        <v>0</v>
      </c>
      <c r="BP540" s="71">
        <v>2</v>
      </c>
      <c r="BQ540" s="71">
        <v>6</v>
      </c>
      <c r="BR540" s="71">
        <v>0</v>
      </c>
      <c r="BS540" s="71">
        <v>0</v>
      </c>
      <c r="BT540" s="71">
        <v>0</v>
      </c>
      <c r="BU540"/>
      <c r="BV540" s="70">
        <v>1943.769</v>
      </c>
      <c r="BW540" s="70">
        <v>78.849999999999994</v>
      </c>
      <c r="BX540" s="70">
        <v>2489.1460000000002</v>
      </c>
      <c r="BY540" s="70">
        <v>4.3140000000000001</v>
      </c>
      <c r="BZ540" s="70">
        <v>85.457999999999998</v>
      </c>
      <c r="CA540" s="70">
        <v>0</v>
      </c>
      <c r="CB540" s="70">
        <v>0</v>
      </c>
      <c r="CC540" s="70">
        <v>0</v>
      </c>
      <c r="CD540" s="70">
        <v>0</v>
      </c>
    </row>
    <row r="541" spans="1:82">
      <c r="A541" s="70" t="s">
        <v>2336</v>
      </c>
      <c r="B541" s="70">
        <v>450</v>
      </c>
      <c r="C541" s="70">
        <v>8</v>
      </c>
      <c r="D541" s="70">
        <v>27</v>
      </c>
      <c r="E541" s="70">
        <v>2011</v>
      </c>
      <c r="F541" s="70" t="s">
        <v>178</v>
      </c>
      <c r="G541" s="70" t="s">
        <v>2328</v>
      </c>
      <c r="H541" s="70" t="s">
        <v>2329</v>
      </c>
      <c r="I541" s="148"/>
      <c r="J541" s="71">
        <v>302.64621252768478</v>
      </c>
      <c r="K541" s="71">
        <v>5.8577673454887984</v>
      </c>
      <c r="L541" s="71">
        <v>27.75247970612098</v>
      </c>
      <c r="M541" s="71">
        <v>51.157469447490392</v>
      </c>
      <c r="N541" s="71">
        <v>52.150484617865423</v>
      </c>
      <c r="O541" s="71">
        <v>33.929005489499907</v>
      </c>
      <c r="P541" s="71">
        <v>34.327451329846156</v>
      </c>
      <c r="Q541" s="71">
        <v>1.9464304314659</v>
      </c>
      <c r="R541" s="71">
        <v>0</v>
      </c>
      <c r="S541" s="71">
        <v>0</v>
      </c>
      <c r="T541" s="72"/>
      <c r="U541" s="71">
        <v>8046206</v>
      </c>
      <c r="V541" s="71">
        <v>1163</v>
      </c>
      <c r="W541" s="71">
        <v>535</v>
      </c>
      <c r="X541" s="71">
        <v>8351</v>
      </c>
      <c r="Y541" s="71">
        <v>11465</v>
      </c>
      <c r="Z541" s="71">
        <v>17606</v>
      </c>
      <c r="AA541" s="71">
        <v>6937</v>
      </c>
      <c r="AB541" s="71">
        <v>27736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41.093000000000004</v>
      </c>
      <c r="BJ541" s="71">
        <v>4724.5379999999996</v>
      </c>
      <c r="BK541" s="71">
        <v>0</v>
      </c>
      <c r="BL541" s="71">
        <v>0</v>
      </c>
      <c r="BM541" s="71">
        <v>0</v>
      </c>
      <c r="BN541" s="72"/>
      <c r="BO541" s="71">
        <v>0</v>
      </c>
      <c r="BP541" s="71">
        <v>2</v>
      </c>
      <c r="BQ541" s="71">
        <v>6</v>
      </c>
      <c r="BR541" s="71">
        <v>0</v>
      </c>
      <c r="BS541" s="71">
        <v>0</v>
      </c>
      <c r="BT541" s="71">
        <v>0</v>
      </c>
      <c r="BU541"/>
      <c r="BV541" s="70">
        <v>2019.885</v>
      </c>
      <c r="BW541" s="70">
        <v>91.537999999999997</v>
      </c>
      <c r="BX541" s="70">
        <v>2565.4720000000002</v>
      </c>
      <c r="BY541" s="70">
        <v>4.5039999999999996</v>
      </c>
      <c r="BZ541" s="70">
        <v>84.231999999999999</v>
      </c>
      <c r="CA541" s="70">
        <v>0</v>
      </c>
      <c r="CB541" s="70">
        <v>0</v>
      </c>
      <c r="CC541" s="70">
        <v>0</v>
      </c>
      <c r="CD541" s="70">
        <v>0</v>
      </c>
    </row>
    <row r="542" spans="1:82">
      <c r="A542" s="70" t="s">
        <v>2337</v>
      </c>
      <c r="B542" s="70">
        <v>451</v>
      </c>
      <c r="C542" s="70">
        <v>9</v>
      </c>
      <c r="D542" s="70">
        <v>27</v>
      </c>
      <c r="E542" s="70">
        <v>2012</v>
      </c>
      <c r="F542" s="70" t="s">
        <v>179</v>
      </c>
      <c r="G542" s="70" t="s">
        <v>2328</v>
      </c>
      <c r="H542" s="70" t="s">
        <v>2329</v>
      </c>
      <c r="I542" s="148"/>
      <c r="J542" s="71">
        <v>351.014889843025</v>
      </c>
      <c r="K542" s="71">
        <v>5.6594268425716017</v>
      </c>
      <c r="L542" s="71">
        <v>27.155724173760941</v>
      </c>
      <c r="M542" s="71">
        <v>51.456259717641657</v>
      </c>
      <c r="N542" s="71">
        <v>55.626640710745932</v>
      </c>
      <c r="O542" s="71">
        <v>32.992826049281788</v>
      </c>
      <c r="P542" s="71">
        <v>33.890727786358511</v>
      </c>
      <c r="Q542" s="71">
        <v>2.0921886444465798</v>
      </c>
      <c r="R542" s="71">
        <v>0</v>
      </c>
      <c r="S542" s="71">
        <v>0</v>
      </c>
      <c r="T542" s="72"/>
      <c r="U542" s="71">
        <v>9382789</v>
      </c>
      <c r="V542" s="71">
        <v>1163</v>
      </c>
      <c r="W542" s="71">
        <v>535</v>
      </c>
      <c r="X542" s="71">
        <v>8351</v>
      </c>
      <c r="Y542" s="71">
        <v>11482</v>
      </c>
      <c r="Z542" s="71">
        <v>17256</v>
      </c>
      <c r="AA542" s="71">
        <v>6810</v>
      </c>
      <c r="AB542" s="71">
        <v>27440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39.915999999999997</v>
      </c>
      <c r="BJ542" s="71">
        <v>4444.9750000000004</v>
      </c>
      <c r="BK542" s="71">
        <v>0</v>
      </c>
      <c r="BL542" s="71">
        <v>0</v>
      </c>
      <c r="BM542" s="71">
        <v>0</v>
      </c>
      <c r="BN542" s="72"/>
      <c r="BO542" s="71">
        <v>0</v>
      </c>
      <c r="BP542" s="71">
        <v>2</v>
      </c>
      <c r="BQ542" s="71">
        <v>6</v>
      </c>
      <c r="BR542" s="71">
        <v>0</v>
      </c>
      <c r="BS542" s="71">
        <v>0</v>
      </c>
      <c r="BT542" s="71">
        <v>0</v>
      </c>
      <c r="BU542"/>
      <c r="BV542" s="70">
        <v>1869.326</v>
      </c>
      <c r="BW542" s="70">
        <v>110.651</v>
      </c>
      <c r="BX542" s="70">
        <v>2424.6149999999998</v>
      </c>
      <c r="BY542" s="70">
        <v>4.3440000000000003</v>
      </c>
      <c r="BZ542" s="70">
        <v>75.954999999999998</v>
      </c>
      <c r="CA542" s="70">
        <v>0</v>
      </c>
      <c r="CB542" s="70">
        <v>0</v>
      </c>
      <c r="CC542" s="70">
        <v>0</v>
      </c>
      <c r="CD542" s="70">
        <v>0</v>
      </c>
    </row>
    <row r="543" spans="1:82">
      <c r="A543" s="70" t="s">
        <v>2338</v>
      </c>
      <c r="B543" s="70">
        <v>452</v>
      </c>
      <c r="C543" s="70">
        <v>10</v>
      </c>
      <c r="D543" s="70">
        <v>27</v>
      </c>
      <c r="E543" s="70">
        <v>2013</v>
      </c>
      <c r="F543" s="70" t="s">
        <v>180</v>
      </c>
      <c r="G543" s="70" t="s">
        <v>2328</v>
      </c>
      <c r="H543" s="70" t="s">
        <v>2329</v>
      </c>
      <c r="I543" s="148"/>
      <c r="J543" s="71">
        <v>375.02467192587312</v>
      </c>
      <c r="K543" s="71">
        <v>3.7392163877304081</v>
      </c>
      <c r="L543" s="71">
        <v>26.849299592598921</v>
      </c>
      <c r="M543" s="71">
        <v>49.753834888818901</v>
      </c>
      <c r="N543" s="71">
        <v>57.314750052914519</v>
      </c>
      <c r="O543" s="71">
        <v>31.899348456101634</v>
      </c>
      <c r="P543" s="71">
        <v>33.38401707660703</v>
      </c>
      <c r="Q543" s="71">
        <v>2.09832884916458</v>
      </c>
      <c r="R543" s="71">
        <v>0</v>
      </c>
      <c r="S543" s="71">
        <v>0</v>
      </c>
      <c r="T543" s="72"/>
      <c r="U543" s="71">
        <v>11213968</v>
      </c>
      <c r="V543" s="71">
        <v>1163</v>
      </c>
      <c r="W543" s="71">
        <v>535</v>
      </c>
      <c r="X543" s="71">
        <v>8351</v>
      </c>
      <c r="Y543" s="71">
        <v>11496</v>
      </c>
      <c r="Z543" s="71">
        <v>17429</v>
      </c>
      <c r="AA543" s="71">
        <v>6683</v>
      </c>
      <c r="AB543" s="71">
        <v>27126</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43.87</v>
      </c>
      <c r="BJ543" s="71">
        <v>4626.1019999999999</v>
      </c>
      <c r="BK543" s="71">
        <v>0</v>
      </c>
      <c r="BL543" s="71">
        <v>0</v>
      </c>
      <c r="BM543" s="71">
        <v>0</v>
      </c>
      <c r="BN543" s="72"/>
      <c r="BO543" s="71">
        <v>0</v>
      </c>
      <c r="BP543" s="71">
        <v>2</v>
      </c>
      <c r="BQ543" s="71">
        <v>6</v>
      </c>
      <c r="BR543" s="71">
        <v>0</v>
      </c>
      <c r="BS543" s="71">
        <v>0</v>
      </c>
      <c r="BT543" s="71">
        <v>0</v>
      </c>
      <c r="BU543"/>
      <c r="BV543" s="70">
        <v>1973.0309999999999</v>
      </c>
      <c r="BW543" s="70">
        <v>110.10599999999999</v>
      </c>
      <c r="BX543" s="70">
        <v>2503.1410000000001</v>
      </c>
      <c r="BY543" s="70">
        <v>4.3650000000000002</v>
      </c>
      <c r="BZ543" s="70">
        <v>79.328999999999994</v>
      </c>
      <c r="CA543" s="70">
        <v>0</v>
      </c>
      <c r="CB543" s="70">
        <v>0</v>
      </c>
      <c r="CC543" s="70">
        <v>0</v>
      </c>
      <c r="CD543" s="70">
        <v>0</v>
      </c>
    </row>
    <row r="544" spans="1:82">
      <c r="A544" s="70" t="s">
        <v>2339</v>
      </c>
      <c r="B544" s="70">
        <v>453</v>
      </c>
      <c r="C544" s="70">
        <v>11</v>
      </c>
      <c r="D544" s="70">
        <v>27</v>
      </c>
      <c r="E544" s="70">
        <v>2014</v>
      </c>
      <c r="F544" s="70" t="s">
        <v>181</v>
      </c>
      <c r="G544" s="70" t="s">
        <v>2328</v>
      </c>
      <c r="H544" s="70" t="s">
        <v>2329</v>
      </c>
      <c r="I544" s="148"/>
      <c r="J544" s="71">
        <v>419.42879612404818</v>
      </c>
      <c r="K544" s="71">
        <v>3.4212236172496699</v>
      </c>
      <c r="L544" s="71">
        <v>14.894285110016099</v>
      </c>
      <c r="M544" s="71">
        <v>46.980602386393137</v>
      </c>
      <c r="N544" s="71">
        <v>54.236182526532623</v>
      </c>
      <c r="O544" s="71">
        <v>30.544565211410351</v>
      </c>
      <c r="P544" s="71">
        <v>33.713203299478749</v>
      </c>
      <c r="Q544" s="71">
        <v>1.9729957094805699</v>
      </c>
      <c r="R544" s="71">
        <v>0</v>
      </c>
      <c r="S544" s="71">
        <v>0</v>
      </c>
      <c r="T544" s="72"/>
      <c r="U544" s="71">
        <v>12189087</v>
      </c>
      <c r="V544" s="71">
        <v>1070</v>
      </c>
      <c r="W544" s="71">
        <v>356</v>
      </c>
      <c r="X544" s="71">
        <v>7955</v>
      </c>
      <c r="Y544" s="71">
        <v>11388</v>
      </c>
      <c r="Z544" s="71">
        <v>17577</v>
      </c>
      <c r="AA544" s="71">
        <v>6714</v>
      </c>
      <c r="AB544" s="71">
        <v>26584</v>
      </c>
      <c r="AC544" s="71">
        <v>0</v>
      </c>
      <c r="AD544" s="71">
        <v>0</v>
      </c>
      <c r="AE544" s="72"/>
      <c r="AF544" s="71"/>
      <c r="AG544" s="71"/>
      <c r="AH544" s="71"/>
      <c r="AI544" s="71"/>
      <c r="AJ544" s="71"/>
      <c r="AK544" s="71"/>
      <c r="AL544" s="71"/>
      <c r="AM544" s="71"/>
      <c r="AN544" s="71"/>
      <c r="AO544" s="71"/>
      <c r="AP544" s="71"/>
      <c r="AQ544" s="72"/>
      <c r="AR544" s="71">
        <v>631</v>
      </c>
      <c r="AS544" s="71">
        <v>121</v>
      </c>
      <c r="AT544" s="71">
        <v>0</v>
      </c>
      <c r="AU544" s="71">
        <v>0</v>
      </c>
      <c r="AV544" s="71">
        <v>0</v>
      </c>
      <c r="AW544" s="71">
        <v>1</v>
      </c>
      <c r="AX544" s="71"/>
      <c r="AY544" s="72"/>
      <c r="AZ544" s="71">
        <v>2732.549</v>
      </c>
      <c r="BA544" s="71">
        <v>9596.1</v>
      </c>
      <c r="BB544" s="71">
        <v>0</v>
      </c>
      <c r="BC544" s="71">
        <v>0</v>
      </c>
      <c r="BD544" s="71">
        <v>0</v>
      </c>
      <c r="BE544" s="71">
        <v>8572.5</v>
      </c>
      <c r="BF544" s="71"/>
      <c r="BG544" s="72"/>
      <c r="BH544" s="71">
        <v>0</v>
      </c>
      <c r="BI544" s="71">
        <v>43.31</v>
      </c>
      <c r="BJ544" s="71">
        <v>4605.4470000000001</v>
      </c>
      <c r="BK544" s="71">
        <v>0</v>
      </c>
      <c r="BL544" s="71">
        <v>3.9329999999999998</v>
      </c>
      <c r="BM544" s="71">
        <v>0</v>
      </c>
      <c r="BN544" s="72"/>
      <c r="BO544" s="71">
        <v>0</v>
      </c>
      <c r="BP544" s="71">
        <v>2</v>
      </c>
      <c r="BQ544" s="71">
        <v>6</v>
      </c>
      <c r="BR544" s="71">
        <v>0</v>
      </c>
      <c r="BS544" s="71">
        <v>1</v>
      </c>
      <c r="BT544" s="71">
        <v>0</v>
      </c>
      <c r="BU544"/>
      <c r="BV544" s="70">
        <v>1964.867</v>
      </c>
      <c r="BW544" s="70">
        <v>131.078</v>
      </c>
      <c r="BX544" s="70">
        <v>2472.4639999999999</v>
      </c>
      <c r="BY544" s="70">
        <v>4.407</v>
      </c>
      <c r="BZ544" s="70">
        <v>79.873999999999995</v>
      </c>
      <c r="CA544" s="70">
        <v>0</v>
      </c>
      <c r="CB544" s="70">
        <v>0</v>
      </c>
      <c r="CC544" s="70">
        <v>0</v>
      </c>
      <c r="CD544" s="70">
        <v>0</v>
      </c>
    </row>
    <row r="545" spans="1:82">
      <c r="A545" s="70" t="s">
        <v>2340</v>
      </c>
      <c r="B545" s="70">
        <v>454</v>
      </c>
      <c r="C545" s="70">
        <v>12</v>
      </c>
      <c r="D545" s="70">
        <v>27</v>
      </c>
      <c r="E545" s="70">
        <v>2015</v>
      </c>
      <c r="F545" s="70" t="s">
        <v>182</v>
      </c>
      <c r="G545" s="70" t="s">
        <v>2328</v>
      </c>
      <c r="H545" s="70" t="s">
        <v>2329</v>
      </c>
      <c r="I545" s="148"/>
      <c r="J545" s="71">
        <v>417.9736955024436</v>
      </c>
      <c r="K545" s="71">
        <v>3.2292208230005879</v>
      </c>
      <c r="L545" s="71">
        <v>14.925065483299919</v>
      </c>
      <c r="M545" s="71">
        <v>47.460726373287272</v>
      </c>
      <c r="N545" s="71">
        <v>48.140732292132867</v>
      </c>
      <c r="O545" s="71">
        <v>29.356667391227784</v>
      </c>
      <c r="P545" s="71">
        <v>33.026246639473634</v>
      </c>
      <c r="Q545" s="71">
        <v>1.89743354028643</v>
      </c>
      <c r="R545" s="71">
        <v>0</v>
      </c>
      <c r="S545" s="71">
        <v>0</v>
      </c>
      <c r="T545" s="72"/>
      <c r="U545" s="71">
        <v>11912730</v>
      </c>
      <c r="V545" s="71">
        <v>1070</v>
      </c>
      <c r="W545" s="71">
        <v>356</v>
      </c>
      <c r="X545" s="71">
        <v>7955</v>
      </c>
      <c r="Y545" s="71">
        <v>11359</v>
      </c>
      <c r="Z545" s="71">
        <v>17056</v>
      </c>
      <c r="AA545" s="71">
        <v>6572</v>
      </c>
      <c r="AB545" s="71">
        <v>26116</v>
      </c>
      <c r="AC545" s="71">
        <v>0</v>
      </c>
      <c r="AD545" s="71">
        <v>0</v>
      </c>
      <c r="AE545" s="72"/>
      <c r="AF545" s="71">
        <v>122098532.5113626</v>
      </c>
      <c r="AG545" s="71">
        <v>2130440.4106303062</v>
      </c>
      <c r="AH545" s="71">
        <v>2211346.5956587112</v>
      </c>
      <c r="AI545" s="71">
        <v>49044376.064001553</v>
      </c>
      <c r="AJ545" s="71">
        <v>61684327.993023694</v>
      </c>
      <c r="AK545" s="71">
        <v>0</v>
      </c>
      <c r="AL545" s="71">
        <v>0</v>
      </c>
      <c r="AM545" s="71">
        <v>3579088.2475003479</v>
      </c>
      <c r="AN545" s="71">
        <v>0</v>
      </c>
      <c r="AO545" s="71">
        <v>0</v>
      </c>
      <c r="AP545" s="71">
        <v>240748111.82217723</v>
      </c>
      <c r="AQ545" s="72"/>
      <c r="AR545" s="71">
        <v>668</v>
      </c>
      <c r="AS545" s="71">
        <v>176</v>
      </c>
      <c r="AT545" s="71">
        <v>0</v>
      </c>
      <c r="AU545" s="71">
        <v>0</v>
      </c>
      <c r="AV545" s="71">
        <v>0</v>
      </c>
      <c r="AW545" s="71">
        <v>1</v>
      </c>
      <c r="AX545" s="71"/>
      <c r="AY545" s="72"/>
      <c r="AZ545" s="71">
        <v>2949.2429999999999</v>
      </c>
      <c r="BA545" s="71">
        <v>13875.1</v>
      </c>
      <c r="BB545" s="71">
        <v>0</v>
      </c>
      <c r="BC545" s="71">
        <v>0</v>
      </c>
      <c r="BD545" s="71">
        <v>0</v>
      </c>
      <c r="BE545" s="71">
        <v>8572.5</v>
      </c>
      <c r="BF545" s="71"/>
      <c r="BG545" s="72"/>
      <c r="BH545" s="71">
        <v>0</v>
      </c>
      <c r="BI545" s="71">
        <v>41.500999999999998</v>
      </c>
      <c r="BJ545" s="71">
        <v>4545.9210000000003</v>
      </c>
      <c r="BK545" s="71">
        <v>0</v>
      </c>
      <c r="BL545" s="71">
        <v>3.9329999999999998</v>
      </c>
      <c r="BM545" s="71">
        <v>0</v>
      </c>
      <c r="BN545" s="72"/>
      <c r="BO545" s="71">
        <v>0</v>
      </c>
      <c r="BP545" s="71">
        <v>2</v>
      </c>
      <c r="BQ545" s="71">
        <v>6</v>
      </c>
      <c r="BR545" s="71">
        <v>0</v>
      </c>
      <c r="BS545" s="71">
        <v>1</v>
      </c>
      <c r="BT545" s="71">
        <v>0</v>
      </c>
      <c r="BU545"/>
      <c r="BV545" s="70">
        <v>1917.6310000000001</v>
      </c>
      <c r="BW545" s="70">
        <v>153.78899999999999</v>
      </c>
      <c r="BX545" s="70">
        <v>2432.6680000000001</v>
      </c>
      <c r="BY545" s="70">
        <v>5.3289999999999997</v>
      </c>
      <c r="BZ545" s="70">
        <v>81.938000000000002</v>
      </c>
      <c r="CA545" s="70">
        <v>0</v>
      </c>
      <c r="CB545" s="70">
        <v>0</v>
      </c>
      <c r="CC545" s="70">
        <v>0</v>
      </c>
      <c r="CD545" s="70">
        <v>0</v>
      </c>
    </row>
    <row r="546" spans="1:82">
      <c r="A546" s="70" t="s">
        <v>2341</v>
      </c>
      <c r="B546" s="70">
        <v>455</v>
      </c>
      <c r="C546" s="70">
        <v>13</v>
      </c>
      <c r="D546" s="70">
        <v>27</v>
      </c>
      <c r="E546" s="70">
        <v>2016</v>
      </c>
      <c r="F546" s="70" t="s">
        <v>155</v>
      </c>
      <c r="G546" s="70" t="s">
        <v>2328</v>
      </c>
      <c r="H546" s="70" t="s">
        <v>2329</v>
      </c>
      <c r="I546" s="148"/>
      <c r="J546" s="71">
        <v>436.41975814512995</v>
      </c>
      <c r="K546" s="71">
        <v>3.063196500305728</v>
      </c>
      <c r="L546" s="71">
        <v>16.623327088238948</v>
      </c>
      <c r="M546" s="71">
        <v>41.785929575521102</v>
      </c>
      <c r="N546" s="71">
        <v>45.545895548827893</v>
      </c>
      <c r="O546" s="71">
        <v>29.032480796591333</v>
      </c>
      <c r="P546" s="71">
        <v>31.61570362493309</v>
      </c>
      <c r="Q546" s="71">
        <v>1.8086743371883949</v>
      </c>
      <c r="R546" s="71">
        <v>0</v>
      </c>
      <c r="S546" s="71">
        <v>0</v>
      </c>
      <c r="T546" s="72"/>
      <c r="U546" s="71">
        <v>11185041</v>
      </c>
      <c r="V546" s="71">
        <v>1070</v>
      </c>
      <c r="W546" s="71">
        <v>356</v>
      </c>
      <c r="X546" s="71">
        <v>7955</v>
      </c>
      <c r="Y546" s="71">
        <v>11292</v>
      </c>
      <c r="Z546" s="71">
        <v>17075</v>
      </c>
      <c r="AA546" s="71">
        <v>6507</v>
      </c>
      <c r="AB546" s="71">
        <v>25607</v>
      </c>
      <c r="AC546" s="71">
        <v>0</v>
      </c>
      <c r="AD546" s="71">
        <v>0</v>
      </c>
      <c r="AE546" s="72"/>
      <c r="AF546" s="71">
        <v>129988079.7152704</v>
      </c>
      <c r="AG546" s="71">
        <v>1980679.5873620771</v>
      </c>
      <c r="AH546" s="71">
        <v>2118050.5168682588</v>
      </c>
      <c r="AI546" s="71">
        <v>48939710.443428017</v>
      </c>
      <c r="AJ546" s="71">
        <v>57156169.260992609</v>
      </c>
      <c r="AK546" s="71">
        <v>0</v>
      </c>
      <c r="AL546" s="71">
        <v>0</v>
      </c>
      <c r="AM546" s="71">
        <v>3512058.3392541688</v>
      </c>
      <c r="AN546" s="71">
        <v>0</v>
      </c>
      <c r="AO546" s="71">
        <v>0</v>
      </c>
      <c r="AP546" s="71">
        <v>243694747.86317554</v>
      </c>
      <c r="AQ546" s="72"/>
      <c r="AR546" s="71">
        <v>694</v>
      </c>
      <c r="AS546" s="71">
        <v>209</v>
      </c>
      <c r="AT546" s="71">
        <v>0</v>
      </c>
      <c r="AU546" s="71">
        <v>0</v>
      </c>
      <c r="AV546" s="71">
        <v>0</v>
      </c>
      <c r="AW546" s="71">
        <v>1</v>
      </c>
      <c r="AX546" s="71"/>
      <c r="AY546" s="72"/>
      <c r="AZ546" s="71">
        <v>3100.1869999999999</v>
      </c>
      <c r="BA546" s="71">
        <v>18223.599999999999</v>
      </c>
      <c r="BB546" s="71">
        <v>0</v>
      </c>
      <c r="BC546" s="71">
        <v>0</v>
      </c>
      <c r="BD546" s="71">
        <v>0</v>
      </c>
      <c r="BE546" s="71">
        <v>8572.5</v>
      </c>
      <c r="BF546" s="71"/>
      <c r="BG546" s="72"/>
      <c r="BH546" s="71">
        <v>0</v>
      </c>
      <c r="BI546" s="71">
        <v>41.96</v>
      </c>
      <c r="BJ546" s="71">
        <v>4510.3869999999997</v>
      </c>
      <c r="BK546" s="71">
        <v>0</v>
      </c>
      <c r="BL546" s="71">
        <v>0</v>
      </c>
      <c r="BM546" s="71">
        <v>0</v>
      </c>
      <c r="BN546" s="72"/>
      <c r="BO546" s="71">
        <v>0</v>
      </c>
      <c r="BP546" s="71">
        <v>2</v>
      </c>
      <c r="BQ546" s="71">
        <v>6</v>
      </c>
      <c r="BR546" s="71">
        <v>0</v>
      </c>
      <c r="BS546" s="71">
        <v>0</v>
      </c>
      <c r="BT546" s="71">
        <v>0</v>
      </c>
      <c r="BU546"/>
      <c r="BV546" s="70">
        <v>1909.809</v>
      </c>
      <c r="BW546" s="70">
        <v>149.14099999999999</v>
      </c>
      <c r="BX546" s="70">
        <v>2408.3449999999998</v>
      </c>
      <c r="BY546" s="70">
        <v>5.1280000000000001</v>
      </c>
      <c r="BZ546" s="70">
        <v>79.924000000000007</v>
      </c>
      <c r="CA546" s="70">
        <v>0</v>
      </c>
      <c r="CB546" s="70">
        <v>0</v>
      </c>
      <c r="CC546" s="70">
        <v>0</v>
      </c>
      <c r="CD546" s="70">
        <v>0</v>
      </c>
    </row>
    <row r="547" spans="1:82">
      <c r="A547" s="70" t="s">
        <v>2342</v>
      </c>
      <c r="B547" s="70">
        <v>456</v>
      </c>
      <c r="C547" s="70">
        <v>14</v>
      </c>
      <c r="D547" s="70">
        <v>27</v>
      </c>
      <c r="E547" s="70">
        <v>2017</v>
      </c>
      <c r="F547" s="70" t="s">
        <v>156</v>
      </c>
      <c r="G547" s="70" t="s">
        <v>2328</v>
      </c>
      <c r="H547" s="70" t="s">
        <v>2329</v>
      </c>
      <c r="I547" s="148"/>
      <c r="J547" s="71">
        <v>411.94327300916211</v>
      </c>
      <c r="K547" s="71">
        <v>3.463451552261378</v>
      </c>
      <c r="L547" s="71">
        <v>15.256605024081351</v>
      </c>
      <c r="M547" s="71">
        <v>40.568396622221286</v>
      </c>
      <c r="N547" s="71">
        <v>45.621230690710846</v>
      </c>
      <c r="O547" s="71">
        <v>28.421591033618181</v>
      </c>
      <c r="P547" s="71">
        <v>31.236795516401887</v>
      </c>
      <c r="Q547" s="71">
        <v>1.7175407787526</v>
      </c>
      <c r="R547" s="71">
        <v>0</v>
      </c>
      <c r="S547" s="71">
        <v>0</v>
      </c>
      <c r="T547" s="72"/>
      <c r="U547" s="71">
        <v>11371470</v>
      </c>
      <c r="V547" s="71">
        <v>1070</v>
      </c>
      <c r="W547" s="71">
        <v>356</v>
      </c>
      <c r="X547" s="71">
        <v>7955</v>
      </c>
      <c r="Y547" s="71">
        <v>11197</v>
      </c>
      <c r="Z547" s="71">
        <v>16993</v>
      </c>
      <c r="AA547" s="71">
        <v>6470</v>
      </c>
      <c r="AB547" s="71">
        <v>25146</v>
      </c>
      <c r="AC547" s="71">
        <v>0</v>
      </c>
      <c r="AD547" s="71">
        <v>0</v>
      </c>
      <c r="AE547" s="72"/>
      <c r="AF547" s="71">
        <v>122565718.6236894</v>
      </c>
      <c r="AG547" s="71">
        <v>2480597.2749866601</v>
      </c>
      <c r="AH547" s="71">
        <v>2559509.3018695428</v>
      </c>
      <c r="AI547" s="71">
        <v>50225547.854579151</v>
      </c>
      <c r="AJ547" s="71">
        <v>58925656.259817019</v>
      </c>
      <c r="AK547" s="71">
        <v>0</v>
      </c>
      <c r="AL547" s="71">
        <v>0</v>
      </c>
      <c r="AM547" s="71">
        <v>3454227.6191833401</v>
      </c>
      <c r="AN547" s="71">
        <v>0</v>
      </c>
      <c r="AO547" s="71">
        <v>0</v>
      </c>
      <c r="AP547" s="71">
        <v>240211256.9341251</v>
      </c>
      <c r="AQ547" s="72"/>
      <c r="AR547" s="71">
        <v>722</v>
      </c>
      <c r="AS547" s="71">
        <v>232</v>
      </c>
      <c r="AT547" s="71">
        <v>0</v>
      </c>
      <c r="AU547" s="71">
        <v>0</v>
      </c>
      <c r="AV547" s="71">
        <v>0</v>
      </c>
      <c r="AW547" s="71">
        <v>1</v>
      </c>
      <c r="AX547" s="71"/>
      <c r="AY547" s="72"/>
      <c r="AZ547" s="71">
        <v>3245.7869999999998</v>
      </c>
      <c r="BA547" s="71">
        <v>25957.200000000001</v>
      </c>
      <c r="BB547" s="71">
        <v>0</v>
      </c>
      <c r="BC547" s="71">
        <v>0</v>
      </c>
      <c r="BD547" s="71">
        <v>0</v>
      </c>
      <c r="BE547" s="71">
        <v>8572.5</v>
      </c>
      <c r="BF547" s="71"/>
      <c r="BG547" s="72"/>
      <c r="BH547" s="71">
        <v>0</v>
      </c>
      <c r="BI547" s="71">
        <v>41.165999999999997</v>
      </c>
      <c r="BJ547" s="71">
        <v>4491.33</v>
      </c>
      <c r="BK547" s="71">
        <v>0</v>
      </c>
      <c r="BL547" s="71">
        <v>0</v>
      </c>
      <c r="BM547" s="71">
        <v>0</v>
      </c>
      <c r="BN547" s="72"/>
      <c r="BO547" s="71">
        <v>0</v>
      </c>
      <c r="BP547" s="71">
        <v>2</v>
      </c>
      <c r="BQ547" s="71">
        <v>6</v>
      </c>
      <c r="BR547" s="71">
        <v>0</v>
      </c>
      <c r="BS547" s="71">
        <v>0</v>
      </c>
      <c r="BT547" s="71">
        <v>0</v>
      </c>
      <c r="BU547"/>
      <c r="BV547" s="70">
        <v>1892.943</v>
      </c>
      <c r="BW547" s="70">
        <v>145.21199999999999</v>
      </c>
      <c r="BX547" s="70">
        <v>2414.297</v>
      </c>
      <c r="BY547" s="70">
        <v>5.0469999999999997</v>
      </c>
      <c r="BZ547" s="70">
        <v>74.997</v>
      </c>
      <c r="CA547" s="70">
        <v>0</v>
      </c>
      <c r="CB547" s="70">
        <v>0</v>
      </c>
      <c r="CC547" s="70">
        <v>0</v>
      </c>
      <c r="CD547" s="70">
        <v>0</v>
      </c>
    </row>
    <row r="548" spans="1:82">
      <c r="A548" s="70" t="s">
        <v>2343</v>
      </c>
      <c r="B548" s="70">
        <v>457</v>
      </c>
      <c r="C548" s="70">
        <v>15</v>
      </c>
      <c r="D548" s="70">
        <v>27</v>
      </c>
      <c r="E548" s="70">
        <v>2018</v>
      </c>
      <c r="F548" s="70" t="s">
        <v>183</v>
      </c>
      <c r="G548" s="70" t="s">
        <v>2328</v>
      </c>
      <c r="H548" s="70" t="s">
        <v>2329</v>
      </c>
      <c r="I548" s="148"/>
      <c r="J548" s="71">
        <v>361.14881109289911</v>
      </c>
      <c r="K548" s="71">
        <v>2.8928889741381201</v>
      </c>
      <c r="L548" s="71">
        <v>13.890538343300971</v>
      </c>
      <c r="M548" s="71">
        <v>36.048206815596004</v>
      </c>
      <c r="N548" s="71">
        <v>41.555737925833938</v>
      </c>
      <c r="O548" s="71">
        <v>27.922074959779824</v>
      </c>
      <c r="P548" s="71">
        <v>30.787240369679097</v>
      </c>
      <c r="Q548" s="71">
        <v>1.5570769336513499</v>
      </c>
      <c r="R548" s="71">
        <v>0</v>
      </c>
      <c r="S548" s="71">
        <v>0</v>
      </c>
      <c r="T548" s="72"/>
      <c r="U548" s="71">
        <v>11169053</v>
      </c>
      <c r="V548" s="71">
        <v>1070</v>
      </c>
      <c r="W548" s="71">
        <v>356</v>
      </c>
      <c r="X548" s="71">
        <v>7955</v>
      </c>
      <c r="Y548" s="71">
        <v>11131</v>
      </c>
      <c r="Z548" s="71">
        <v>17014</v>
      </c>
      <c r="AA548" s="71">
        <v>6441</v>
      </c>
      <c r="AB548" s="71">
        <v>24567</v>
      </c>
      <c r="AC548" s="71">
        <v>0</v>
      </c>
      <c r="AD548" s="71">
        <v>0</v>
      </c>
      <c r="AE548" s="72"/>
      <c r="AF548" s="71">
        <v>112351151.6055887</v>
      </c>
      <c r="AG548" s="71">
        <v>1868401.8821027591</v>
      </c>
      <c r="AH548" s="71">
        <v>2380266.2324874708</v>
      </c>
      <c r="AI548" s="71">
        <v>45617501.121136047</v>
      </c>
      <c r="AJ548" s="71">
        <v>57630757.068483107</v>
      </c>
      <c r="AK548" s="71">
        <v>0</v>
      </c>
      <c r="AL548" s="71">
        <v>0</v>
      </c>
      <c r="AM548" s="71">
        <v>3381674.8368530781</v>
      </c>
      <c r="AN548" s="71">
        <v>0</v>
      </c>
      <c r="AO548" s="71">
        <v>0</v>
      </c>
      <c r="AP548" s="71">
        <v>223229752.74665117</v>
      </c>
      <c r="AQ548" s="72"/>
      <c r="AR548" s="71">
        <v>750</v>
      </c>
      <c r="AS548" s="71">
        <v>254</v>
      </c>
      <c r="AT548" s="71">
        <v>0</v>
      </c>
      <c r="AU548" s="71">
        <v>0</v>
      </c>
      <c r="AV548" s="71">
        <v>0</v>
      </c>
      <c r="AW548" s="71">
        <v>1</v>
      </c>
      <c r="AX548" s="71"/>
      <c r="AY548" s="72"/>
      <c r="AZ548" s="71">
        <v>3376.8069999999989</v>
      </c>
      <c r="BA548" s="71">
        <v>86785</v>
      </c>
      <c r="BB548" s="71">
        <v>0</v>
      </c>
      <c r="BC548" s="71">
        <v>0</v>
      </c>
      <c r="BD548" s="71">
        <v>0</v>
      </c>
      <c r="BE548" s="71">
        <v>10755.058999999999</v>
      </c>
      <c r="BF548" s="71"/>
      <c r="BG548" s="72"/>
      <c r="BH548" s="71">
        <v>0</v>
      </c>
      <c r="BI548" s="71">
        <v>41.38</v>
      </c>
      <c r="BJ548" s="71">
        <v>4515.8519999999999</v>
      </c>
      <c r="BK548" s="71">
        <v>0</v>
      </c>
      <c r="BL548" s="71">
        <v>0</v>
      </c>
      <c r="BM548" s="71">
        <v>0</v>
      </c>
      <c r="BN548" s="72"/>
      <c r="BO548" s="71">
        <v>0</v>
      </c>
      <c r="BP548" s="71">
        <v>2</v>
      </c>
      <c r="BQ548" s="71">
        <v>6</v>
      </c>
      <c r="BR548" s="71">
        <v>0</v>
      </c>
      <c r="BS548" s="71">
        <v>0</v>
      </c>
      <c r="BT548" s="71">
        <v>0</v>
      </c>
      <c r="BU548"/>
      <c r="BV548" s="70">
        <v>1918.912</v>
      </c>
      <c r="BW548" s="70">
        <v>150.19800000000001</v>
      </c>
      <c r="BX548" s="70">
        <v>2406.0749999999998</v>
      </c>
      <c r="BY548" s="70">
        <v>4.923</v>
      </c>
      <c r="BZ548" s="70">
        <v>77.123999999999995</v>
      </c>
      <c r="CA548" s="70">
        <v>0</v>
      </c>
      <c r="CB548" s="70">
        <v>0</v>
      </c>
      <c r="CC548" s="70">
        <v>0</v>
      </c>
      <c r="CD548" s="70">
        <v>0</v>
      </c>
    </row>
    <row r="549" spans="1:82">
      <c r="A549" s="70" t="s">
        <v>2344</v>
      </c>
      <c r="B549" s="70">
        <v>458</v>
      </c>
      <c r="C549" s="70">
        <v>16</v>
      </c>
      <c r="D549" s="70">
        <v>27</v>
      </c>
      <c r="E549" s="70">
        <v>2019</v>
      </c>
      <c r="F549" s="70" t="s">
        <v>158</v>
      </c>
      <c r="G549" s="70" t="s">
        <v>2328</v>
      </c>
      <c r="H549" s="70" t="s">
        <v>2329</v>
      </c>
      <c r="I549" s="148"/>
      <c r="J549" s="71">
        <v>334.56120401130198</v>
      </c>
      <c r="K549" s="71">
        <v>2.9234502875123254</v>
      </c>
      <c r="L549" s="71">
        <v>13.899446896658411</v>
      </c>
      <c r="M549" s="71">
        <v>32.509245013176972</v>
      </c>
      <c r="N549" s="71">
        <v>32.907259784444157</v>
      </c>
      <c r="O549" s="71">
        <v>26.945997171805573</v>
      </c>
      <c r="P549" s="71">
        <v>30.484854387560745</v>
      </c>
      <c r="Q549" s="71">
        <v>1.47660213324821</v>
      </c>
      <c r="R549" s="71">
        <v>0</v>
      </c>
      <c r="S549" s="71">
        <v>0</v>
      </c>
      <c r="T549" s="72"/>
      <c r="U549" s="71">
        <v>11297580</v>
      </c>
      <c r="V549" s="71">
        <v>1070</v>
      </c>
      <c r="W549" s="71">
        <v>356</v>
      </c>
      <c r="X549" s="71">
        <v>7955</v>
      </c>
      <c r="Y549" s="71">
        <v>11005</v>
      </c>
      <c r="Z549" s="71">
        <v>16870</v>
      </c>
      <c r="AA549" s="71">
        <v>6330</v>
      </c>
      <c r="AB549" s="71">
        <v>23928</v>
      </c>
      <c r="AC549" s="71">
        <v>0</v>
      </c>
      <c r="AD549" s="71">
        <v>0</v>
      </c>
      <c r="AE549" s="72"/>
      <c r="AF549" s="71">
        <v>110984114.3220073</v>
      </c>
      <c r="AG549" s="71">
        <v>2278681.645759827</v>
      </c>
      <c r="AH549" s="71">
        <v>2586333.275597733</v>
      </c>
      <c r="AI549" s="71">
        <v>45636224.645032167</v>
      </c>
      <c r="AJ549" s="71">
        <v>50867603.713054202</v>
      </c>
      <c r="AK549" s="71">
        <v>0</v>
      </c>
      <c r="AL549" s="71">
        <v>0</v>
      </c>
      <c r="AM549" s="71">
        <v>3258813.4701124411</v>
      </c>
      <c r="AN549" s="71">
        <v>0</v>
      </c>
      <c r="AO549" s="71">
        <v>0</v>
      </c>
      <c r="AP549" s="71">
        <v>215611771.07156369</v>
      </c>
      <c r="AQ549" s="72"/>
      <c r="AR549" s="71">
        <v>767</v>
      </c>
      <c r="AS549" s="71">
        <v>271</v>
      </c>
      <c r="AT549" s="71">
        <v>0</v>
      </c>
      <c r="AU549" s="71">
        <v>0</v>
      </c>
      <c r="AV549" s="71">
        <v>0</v>
      </c>
      <c r="AW549" s="71">
        <v>1</v>
      </c>
      <c r="AX549" s="71"/>
      <c r="AY549" s="72"/>
      <c r="AZ549" s="71">
        <v>3468.444</v>
      </c>
      <c r="BA549" s="71">
        <v>88299.1</v>
      </c>
      <c r="BB549" s="71">
        <v>0</v>
      </c>
      <c r="BC549" s="71">
        <v>0</v>
      </c>
      <c r="BD549" s="71">
        <v>0</v>
      </c>
      <c r="BE549" s="71">
        <v>10755.058999999999</v>
      </c>
      <c r="BF549" s="71"/>
      <c r="BG549" s="72"/>
      <c r="BH549" s="71">
        <v>0</v>
      </c>
      <c r="BI549" s="71">
        <v>39.783000000000001</v>
      </c>
      <c r="BJ549" s="71">
        <v>4397.4040000000005</v>
      </c>
      <c r="BK549" s="71">
        <v>0</v>
      </c>
      <c r="BL549" s="71">
        <v>0</v>
      </c>
      <c r="BM549" s="71">
        <v>0</v>
      </c>
      <c r="BN549" s="72"/>
      <c r="BO549" s="71">
        <v>0</v>
      </c>
      <c r="BP549" s="71">
        <v>2</v>
      </c>
      <c r="BQ549" s="71">
        <v>6</v>
      </c>
      <c r="BR549" s="71">
        <v>0</v>
      </c>
      <c r="BS549" s="71">
        <v>0</v>
      </c>
      <c r="BT549" s="71">
        <v>0</v>
      </c>
      <c r="BU549"/>
      <c r="BV549" s="70">
        <v>1801.992</v>
      </c>
      <c r="BW549" s="70">
        <v>232.58600000000001</v>
      </c>
      <c r="BX549" s="70">
        <v>2322.7719999999999</v>
      </c>
      <c r="BY549" s="70">
        <v>5.0990000000000002</v>
      </c>
      <c r="BZ549" s="70">
        <v>74.738</v>
      </c>
      <c r="CA549" s="70">
        <v>0</v>
      </c>
      <c r="CB549" s="70">
        <v>0</v>
      </c>
      <c r="CC549" s="70">
        <v>0</v>
      </c>
      <c r="CD549" s="70">
        <v>0</v>
      </c>
    </row>
    <row r="550" spans="1:82">
      <c r="A550" s="70" t="s">
        <v>2345</v>
      </c>
      <c r="B550" s="70">
        <v>459</v>
      </c>
      <c r="C550" s="70">
        <v>17</v>
      </c>
      <c r="D550" s="70">
        <v>27</v>
      </c>
      <c r="E550" s="70">
        <v>2020</v>
      </c>
      <c r="F550" s="70" t="s">
        <v>159</v>
      </c>
      <c r="G550" s="70" t="s">
        <v>2328</v>
      </c>
      <c r="H550" s="70" t="s">
        <v>2329</v>
      </c>
      <c r="I550" s="148"/>
      <c r="J550" s="71">
        <v>325.59167432498123</v>
      </c>
      <c r="K550" s="71">
        <v>3.2258182580855026</v>
      </c>
      <c r="L550" s="71">
        <v>30.362009651417807</v>
      </c>
      <c r="M550" s="71">
        <v>26.779825034619464</v>
      </c>
      <c r="N550" s="71">
        <v>35.337367498202504</v>
      </c>
      <c r="O550" s="71">
        <v>23.283833829773823</v>
      </c>
      <c r="P550" s="71">
        <v>28.635664421936752</v>
      </c>
      <c r="Q550" s="71">
        <v>1.37820690944975</v>
      </c>
      <c r="R550" s="71">
        <v>0</v>
      </c>
      <c r="S550" s="71">
        <v>0</v>
      </c>
      <c r="T550" s="72"/>
      <c r="U550" s="71">
        <v>10343875</v>
      </c>
      <c r="V550" s="71">
        <v>1077</v>
      </c>
      <c r="W550" s="71">
        <v>819</v>
      </c>
      <c r="X550" s="71">
        <v>7133</v>
      </c>
      <c r="Y550" s="71">
        <v>10893</v>
      </c>
      <c r="Z550" s="71">
        <v>16638</v>
      </c>
      <c r="AA550" s="71">
        <v>6320</v>
      </c>
      <c r="AB550" s="71">
        <v>23375</v>
      </c>
      <c r="AC550" s="71">
        <v>0</v>
      </c>
      <c r="AD550" s="71">
        <v>0</v>
      </c>
      <c r="AE550" s="72"/>
      <c r="AF550" s="71">
        <v>110864252.2544252</v>
      </c>
      <c r="AG550" s="71">
        <v>2485605.5484296232</v>
      </c>
      <c r="AH550" s="71">
        <v>5868999.4418825749</v>
      </c>
      <c r="AI550" s="71">
        <v>38853051.492844135</v>
      </c>
      <c r="AJ550" s="71">
        <v>57226330.272760913</v>
      </c>
      <c r="AK550" s="71"/>
      <c r="AL550" s="71"/>
      <c r="AM550" s="71">
        <v>3050697.2016666098</v>
      </c>
      <c r="AN550" s="71"/>
      <c r="AO550" s="71"/>
      <c r="AP550" s="71">
        <v>218348936.2120091</v>
      </c>
      <c r="AQ550" s="72"/>
      <c r="AR550" s="71">
        <v>779</v>
      </c>
      <c r="AS550" s="71">
        <v>297</v>
      </c>
      <c r="AT550" s="71">
        <v>0</v>
      </c>
      <c r="AU550" s="71">
        <v>0</v>
      </c>
      <c r="AV550" s="71">
        <v>0</v>
      </c>
      <c r="AW550" s="71">
        <v>1</v>
      </c>
      <c r="AX550" s="71"/>
      <c r="AY550" s="72"/>
      <c r="AZ550" s="71">
        <v>3536.3770000000022</v>
      </c>
      <c r="BA550" s="71">
        <v>99488.599999999962</v>
      </c>
      <c r="BB550" s="71">
        <v>0</v>
      </c>
      <c r="BC550" s="71">
        <v>0</v>
      </c>
      <c r="BD550" s="71">
        <v>0</v>
      </c>
      <c r="BE550" s="71">
        <v>10755.058999999999</v>
      </c>
      <c r="BF550" s="71"/>
      <c r="BG550" s="72"/>
      <c r="BH550" s="71">
        <v>0</v>
      </c>
      <c r="BI550" s="71">
        <v>38.021000000000001</v>
      </c>
      <c r="BJ550" s="71">
        <v>3741.2640000000001</v>
      </c>
      <c r="BK550" s="71">
        <v>0</v>
      </c>
      <c r="BL550" s="71">
        <v>0</v>
      </c>
      <c r="BM550" s="71">
        <v>0</v>
      </c>
      <c r="BN550" s="72"/>
      <c r="BO550" s="71">
        <v>0</v>
      </c>
      <c r="BP550" s="71">
        <v>2</v>
      </c>
      <c r="BQ550" s="71">
        <v>6</v>
      </c>
      <c r="BR550" s="71">
        <v>0</v>
      </c>
      <c r="BS550" s="71">
        <v>0</v>
      </c>
      <c r="BT550" s="71">
        <v>0</v>
      </c>
      <c r="BU550"/>
      <c r="BV550" s="70">
        <v>1728.614</v>
      </c>
      <c r="BW550" s="70">
        <v>217.08099999999999</v>
      </c>
      <c r="BX550" s="70">
        <v>1751.6189999999999</v>
      </c>
      <c r="BY550" s="70">
        <v>5.1790000000000003</v>
      </c>
      <c r="BZ550" s="70">
        <v>76.792000000000002</v>
      </c>
      <c r="CA550" s="70">
        <v>0</v>
      </c>
      <c r="CB550" s="70">
        <v>0</v>
      </c>
      <c r="CC550" s="70">
        <v>0</v>
      </c>
      <c r="CD550" s="70">
        <v>0</v>
      </c>
    </row>
    <row r="551" spans="1:82">
      <c r="A551" s="70" t="s">
        <v>2346</v>
      </c>
      <c r="B551" s="70">
        <v>459</v>
      </c>
      <c r="C551" s="70">
        <v>18</v>
      </c>
      <c r="D551" s="70">
        <v>27</v>
      </c>
      <c r="E551" s="70">
        <v>2021</v>
      </c>
      <c r="F551" s="70" t="s">
        <v>160</v>
      </c>
      <c r="G551" s="70" t="s">
        <v>2328</v>
      </c>
      <c r="H551" s="70" t="s">
        <v>2329</v>
      </c>
      <c r="I551" s="148"/>
      <c r="J551" s="71">
        <v>231.10497376755009</v>
      </c>
      <c r="K551" s="71">
        <v>3.7424571700944016</v>
      </c>
      <c r="L551" s="71">
        <v>27.408875387071614</v>
      </c>
      <c r="M551" s="71">
        <v>28.967586844366576</v>
      </c>
      <c r="N551" s="71">
        <v>38.561976821811129</v>
      </c>
      <c r="O551" s="71">
        <v>22.130806069793451</v>
      </c>
      <c r="P551" s="71">
        <v>29.36192796838699</v>
      </c>
      <c r="Q551" s="71">
        <v>1.32865701593605</v>
      </c>
      <c r="R551" s="71">
        <v>0</v>
      </c>
      <c r="S551" s="71">
        <v>0</v>
      </c>
      <c r="T551" s="72"/>
      <c r="U551" s="71">
        <v>7740476</v>
      </c>
      <c r="V551" s="71">
        <v>1077</v>
      </c>
      <c r="W551" s="71">
        <v>819</v>
      </c>
      <c r="X551" s="71">
        <v>7133</v>
      </c>
      <c r="Y551" s="71">
        <v>10795</v>
      </c>
      <c r="Z551" s="71">
        <v>16283</v>
      </c>
      <c r="AA551" s="71">
        <v>6319</v>
      </c>
      <c r="AB551" s="71">
        <v>22756</v>
      </c>
      <c r="AC551" s="71">
        <v>0</v>
      </c>
      <c r="AD551" s="71">
        <v>0</v>
      </c>
      <c r="AE551" s="72"/>
      <c r="AF551" s="71">
        <v>73581021.142698228</v>
      </c>
      <c r="AG551" s="71">
        <v>2788891.4573075012</v>
      </c>
      <c r="AH551" s="71">
        <v>4872434.68499815</v>
      </c>
      <c r="AI551" s="71">
        <v>42744207.444493763</v>
      </c>
      <c r="AJ551" s="71">
        <v>58743678.029633701</v>
      </c>
      <c r="AK551" s="71">
        <v>0</v>
      </c>
      <c r="AL551" s="71">
        <v>0</v>
      </c>
      <c r="AM551" s="71">
        <v>2987041.0309543633</v>
      </c>
      <c r="AN551" s="71">
        <v>0</v>
      </c>
      <c r="AO551" s="71">
        <v>0</v>
      </c>
      <c r="AP551" s="71">
        <v>185717273.7900857</v>
      </c>
      <c r="AQ551" s="72"/>
      <c r="AR551" s="71">
        <v>798</v>
      </c>
      <c r="AS551" s="71">
        <v>308</v>
      </c>
      <c r="AT551" s="71">
        <v>0</v>
      </c>
      <c r="AU551" s="71">
        <v>0</v>
      </c>
      <c r="AV551" s="71">
        <v>0</v>
      </c>
      <c r="AW551" s="71">
        <v>1</v>
      </c>
      <c r="AX551" s="71"/>
      <c r="AY551" s="72"/>
      <c r="AZ551" s="71">
        <v>3641.311000000002</v>
      </c>
      <c r="BA551" s="71">
        <v>140053.20000000001</v>
      </c>
      <c r="BB551" s="71">
        <v>0</v>
      </c>
      <c r="BC551" s="71">
        <v>0</v>
      </c>
      <c r="BD551" s="71">
        <v>0</v>
      </c>
      <c r="BE551" s="71">
        <v>10755.058999999999</v>
      </c>
      <c r="BF551" s="71"/>
      <c r="BG551" s="72"/>
      <c r="BH551" s="71">
        <v>0</v>
      </c>
      <c r="BI551" s="71">
        <v>36.170999999999999</v>
      </c>
      <c r="BJ551" s="71">
        <v>4263.402</v>
      </c>
      <c r="BK551" s="71">
        <v>0</v>
      </c>
      <c r="BL551" s="71">
        <v>0</v>
      </c>
      <c r="BM551" s="71">
        <v>0</v>
      </c>
      <c r="BN551" s="72"/>
      <c r="BO551" s="71">
        <v>0</v>
      </c>
      <c r="BP551" s="71">
        <v>2</v>
      </c>
      <c r="BQ551" s="71">
        <v>6</v>
      </c>
      <c r="BR551" s="71">
        <v>0</v>
      </c>
      <c r="BS551" s="71">
        <v>0</v>
      </c>
      <c r="BT551" s="71">
        <v>0</v>
      </c>
      <c r="BU551"/>
      <c r="BV551" s="70">
        <v>1673.7260000000001</v>
      </c>
      <c r="BW551" s="70">
        <v>245.04499999999999</v>
      </c>
      <c r="BX551" s="70">
        <v>2302.4810000000002</v>
      </c>
      <c r="BY551" s="70">
        <v>5.0289999999999999</v>
      </c>
      <c r="BZ551" s="70">
        <v>73.292000000000002</v>
      </c>
      <c r="CA551" s="70">
        <v>0</v>
      </c>
      <c r="CB551" s="70">
        <v>0</v>
      </c>
      <c r="CC551" s="70">
        <v>0</v>
      </c>
      <c r="CD551" s="70">
        <v>0</v>
      </c>
    </row>
    <row r="552" spans="1:82">
      <c r="A552" s="70" t="s">
        <v>2347</v>
      </c>
      <c r="B552" s="70">
        <v>459</v>
      </c>
      <c r="C552" s="70">
        <v>19</v>
      </c>
      <c r="D552" s="70">
        <v>27</v>
      </c>
      <c r="E552" s="70">
        <v>2022</v>
      </c>
      <c r="F552" s="70" t="s">
        <v>161</v>
      </c>
      <c r="G552" s="70" t="s">
        <v>2328</v>
      </c>
      <c r="H552" s="70" t="s">
        <v>2329</v>
      </c>
      <c r="I552" s="148"/>
      <c r="J552" s="71">
        <v>210.46157190961512</v>
      </c>
      <c r="K552" s="71">
        <v>2.7340259411098393</v>
      </c>
      <c r="L552" s="71">
        <v>21.751175702938337</v>
      </c>
      <c r="M552" s="71">
        <v>28.91050439715271</v>
      </c>
      <c r="N552" s="71">
        <v>41.355969315309196</v>
      </c>
      <c r="O552" s="71">
        <v>23.019713908670088</v>
      </c>
      <c r="P552" s="71">
        <v>28.591511017732348</v>
      </c>
      <c r="Q552" s="71">
        <v>1.3049089290120299</v>
      </c>
      <c r="R552" s="71">
        <v>0</v>
      </c>
      <c r="S552" s="71">
        <v>0</v>
      </c>
      <c r="T552" s="72"/>
      <c r="U552" s="71">
        <v>8265001</v>
      </c>
      <c r="V552" s="71">
        <v>1077</v>
      </c>
      <c r="W552" s="71">
        <v>819</v>
      </c>
      <c r="X552" s="71">
        <v>7133</v>
      </c>
      <c r="Y552" s="71">
        <v>10705</v>
      </c>
      <c r="Z552" s="71">
        <v>16092</v>
      </c>
      <c r="AA552" s="71">
        <v>6247</v>
      </c>
      <c r="AB552" s="71">
        <v>22166</v>
      </c>
      <c r="AC552" s="71">
        <v>0</v>
      </c>
      <c r="AD552" s="71">
        <v>0</v>
      </c>
      <c r="AE552" s="72"/>
      <c r="AF552" s="71">
        <v>64624449.879433796</v>
      </c>
      <c r="AG552" s="71">
        <v>2068642.2917971141</v>
      </c>
      <c r="AH552" s="71">
        <v>4466141.256799628</v>
      </c>
      <c r="AI552" s="71">
        <v>40208169.710389182</v>
      </c>
      <c r="AJ552" s="71">
        <v>65062910.889342166</v>
      </c>
      <c r="AK552" s="71">
        <v>0</v>
      </c>
      <c r="AL552" s="71">
        <v>0</v>
      </c>
      <c r="AM552" s="71">
        <v>2862235.6078281235</v>
      </c>
      <c r="AN552" s="71">
        <v>0</v>
      </c>
      <c r="AO552" s="71">
        <v>0</v>
      </c>
      <c r="AP552" s="71">
        <v>179292549.63558999</v>
      </c>
      <c r="AQ552" s="72"/>
      <c r="AR552" s="71">
        <v>828</v>
      </c>
      <c r="AS552" s="71">
        <v>318</v>
      </c>
      <c r="AT552" s="71">
        <v>0</v>
      </c>
      <c r="AU552" s="71">
        <v>0</v>
      </c>
      <c r="AV552" s="71">
        <v>0</v>
      </c>
      <c r="AW552" s="71">
        <v>1</v>
      </c>
      <c r="AX552" s="71"/>
      <c r="AY552" s="72"/>
      <c r="AZ552" s="71">
        <v>3817.5550000000021</v>
      </c>
      <c r="BA552" s="71">
        <v>140612.5</v>
      </c>
      <c r="BB552" s="71">
        <v>0</v>
      </c>
      <c r="BC552" s="71">
        <v>0</v>
      </c>
      <c r="BD552" s="71">
        <v>0</v>
      </c>
      <c r="BE552" s="71">
        <v>10755.058999999999</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459</v>
      </c>
      <c r="C553" s="70">
        <v>20</v>
      </c>
      <c r="D553" s="70">
        <v>27</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860</v>
      </c>
      <c r="AS553" s="71">
        <v>321</v>
      </c>
      <c r="AT553" s="71">
        <v>0</v>
      </c>
      <c r="AU553" s="71">
        <v>0</v>
      </c>
      <c r="AV553" s="71">
        <v>0</v>
      </c>
      <c r="AW553" s="71">
        <v>1</v>
      </c>
      <c r="AX553" s="71"/>
      <c r="AY553" s="72"/>
      <c r="AZ553" s="71">
        <v>3993.2040000000025</v>
      </c>
      <c r="BA553" s="71">
        <v>140755.5</v>
      </c>
      <c r="BB553" s="71">
        <v>0</v>
      </c>
      <c r="BC553" s="71">
        <v>0</v>
      </c>
      <c r="BD553" s="71">
        <v>0</v>
      </c>
      <c r="BE553" s="71">
        <v>10755.058999999999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459</v>
      </c>
      <c r="C554" s="70">
        <v>21</v>
      </c>
      <c r="D554" s="70">
        <v>27</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256</v>
      </c>
      <c r="C555" s="70">
        <v>1</v>
      </c>
      <c r="D555" s="70">
        <v>16</v>
      </c>
      <c r="E555" s="70">
        <v>1990</v>
      </c>
      <c r="F555" s="70" t="s">
        <v>787</v>
      </c>
      <c r="G555" s="70" t="s">
        <v>2351</v>
      </c>
      <c r="H555" s="70" t="s">
        <v>2352</v>
      </c>
      <c r="I555" s="148"/>
      <c r="J555" s="71">
        <v>141.71314553856979</v>
      </c>
      <c r="K555" s="71">
        <v>6.3568832535046438</v>
      </c>
      <c r="L555" s="71">
        <v>25.97445539803304</v>
      </c>
      <c r="M555" s="71">
        <v>12.64892337231583</v>
      </c>
      <c r="N555" s="71">
        <v>18.999789756254199</v>
      </c>
      <c r="O555" s="71">
        <v>21.132392130464709</v>
      </c>
      <c r="P555" s="71">
        <v>38.07486663782592</v>
      </c>
      <c r="Q555" s="71">
        <v>1.85900897305707</v>
      </c>
      <c r="R555" s="71">
        <v>0</v>
      </c>
      <c r="S555" s="71">
        <v>2.015038305687467</v>
      </c>
      <c r="T555" s="72"/>
      <c r="U555" s="71">
        <v>9905943</v>
      </c>
      <c r="V555" s="71">
        <v>2105</v>
      </c>
      <c r="W555" s="71">
        <v>228</v>
      </c>
      <c r="X555" s="71">
        <v>5193</v>
      </c>
      <c r="Y555" s="71">
        <v>7315</v>
      </c>
      <c r="Z555" s="71">
        <v>8692</v>
      </c>
      <c r="AA555" s="71">
        <v>9245</v>
      </c>
      <c r="AB555" s="71">
        <v>30184</v>
      </c>
      <c r="AC555" s="71">
        <v>0</v>
      </c>
      <c r="AD555" s="71">
        <v>2.015038305687467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257</v>
      </c>
      <c r="C556" s="70">
        <v>2</v>
      </c>
      <c r="D556" s="70">
        <v>16</v>
      </c>
      <c r="E556" s="70">
        <v>2005</v>
      </c>
      <c r="F556" s="70" t="s">
        <v>789</v>
      </c>
      <c r="G556" s="70" t="s">
        <v>2351</v>
      </c>
      <c r="H556" s="70" t="s">
        <v>2352</v>
      </c>
      <c r="I556" s="148"/>
      <c r="J556" s="71">
        <v>91.627057727109019</v>
      </c>
      <c r="K556" s="71">
        <v>4.585213654110218</v>
      </c>
      <c r="L556" s="71">
        <v>28.01208868057137</v>
      </c>
      <c r="M556" s="71">
        <v>26.3671741301842</v>
      </c>
      <c r="N556" s="71">
        <v>31.268672203818689</v>
      </c>
      <c r="O556" s="71">
        <v>31.441317835910262</v>
      </c>
      <c r="P556" s="71">
        <v>37.609374376587937</v>
      </c>
      <c r="Q556" s="71">
        <v>1.6260351475571599</v>
      </c>
      <c r="R556" s="71">
        <v>0</v>
      </c>
      <c r="S556" s="71">
        <v>3.6472528668956188</v>
      </c>
      <c r="T556" s="72"/>
      <c r="U556" s="71">
        <v>5309718</v>
      </c>
      <c r="V556" s="71">
        <v>1725</v>
      </c>
      <c r="W556" s="71">
        <v>236</v>
      </c>
      <c r="X556" s="71">
        <v>4697</v>
      </c>
      <c r="Y556" s="71">
        <v>7865</v>
      </c>
      <c r="Z556" s="71">
        <v>14965</v>
      </c>
      <c r="AA556" s="71">
        <v>7479</v>
      </c>
      <c r="AB556" s="71">
        <v>27600</v>
      </c>
      <c r="AC556" s="71">
        <v>0</v>
      </c>
      <c r="AD556" s="71">
        <v>3.6472528668956188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258</v>
      </c>
      <c r="C557" s="70">
        <v>3</v>
      </c>
      <c r="D557" s="70">
        <v>16</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259</v>
      </c>
      <c r="C558" s="70">
        <v>4</v>
      </c>
      <c r="D558" s="70">
        <v>16</v>
      </c>
      <c r="E558" s="70">
        <v>2007</v>
      </c>
      <c r="F558" s="70" t="s">
        <v>791</v>
      </c>
      <c r="G558" s="1064" t="s">
        <v>2351</v>
      </c>
      <c r="H558" s="70" t="s">
        <v>2352</v>
      </c>
      <c r="I558" s="148"/>
      <c r="J558" s="71">
        <v>101.67218002818321</v>
      </c>
      <c r="K558" s="71">
        <v>3.8675390447338578</v>
      </c>
      <c r="L558" s="71">
        <v>21.010447260451429</v>
      </c>
      <c r="M558" s="71">
        <v>28.711669562714551</v>
      </c>
      <c r="N558" s="71">
        <v>29.194797629142599</v>
      </c>
      <c r="O558" s="71">
        <v>30.265286814055631</v>
      </c>
      <c r="P558" s="71">
        <v>36.628934616711582</v>
      </c>
      <c r="Q558" s="71">
        <v>1.6738373622544001</v>
      </c>
      <c r="R558" s="71">
        <v>0</v>
      </c>
      <c r="S558" s="71">
        <v>4.164408979510509</v>
      </c>
      <c r="T558" s="72"/>
      <c r="U558" s="71">
        <v>5645596</v>
      </c>
      <c r="V558" s="71">
        <v>1576</v>
      </c>
      <c r="W558" s="71">
        <v>199</v>
      </c>
      <c r="X558" s="71">
        <v>6198</v>
      </c>
      <c r="Y558" s="71">
        <v>7883</v>
      </c>
      <c r="Z558" s="71">
        <v>14975</v>
      </c>
      <c r="AA558" s="71">
        <v>7173</v>
      </c>
      <c r="AB558" s="71">
        <v>26909</v>
      </c>
      <c r="AC558" s="71">
        <v>0</v>
      </c>
      <c r="AD558" s="71">
        <v>4.164408979510509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260</v>
      </c>
      <c r="C559" s="70">
        <v>5</v>
      </c>
      <c r="D559" s="70">
        <v>16</v>
      </c>
      <c r="E559" s="70">
        <v>2008</v>
      </c>
      <c r="F559" s="70" t="s">
        <v>792</v>
      </c>
      <c r="G559" s="1064" t="s">
        <v>2351</v>
      </c>
      <c r="H559" s="70" t="s">
        <v>2352</v>
      </c>
      <c r="I559" s="148"/>
      <c r="J559" s="71">
        <v>92.590809082221057</v>
      </c>
      <c r="K559" s="71">
        <v>2.9023474661473578</v>
      </c>
      <c r="L559" s="71">
        <v>17.599702096329491</v>
      </c>
      <c r="M559" s="71">
        <v>29.676536637614781</v>
      </c>
      <c r="N559" s="71">
        <v>26.306257340710811</v>
      </c>
      <c r="O559" s="71">
        <v>29.346436310301218</v>
      </c>
      <c r="P559" s="71">
        <v>35.765980754685103</v>
      </c>
      <c r="Q559" s="71">
        <v>1.6282702933522699</v>
      </c>
      <c r="R559" s="71">
        <v>0</v>
      </c>
      <c r="S559" s="71">
        <v>3.3724658190294869</v>
      </c>
      <c r="T559" s="72"/>
      <c r="U559" s="71">
        <v>5473695</v>
      </c>
      <c r="V559" s="71">
        <v>1576</v>
      </c>
      <c r="W559" s="71">
        <v>199</v>
      </c>
      <c r="X559" s="71">
        <v>6198</v>
      </c>
      <c r="Y559" s="71">
        <v>7941</v>
      </c>
      <c r="Z559" s="71">
        <v>15030</v>
      </c>
      <c r="AA559" s="71">
        <v>7012</v>
      </c>
      <c r="AB559" s="71">
        <v>26607</v>
      </c>
      <c r="AC559" s="71">
        <v>0</v>
      </c>
      <c r="AD559" s="71">
        <v>3.3724658190294869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261</v>
      </c>
      <c r="C560" s="70">
        <v>6</v>
      </c>
      <c r="D560" s="70">
        <v>16</v>
      </c>
      <c r="E560" s="70">
        <v>2009</v>
      </c>
      <c r="F560" s="70" t="s">
        <v>176</v>
      </c>
      <c r="G560" s="70" t="s">
        <v>2351</v>
      </c>
      <c r="H560" s="70" t="s">
        <v>2352</v>
      </c>
      <c r="I560" s="148"/>
      <c r="J560" s="71">
        <v>89.705367419929402</v>
      </c>
      <c r="K560" s="71">
        <v>2.6744952737182461</v>
      </c>
      <c r="L560" s="71">
        <v>16.42388744717109</v>
      </c>
      <c r="M560" s="71">
        <v>30.63075837311569</v>
      </c>
      <c r="N560" s="71">
        <v>31.011692973926671</v>
      </c>
      <c r="O560" s="71">
        <v>29.93327182420829</v>
      </c>
      <c r="P560" s="71">
        <v>34.163109495733821</v>
      </c>
      <c r="Q560" s="71">
        <v>1.5349694455291301</v>
      </c>
      <c r="R560" s="71">
        <v>0</v>
      </c>
      <c r="S560" s="71">
        <v>2.9124909777108661</v>
      </c>
      <c r="T560" s="72"/>
      <c r="U560" s="71">
        <v>4623690</v>
      </c>
      <c r="V560" s="71">
        <v>1480</v>
      </c>
      <c r="W560" s="71">
        <v>214</v>
      </c>
      <c r="X560" s="71">
        <v>6400</v>
      </c>
      <c r="Y560" s="71">
        <v>7941</v>
      </c>
      <c r="Z560" s="71">
        <v>15132</v>
      </c>
      <c r="AA560" s="71">
        <v>6876</v>
      </c>
      <c r="AB560" s="71">
        <v>26330</v>
      </c>
      <c r="AC560" s="71">
        <v>0</v>
      </c>
      <c r="AD560" s="71">
        <v>2.9124909777108661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12.74</v>
      </c>
      <c r="BK560" s="71">
        <v>0</v>
      </c>
      <c r="BL560" s="71">
        <v>0</v>
      </c>
      <c r="BM560" s="71">
        <v>0</v>
      </c>
      <c r="BN560" s="72"/>
      <c r="BO560" s="71">
        <v>0</v>
      </c>
      <c r="BP560" s="71">
        <v>0</v>
      </c>
      <c r="BQ560" s="71">
        <v>3</v>
      </c>
      <c r="BR560" s="71">
        <v>0</v>
      </c>
      <c r="BS560" s="71">
        <v>0</v>
      </c>
      <c r="BT560" s="71">
        <v>0</v>
      </c>
      <c r="BU560"/>
      <c r="BV560" s="70">
        <v>12.74</v>
      </c>
      <c r="BW560" s="70">
        <v>0</v>
      </c>
      <c r="BX560" s="70">
        <v>0</v>
      </c>
      <c r="BY560" s="70">
        <v>0</v>
      </c>
      <c r="BZ560" s="70">
        <v>0</v>
      </c>
      <c r="CA560" s="70">
        <v>0</v>
      </c>
      <c r="CB560" s="70">
        <v>0</v>
      </c>
      <c r="CC560" s="70">
        <v>0</v>
      </c>
      <c r="CD560" s="70">
        <v>0</v>
      </c>
    </row>
    <row r="561" spans="1:82">
      <c r="A561" s="70" t="s">
        <v>2358</v>
      </c>
      <c r="B561" s="70">
        <v>262</v>
      </c>
      <c r="C561" s="70">
        <v>7</v>
      </c>
      <c r="D561" s="70">
        <v>16</v>
      </c>
      <c r="E561" s="70">
        <v>2010</v>
      </c>
      <c r="F561" s="70" t="s">
        <v>177</v>
      </c>
      <c r="G561" s="70" t="s">
        <v>2351</v>
      </c>
      <c r="H561" s="70" t="s">
        <v>2352</v>
      </c>
      <c r="I561" s="148"/>
      <c r="J561" s="71">
        <v>75.210195563809179</v>
      </c>
      <c r="K561" s="71">
        <v>2.7125807028624558</v>
      </c>
      <c r="L561" s="71">
        <v>14.29724822531022</v>
      </c>
      <c r="M561" s="71">
        <v>29.79624594922635</v>
      </c>
      <c r="N561" s="71">
        <v>28.84163792377981</v>
      </c>
      <c r="O561" s="71">
        <v>29.80663522828814</v>
      </c>
      <c r="P561" s="71">
        <v>34.294166661556297</v>
      </c>
      <c r="Q561" s="71">
        <v>1.58309073951723</v>
      </c>
      <c r="R561" s="71">
        <v>0</v>
      </c>
      <c r="S561" s="71">
        <v>2.5752835979158601</v>
      </c>
      <c r="T561" s="72"/>
      <c r="U561" s="71">
        <v>5056241</v>
      </c>
      <c r="V561" s="71">
        <v>1480</v>
      </c>
      <c r="W561" s="71">
        <v>214</v>
      </c>
      <c r="X561" s="71">
        <v>6400</v>
      </c>
      <c r="Y561" s="71">
        <v>7956</v>
      </c>
      <c r="Z561" s="71">
        <v>15138</v>
      </c>
      <c r="AA561" s="71">
        <v>6730</v>
      </c>
      <c r="AB561" s="71">
        <v>26021</v>
      </c>
      <c r="AC561" s="71">
        <v>0</v>
      </c>
      <c r="AD561" s="71">
        <v>2.5752835979158601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18.282</v>
      </c>
      <c r="BK561" s="71">
        <v>0</v>
      </c>
      <c r="BL561" s="71">
        <v>0</v>
      </c>
      <c r="BM561" s="71">
        <v>0</v>
      </c>
      <c r="BN561" s="72"/>
      <c r="BO561" s="71">
        <v>0</v>
      </c>
      <c r="BP561" s="71">
        <v>0</v>
      </c>
      <c r="BQ561" s="71">
        <v>4</v>
      </c>
      <c r="BR561" s="71">
        <v>0</v>
      </c>
      <c r="BS561" s="71">
        <v>0</v>
      </c>
      <c r="BT561" s="71">
        <v>0</v>
      </c>
      <c r="BU561"/>
      <c r="BV561" s="70">
        <v>18.282</v>
      </c>
      <c r="BW561" s="70">
        <v>0</v>
      </c>
      <c r="BX561" s="70">
        <v>0</v>
      </c>
      <c r="BY561" s="70">
        <v>0</v>
      </c>
      <c r="BZ561" s="70">
        <v>0</v>
      </c>
      <c r="CA561" s="70">
        <v>0</v>
      </c>
      <c r="CB561" s="70">
        <v>0</v>
      </c>
      <c r="CC561" s="70">
        <v>0</v>
      </c>
      <c r="CD561" s="70">
        <v>0</v>
      </c>
    </row>
    <row r="562" spans="1:82">
      <c r="A562" s="70" t="s">
        <v>2359</v>
      </c>
      <c r="B562" s="70">
        <v>263</v>
      </c>
      <c r="C562" s="70">
        <v>8</v>
      </c>
      <c r="D562" s="70">
        <v>16</v>
      </c>
      <c r="E562" s="70">
        <v>2011</v>
      </c>
      <c r="F562" s="70" t="s">
        <v>178</v>
      </c>
      <c r="G562" s="70" t="s">
        <v>2351</v>
      </c>
      <c r="H562" s="70" t="s">
        <v>2352</v>
      </c>
      <c r="I562" s="148"/>
      <c r="J562" s="71">
        <v>62.875744193569133</v>
      </c>
      <c r="K562" s="71">
        <v>3.7676131857710309</v>
      </c>
      <c r="L562" s="71">
        <v>12.079761216189469</v>
      </c>
      <c r="M562" s="71">
        <v>31.438007755362769</v>
      </c>
      <c r="N562" s="71">
        <v>34.76805781330075</v>
      </c>
      <c r="O562" s="71">
        <v>29.492758151272664</v>
      </c>
      <c r="P562" s="71">
        <v>32.996316198272183</v>
      </c>
      <c r="Q562" s="71">
        <v>1.8088834295307601</v>
      </c>
      <c r="R562" s="71">
        <v>0</v>
      </c>
      <c r="S562" s="71">
        <v>2.96797838029154</v>
      </c>
      <c r="T562" s="72"/>
      <c r="U562" s="71">
        <v>4828307</v>
      </c>
      <c r="V562" s="71">
        <v>1480</v>
      </c>
      <c r="W562" s="71">
        <v>214</v>
      </c>
      <c r="X562" s="71">
        <v>6400</v>
      </c>
      <c r="Y562" s="71">
        <v>7987</v>
      </c>
      <c r="Z562" s="71">
        <v>15304</v>
      </c>
      <c r="AA562" s="71">
        <v>6668</v>
      </c>
      <c r="AB562" s="71">
        <v>25776</v>
      </c>
      <c r="AC562" s="71">
        <v>0</v>
      </c>
      <c r="AD562" s="71">
        <v>2.96797838029154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19.071000000000002</v>
      </c>
      <c r="BK562" s="71">
        <v>0</v>
      </c>
      <c r="BL562" s="71">
        <v>0</v>
      </c>
      <c r="BM562" s="71">
        <v>0</v>
      </c>
      <c r="BN562" s="72"/>
      <c r="BO562" s="71">
        <v>0</v>
      </c>
      <c r="BP562" s="71">
        <v>0</v>
      </c>
      <c r="BQ562" s="71">
        <v>5</v>
      </c>
      <c r="BR562" s="71">
        <v>0</v>
      </c>
      <c r="BS562" s="71">
        <v>0</v>
      </c>
      <c r="BT562" s="71">
        <v>0</v>
      </c>
      <c r="BU562"/>
      <c r="BV562" s="70">
        <v>19.071000000000002</v>
      </c>
      <c r="BW562" s="70">
        <v>0</v>
      </c>
      <c r="BX562" s="70">
        <v>0</v>
      </c>
      <c r="BY562" s="70">
        <v>0</v>
      </c>
      <c r="BZ562" s="70">
        <v>0</v>
      </c>
      <c r="CA562" s="70">
        <v>0</v>
      </c>
      <c r="CB562" s="70">
        <v>0</v>
      </c>
      <c r="CC562" s="70">
        <v>0</v>
      </c>
      <c r="CD562" s="70">
        <v>0</v>
      </c>
    </row>
    <row r="563" spans="1:82">
      <c r="A563" s="70" t="s">
        <v>2360</v>
      </c>
      <c r="B563" s="70">
        <v>264</v>
      </c>
      <c r="C563" s="70">
        <v>9</v>
      </c>
      <c r="D563" s="70">
        <v>16</v>
      </c>
      <c r="E563" s="70">
        <v>2012</v>
      </c>
      <c r="F563" s="70" t="s">
        <v>179</v>
      </c>
      <c r="G563" s="70" t="s">
        <v>2351</v>
      </c>
      <c r="H563" s="70" t="s">
        <v>2352</v>
      </c>
      <c r="I563" s="148"/>
      <c r="J563" s="71">
        <v>96.4999753381597</v>
      </c>
      <c r="K563" s="71">
        <v>3.528215458294897</v>
      </c>
      <c r="L563" s="71">
        <v>12.047555180522011</v>
      </c>
      <c r="M563" s="71">
        <v>35.244526113041971</v>
      </c>
      <c r="N563" s="71">
        <v>36.891146251681313</v>
      </c>
      <c r="O563" s="71">
        <v>29.790288750223667</v>
      </c>
      <c r="P563" s="71">
        <v>33.223861777052782</v>
      </c>
      <c r="Q563" s="71">
        <v>1.9496849791233</v>
      </c>
      <c r="R563" s="71">
        <v>0</v>
      </c>
      <c r="S563" s="71">
        <v>3.3689206609903222</v>
      </c>
      <c r="T563" s="72"/>
      <c r="U563" s="71">
        <v>6031606</v>
      </c>
      <c r="V563" s="71">
        <v>1480</v>
      </c>
      <c r="W563" s="71">
        <v>214</v>
      </c>
      <c r="X563" s="71">
        <v>6400</v>
      </c>
      <c r="Y563" s="71">
        <v>8070</v>
      </c>
      <c r="Z563" s="71">
        <v>15581</v>
      </c>
      <c r="AA563" s="71">
        <v>6676</v>
      </c>
      <c r="AB563" s="71">
        <v>25571</v>
      </c>
      <c r="AC563" s="71">
        <v>0</v>
      </c>
      <c r="AD563" s="71">
        <v>3.3689206609903222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26.206</v>
      </c>
      <c r="BK563" s="71">
        <v>0</v>
      </c>
      <c r="BL563" s="71">
        <v>0</v>
      </c>
      <c r="BM563" s="71">
        <v>0</v>
      </c>
      <c r="BN563" s="72"/>
      <c r="BO563" s="71">
        <v>0</v>
      </c>
      <c r="BP563" s="71">
        <v>0</v>
      </c>
      <c r="BQ563" s="71">
        <v>6</v>
      </c>
      <c r="BR563" s="71">
        <v>0</v>
      </c>
      <c r="BS563" s="71">
        <v>0</v>
      </c>
      <c r="BT563" s="71">
        <v>0</v>
      </c>
      <c r="BU563"/>
      <c r="BV563" s="70">
        <v>26.206</v>
      </c>
      <c r="BW563" s="70">
        <v>0</v>
      </c>
      <c r="BX563" s="70">
        <v>0</v>
      </c>
      <c r="BY563" s="70">
        <v>0</v>
      </c>
      <c r="BZ563" s="70">
        <v>0</v>
      </c>
      <c r="CA563" s="70">
        <v>0</v>
      </c>
      <c r="CB563" s="70">
        <v>0</v>
      </c>
      <c r="CC563" s="70">
        <v>0</v>
      </c>
      <c r="CD563" s="70">
        <v>0</v>
      </c>
    </row>
    <row r="564" spans="1:82">
      <c r="A564" s="70" t="s">
        <v>2361</v>
      </c>
      <c r="B564" s="70">
        <v>265</v>
      </c>
      <c r="C564" s="70">
        <v>10</v>
      </c>
      <c r="D564" s="70">
        <v>16</v>
      </c>
      <c r="E564" s="70">
        <v>2013</v>
      </c>
      <c r="F564" s="70" t="s">
        <v>180</v>
      </c>
      <c r="G564" s="70" t="s">
        <v>2351</v>
      </c>
      <c r="H564" s="70" t="s">
        <v>2352</v>
      </c>
      <c r="I564" s="148"/>
      <c r="J564" s="71">
        <v>87.531836723950462</v>
      </c>
      <c r="K564" s="71">
        <v>3.1839455437132829</v>
      </c>
      <c r="L564" s="71">
        <v>8.5212383901989508</v>
      </c>
      <c r="M564" s="71">
        <v>34.560418001917498</v>
      </c>
      <c r="N564" s="71">
        <v>36.333677054460779</v>
      </c>
      <c r="O564" s="71">
        <v>29.047825999586266</v>
      </c>
      <c r="P564" s="71">
        <v>33.438966079725787</v>
      </c>
      <c r="Q564" s="71">
        <v>1.9625710105490899</v>
      </c>
      <c r="R564" s="71">
        <v>0</v>
      </c>
      <c r="S564" s="71">
        <v>3.6817743310924311</v>
      </c>
      <c r="T564" s="72"/>
      <c r="U564" s="71">
        <v>5630569</v>
      </c>
      <c r="V564" s="71">
        <v>1480</v>
      </c>
      <c r="W564" s="71">
        <v>214</v>
      </c>
      <c r="X564" s="71">
        <v>6400</v>
      </c>
      <c r="Y564" s="71">
        <v>8091</v>
      </c>
      <c r="Z564" s="71">
        <v>15871</v>
      </c>
      <c r="AA564" s="71">
        <v>6694</v>
      </c>
      <c r="AB564" s="71">
        <v>25371</v>
      </c>
      <c r="AC564" s="71">
        <v>0</v>
      </c>
      <c r="AD564" s="71">
        <v>3.6817743310924311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28.204999999999998</v>
      </c>
      <c r="BK564" s="71">
        <v>0</v>
      </c>
      <c r="BL564" s="71">
        <v>0</v>
      </c>
      <c r="BM564" s="71">
        <v>0</v>
      </c>
      <c r="BN564" s="72"/>
      <c r="BO564" s="71">
        <v>0</v>
      </c>
      <c r="BP564" s="71">
        <v>0</v>
      </c>
      <c r="BQ564" s="71">
        <v>6</v>
      </c>
      <c r="BR564" s="71">
        <v>0</v>
      </c>
      <c r="BS564" s="71">
        <v>0</v>
      </c>
      <c r="BT564" s="71">
        <v>0</v>
      </c>
      <c r="BU564"/>
      <c r="BV564" s="70">
        <v>28.204999999999998</v>
      </c>
      <c r="BW564" s="70">
        <v>0</v>
      </c>
      <c r="BX564" s="70">
        <v>0</v>
      </c>
      <c r="BY564" s="70">
        <v>0</v>
      </c>
      <c r="BZ564" s="70">
        <v>0</v>
      </c>
      <c r="CA564" s="70">
        <v>0</v>
      </c>
      <c r="CB564" s="70">
        <v>0</v>
      </c>
      <c r="CC564" s="70">
        <v>0</v>
      </c>
      <c r="CD564" s="70">
        <v>0</v>
      </c>
    </row>
    <row r="565" spans="1:82">
      <c r="A565" s="70" t="s">
        <v>2362</v>
      </c>
      <c r="B565" s="70">
        <v>266</v>
      </c>
      <c r="C565" s="70">
        <v>11</v>
      </c>
      <c r="D565" s="70">
        <v>16</v>
      </c>
      <c r="E565" s="70">
        <v>2014</v>
      </c>
      <c r="F565" s="70" t="s">
        <v>181</v>
      </c>
      <c r="G565" s="70" t="s">
        <v>2351</v>
      </c>
      <c r="H565" s="70" t="s">
        <v>2352</v>
      </c>
      <c r="I565" s="148"/>
      <c r="J565" s="71">
        <v>79.466717189109303</v>
      </c>
      <c r="K565" s="71">
        <v>2.8236808157497011</v>
      </c>
      <c r="L565" s="71">
        <v>10.730350588099659</v>
      </c>
      <c r="M565" s="71">
        <v>33.493517627927758</v>
      </c>
      <c r="N565" s="71">
        <v>31.36427375262836</v>
      </c>
      <c r="O565" s="71">
        <v>27.562573181895633</v>
      </c>
      <c r="P565" s="71">
        <v>32.934897295394862</v>
      </c>
      <c r="Q565" s="71">
        <v>1.854396283369</v>
      </c>
      <c r="R565" s="71">
        <v>0</v>
      </c>
      <c r="S565" s="71">
        <v>2.6199268345576612</v>
      </c>
      <c r="T565" s="72"/>
      <c r="U565" s="71">
        <v>5647207</v>
      </c>
      <c r="V565" s="71">
        <v>1328</v>
      </c>
      <c r="W565" s="71">
        <v>216</v>
      </c>
      <c r="X565" s="71">
        <v>6347</v>
      </c>
      <c r="Y565" s="71">
        <v>8084</v>
      </c>
      <c r="Z565" s="71">
        <v>15861</v>
      </c>
      <c r="AA565" s="71">
        <v>6559</v>
      </c>
      <c r="AB565" s="71">
        <v>24986</v>
      </c>
      <c r="AC565" s="71">
        <v>0</v>
      </c>
      <c r="AD565" s="71">
        <v>2.6199268345576612</v>
      </c>
      <c r="AE565" s="72"/>
      <c r="AF565" s="71"/>
      <c r="AG565" s="71"/>
      <c r="AH565" s="71"/>
      <c r="AI565" s="71"/>
      <c r="AJ565" s="71"/>
      <c r="AK565" s="71"/>
      <c r="AL565" s="71"/>
      <c r="AM565" s="71"/>
      <c r="AN565" s="71"/>
      <c r="AO565" s="71"/>
      <c r="AP565" s="71"/>
      <c r="AQ565" s="72"/>
      <c r="AR565" s="71">
        <v>357</v>
      </c>
      <c r="AS565" s="71">
        <v>66</v>
      </c>
      <c r="AT565" s="71">
        <v>0</v>
      </c>
      <c r="AU565" s="71">
        <v>0</v>
      </c>
      <c r="AV565" s="71">
        <v>0</v>
      </c>
      <c r="AW565" s="71">
        <v>0</v>
      </c>
      <c r="AX565" s="71"/>
      <c r="AY565" s="72"/>
      <c r="AZ565" s="71">
        <v>1551.6</v>
      </c>
      <c r="BA565" s="71">
        <v>7822.9000000000005</v>
      </c>
      <c r="BB565" s="71">
        <v>0</v>
      </c>
      <c r="BC565" s="71">
        <v>0</v>
      </c>
      <c r="BD565" s="71">
        <v>0</v>
      </c>
      <c r="BE565" s="71">
        <v>0</v>
      </c>
      <c r="BF565" s="71"/>
      <c r="BG565" s="72"/>
      <c r="BH565" s="71">
        <v>0</v>
      </c>
      <c r="BI565" s="71">
        <v>0</v>
      </c>
      <c r="BJ565" s="71">
        <v>26.783000000000001</v>
      </c>
      <c r="BK565" s="71">
        <v>0</v>
      </c>
      <c r="BL565" s="71">
        <v>0</v>
      </c>
      <c r="BM565" s="71">
        <v>0</v>
      </c>
      <c r="BN565" s="72"/>
      <c r="BO565" s="71">
        <v>0</v>
      </c>
      <c r="BP565" s="71">
        <v>0</v>
      </c>
      <c r="BQ565" s="71">
        <v>6</v>
      </c>
      <c r="BR565" s="71">
        <v>0</v>
      </c>
      <c r="BS565" s="71">
        <v>0</v>
      </c>
      <c r="BT565" s="71">
        <v>0</v>
      </c>
      <c r="BU565"/>
      <c r="BV565" s="70">
        <v>26.783000000000001</v>
      </c>
      <c r="BW565" s="70">
        <v>0</v>
      </c>
      <c r="BX565" s="70">
        <v>0</v>
      </c>
      <c r="BY565" s="70">
        <v>0</v>
      </c>
      <c r="BZ565" s="70">
        <v>0</v>
      </c>
      <c r="CA565" s="70">
        <v>0</v>
      </c>
      <c r="CB565" s="70">
        <v>0</v>
      </c>
      <c r="CC565" s="70">
        <v>0</v>
      </c>
      <c r="CD565" s="70">
        <v>0</v>
      </c>
    </row>
    <row r="566" spans="1:82">
      <c r="A566" s="70" t="s">
        <v>2363</v>
      </c>
      <c r="B566" s="70">
        <v>267</v>
      </c>
      <c r="C566" s="70">
        <v>12</v>
      </c>
      <c r="D566" s="70">
        <v>16</v>
      </c>
      <c r="E566" s="70">
        <v>2015</v>
      </c>
      <c r="F566" s="70" t="s">
        <v>182</v>
      </c>
      <c r="G566" s="70" t="s">
        <v>2351</v>
      </c>
      <c r="H566" s="70" t="s">
        <v>2352</v>
      </c>
      <c r="I566" s="148"/>
      <c r="J566" s="71">
        <v>76.924867066212869</v>
      </c>
      <c r="K566" s="71">
        <v>3.1582263406844269</v>
      </c>
      <c r="L566" s="71">
        <v>13.876492030715079</v>
      </c>
      <c r="M566" s="71">
        <v>32.060355554537537</v>
      </c>
      <c r="N566" s="71">
        <v>26.896971343220251</v>
      </c>
      <c r="O566" s="71">
        <v>27.239600031283473</v>
      </c>
      <c r="P566" s="71">
        <v>32.453362872446853</v>
      </c>
      <c r="Q566" s="71">
        <v>1.78060580507504</v>
      </c>
      <c r="R566" s="71">
        <v>0</v>
      </c>
      <c r="S566" s="71">
        <v>2.9105354574787121</v>
      </c>
      <c r="T566" s="72"/>
      <c r="U566" s="71">
        <v>5932756</v>
      </c>
      <c r="V566" s="71">
        <v>1328</v>
      </c>
      <c r="W566" s="71">
        <v>216</v>
      </c>
      <c r="X566" s="71">
        <v>6347</v>
      </c>
      <c r="Y566" s="71">
        <v>8065</v>
      </c>
      <c r="Z566" s="71">
        <v>15826</v>
      </c>
      <c r="AA566" s="71">
        <v>6458</v>
      </c>
      <c r="AB566" s="71">
        <v>24508</v>
      </c>
      <c r="AC566" s="71">
        <v>0</v>
      </c>
      <c r="AD566" s="71">
        <v>2.9105354574787121</v>
      </c>
      <c r="AE566" s="72"/>
      <c r="AF566" s="71">
        <v>43409538.5553234</v>
      </c>
      <c r="AG566" s="71">
        <v>2395337.0022883988</v>
      </c>
      <c r="AH566" s="71">
        <v>2063680.138139999</v>
      </c>
      <c r="AI566" s="71">
        <v>39183623.217341118</v>
      </c>
      <c r="AJ566" s="71">
        <v>34893298.52824112</v>
      </c>
      <c r="AK566" s="71">
        <v>0</v>
      </c>
      <c r="AL566" s="71">
        <v>0</v>
      </c>
      <c r="AM566" s="71">
        <v>3358718.5928066522</v>
      </c>
      <c r="AN566" s="71">
        <v>0</v>
      </c>
      <c r="AO566" s="71">
        <v>0</v>
      </c>
      <c r="AP566" s="71">
        <v>125304196.03414069</v>
      </c>
      <c r="AQ566" s="72"/>
      <c r="AR566" s="71">
        <v>403</v>
      </c>
      <c r="AS566" s="71">
        <v>91</v>
      </c>
      <c r="AT566" s="71">
        <v>0</v>
      </c>
      <c r="AU566" s="71">
        <v>0</v>
      </c>
      <c r="AV566" s="71">
        <v>0</v>
      </c>
      <c r="AW566" s="71">
        <v>0</v>
      </c>
      <c r="AX566" s="71"/>
      <c r="AY566" s="72"/>
      <c r="AZ566" s="71">
        <v>1819.5</v>
      </c>
      <c r="BA566" s="71">
        <v>9346.2999999999993</v>
      </c>
      <c r="BB566" s="71">
        <v>0</v>
      </c>
      <c r="BC566" s="71">
        <v>0</v>
      </c>
      <c r="BD566" s="71">
        <v>0</v>
      </c>
      <c r="BE566" s="71">
        <v>0</v>
      </c>
      <c r="BF566" s="71"/>
      <c r="BG566" s="72"/>
      <c r="BH566" s="71">
        <v>0</v>
      </c>
      <c r="BI566" s="71">
        <v>0</v>
      </c>
      <c r="BJ566" s="71">
        <v>21.459</v>
      </c>
      <c r="BK566" s="71">
        <v>0</v>
      </c>
      <c r="BL566" s="71">
        <v>0</v>
      </c>
      <c r="BM566" s="71">
        <v>0</v>
      </c>
      <c r="BN566" s="72"/>
      <c r="BO566" s="71">
        <v>0</v>
      </c>
      <c r="BP566" s="71">
        <v>0</v>
      </c>
      <c r="BQ566" s="71">
        <v>5</v>
      </c>
      <c r="BR566" s="71">
        <v>0</v>
      </c>
      <c r="BS566" s="71">
        <v>0</v>
      </c>
      <c r="BT566" s="71">
        <v>0</v>
      </c>
      <c r="BU566"/>
      <c r="BV566" s="70">
        <v>21.459</v>
      </c>
      <c r="BW566" s="70">
        <v>0</v>
      </c>
      <c r="BX566" s="70">
        <v>0</v>
      </c>
      <c r="BY566" s="70">
        <v>0</v>
      </c>
      <c r="BZ566" s="70">
        <v>0</v>
      </c>
      <c r="CA566" s="70">
        <v>0</v>
      </c>
      <c r="CB566" s="70">
        <v>0</v>
      </c>
      <c r="CC566" s="70">
        <v>0</v>
      </c>
      <c r="CD566" s="70">
        <v>0</v>
      </c>
    </row>
    <row r="567" spans="1:82">
      <c r="A567" s="70" t="s">
        <v>2364</v>
      </c>
      <c r="B567" s="70">
        <v>268</v>
      </c>
      <c r="C567" s="70">
        <v>13</v>
      </c>
      <c r="D567" s="70">
        <v>16</v>
      </c>
      <c r="E567" s="70">
        <v>2016</v>
      </c>
      <c r="F567" s="70" t="s">
        <v>155</v>
      </c>
      <c r="G567" s="70" t="s">
        <v>2351</v>
      </c>
      <c r="H567" s="70" t="s">
        <v>2352</v>
      </c>
      <c r="I567" s="148"/>
      <c r="J567" s="71">
        <v>82.87630121523776</v>
      </c>
      <c r="K567" s="71">
        <v>3.1918437756772304</v>
      </c>
      <c r="L567" s="71">
        <v>12.113070886202287</v>
      </c>
      <c r="M567" s="71">
        <v>26.393427604879989</v>
      </c>
      <c r="N567" s="71">
        <v>26.838038075904052</v>
      </c>
      <c r="O567" s="71">
        <v>26.983629296744038</v>
      </c>
      <c r="P567" s="71">
        <v>31.382484972098176</v>
      </c>
      <c r="Q567" s="71">
        <v>1.7101426583358228</v>
      </c>
      <c r="R567" s="71">
        <v>0</v>
      </c>
      <c r="S567" s="71">
        <v>3.6246366964968835</v>
      </c>
      <c r="T567" s="72"/>
      <c r="U567" s="71">
        <v>6309427</v>
      </c>
      <c r="V567" s="71">
        <v>1328</v>
      </c>
      <c r="W567" s="71">
        <v>216</v>
      </c>
      <c r="X567" s="71">
        <v>6347</v>
      </c>
      <c r="Y567" s="71">
        <v>8089</v>
      </c>
      <c r="Z567" s="71">
        <v>15870</v>
      </c>
      <c r="AA567" s="71">
        <v>6459</v>
      </c>
      <c r="AB567" s="71">
        <v>24212</v>
      </c>
      <c r="AC567" s="71">
        <v>0</v>
      </c>
      <c r="AD567" s="71">
        <v>3.624636696496883</v>
      </c>
      <c r="AE567" s="72"/>
      <c r="AF567" s="71">
        <v>46556090.798190974</v>
      </c>
      <c r="AG567" s="71">
        <v>2317375.6288592508</v>
      </c>
      <c r="AH567" s="71">
        <v>1401893.735476207</v>
      </c>
      <c r="AI567" s="71">
        <v>36858888.321260527</v>
      </c>
      <c r="AJ567" s="71">
        <v>31964199.518979002</v>
      </c>
      <c r="AK567" s="71">
        <v>0</v>
      </c>
      <c r="AL567" s="71">
        <v>0</v>
      </c>
      <c r="AM567" s="71">
        <v>3320730.9138134862</v>
      </c>
      <c r="AN567" s="71">
        <v>0</v>
      </c>
      <c r="AO567" s="71">
        <v>0</v>
      </c>
      <c r="AP567" s="71">
        <v>122419178.91657944</v>
      </c>
      <c r="AQ567" s="72"/>
      <c r="AR567" s="71">
        <v>436</v>
      </c>
      <c r="AS567" s="71">
        <v>108</v>
      </c>
      <c r="AT567" s="71">
        <v>0</v>
      </c>
      <c r="AU567" s="71">
        <v>0</v>
      </c>
      <c r="AV567" s="71">
        <v>0</v>
      </c>
      <c r="AW567" s="71">
        <v>0</v>
      </c>
      <c r="AX567" s="71"/>
      <c r="AY567" s="72"/>
      <c r="AZ567" s="71">
        <v>1992.2</v>
      </c>
      <c r="BA567" s="71">
        <v>12783.7</v>
      </c>
      <c r="BB567" s="71">
        <v>0</v>
      </c>
      <c r="BC567" s="71">
        <v>0</v>
      </c>
      <c r="BD567" s="71">
        <v>0</v>
      </c>
      <c r="BE567" s="71">
        <v>0</v>
      </c>
      <c r="BF567" s="71"/>
      <c r="BG567" s="72"/>
      <c r="BH567" s="71">
        <v>0</v>
      </c>
      <c r="BI567" s="71">
        <v>0</v>
      </c>
      <c r="BJ567" s="71">
        <v>25.3</v>
      </c>
      <c r="BK567" s="71">
        <v>0</v>
      </c>
      <c r="BL567" s="71">
        <v>0</v>
      </c>
      <c r="BM567" s="71">
        <v>0</v>
      </c>
      <c r="BN567" s="72"/>
      <c r="BO567" s="71">
        <v>0</v>
      </c>
      <c r="BP567" s="71">
        <v>0</v>
      </c>
      <c r="BQ567" s="71">
        <v>6</v>
      </c>
      <c r="BR567" s="71">
        <v>0</v>
      </c>
      <c r="BS567" s="71">
        <v>0</v>
      </c>
      <c r="BT567" s="71">
        <v>0</v>
      </c>
      <c r="BU567"/>
      <c r="BV567" s="70">
        <v>25.3</v>
      </c>
      <c r="BW567" s="70">
        <v>0</v>
      </c>
      <c r="BX567" s="70">
        <v>0</v>
      </c>
      <c r="BY567" s="70">
        <v>0</v>
      </c>
      <c r="BZ567" s="70">
        <v>0</v>
      </c>
      <c r="CA567" s="70">
        <v>0</v>
      </c>
      <c r="CB567" s="70">
        <v>0</v>
      </c>
      <c r="CC567" s="70">
        <v>0</v>
      </c>
      <c r="CD567" s="70">
        <v>0</v>
      </c>
    </row>
    <row r="568" spans="1:82">
      <c r="A568" s="70" t="s">
        <v>2365</v>
      </c>
      <c r="B568" s="70">
        <v>269</v>
      </c>
      <c r="C568" s="70">
        <v>14</v>
      </c>
      <c r="D568" s="70">
        <v>16</v>
      </c>
      <c r="E568" s="70">
        <v>2017</v>
      </c>
      <c r="F568" s="70" t="s">
        <v>156</v>
      </c>
      <c r="G568" s="70" t="s">
        <v>2351</v>
      </c>
      <c r="H568" s="70" t="s">
        <v>2352</v>
      </c>
      <c r="I568" s="148"/>
      <c r="J568" s="71">
        <v>84.427796035069875</v>
      </c>
      <c r="K568" s="71">
        <v>3.2651204551732369</v>
      </c>
      <c r="L568" s="71">
        <v>12.900760583636231</v>
      </c>
      <c r="M568" s="71">
        <v>25.629037388982177</v>
      </c>
      <c r="N568" s="71">
        <v>29.103851423705368</v>
      </c>
      <c r="O568" s="71">
        <v>26.45969341210143</v>
      </c>
      <c r="P568" s="71">
        <v>30.662270220196046</v>
      </c>
      <c r="Q568" s="71">
        <v>1.6292253318852199</v>
      </c>
      <c r="R568" s="71">
        <v>0</v>
      </c>
      <c r="S568" s="71">
        <v>4.0946429217929543</v>
      </c>
      <c r="T568" s="72"/>
      <c r="U568" s="71">
        <v>6999835.0000000009</v>
      </c>
      <c r="V568" s="71">
        <v>1328</v>
      </c>
      <c r="W568" s="71">
        <v>216</v>
      </c>
      <c r="X568" s="71">
        <v>6347</v>
      </c>
      <c r="Y568" s="71">
        <v>8110</v>
      </c>
      <c r="Z568" s="71">
        <v>15820</v>
      </c>
      <c r="AA568" s="71">
        <v>6351</v>
      </c>
      <c r="AB568" s="71">
        <v>23853</v>
      </c>
      <c r="AC568" s="71">
        <v>0</v>
      </c>
      <c r="AD568" s="71">
        <v>4.0946429217929543</v>
      </c>
      <c r="AE568" s="72"/>
      <c r="AF568" s="71">
        <v>50042493.771214612</v>
      </c>
      <c r="AG568" s="71">
        <v>2352436.5134381689</v>
      </c>
      <c r="AH568" s="71">
        <v>2092422.687751763</v>
      </c>
      <c r="AI568" s="71">
        <v>37656591.768821128</v>
      </c>
      <c r="AJ568" s="71">
        <v>36495977.045912892</v>
      </c>
      <c r="AK568" s="71">
        <v>0</v>
      </c>
      <c r="AL568" s="71">
        <v>0</v>
      </c>
      <c r="AM568" s="71">
        <v>3276612.24053051</v>
      </c>
      <c r="AN568" s="71">
        <v>0</v>
      </c>
      <c r="AO568" s="71">
        <v>0</v>
      </c>
      <c r="AP568" s="71">
        <v>131916534.02766906</v>
      </c>
      <c r="AQ568" s="72"/>
      <c r="AR568" s="71">
        <v>477</v>
      </c>
      <c r="AS568" s="71">
        <v>122</v>
      </c>
      <c r="AT568" s="71">
        <v>0</v>
      </c>
      <c r="AU568" s="71">
        <v>0</v>
      </c>
      <c r="AV568" s="71">
        <v>0</v>
      </c>
      <c r="AW568" s="71">
        <v>0</v>
      </c>
      <c r="AX568" s="71"/>
      <c r="AY568" s="72"/>
      <c r="AZ568" s="71">
        <v>2194.1999999999998</v>
      </c>
      <c r="BA568" s="71">
        <v>14318.8</v>
      </c>
      <c r="BB568" s="71">
        <v>0</v>
      </c>
      <c r="BC568" s="71">
        <v>0</v>
      </c>
      <c r="BD568" s="71">
        <v>0</v>
      </c>
      <c r="BE568" s="71">
        <v>0</v>
      </c>
      <c r="BF568" s="71"/>
      <c r="BG568" s="72"/>
      <c r="BH568" s="71">
        <v>0</v>
      </c>
      <c r="BI568" s="71">
        <v>0</v>
      </c>
      <c r="BJ568" s="71">
        <v>25.492000000000001</v>
      </c>
      <c r="BK568" s="71">
        <v>0</v>
      </c>
      <c r="BL568" s="71">
        <v>0</v>
      </c>
      <c r="BM568" s="71">
        <v>0</v>
      </c>
      <c r="BN568" s="72"/>
      <c r="BO568" s="71">
        <v>0</v>
      </c>
      <c r="BP568" s="71">
        <v>0</v>
      </c>
      <c r="BQ568" s="71">
        <v>6</v>
      </c>
      <c r="BR568" s="71">
        <v>0</v>
      </c>
      <c r="BS568" s="71">
        <v>0</v>
      </c>
      <c r="BT568" s="71">
        <v>0</v>
      </c>
      <c r="BU568"/>
      <c r="BV568" s="70">
        <v>25.492000000000001</v>
      </c>
      <c r="BW568" s="70">
        <v>0</v>
      </c>
      <c r="BX568" s="70">
        <v>0</v>
      </c>
      <c r="BY568" s="70">
        <v>0</v>
      </c>
      <c r="BZ568" s="70">
        <v>0</v>
      </c>
      <c r="CA568" s="70">
        <v>0</v>
      </c>
      <c r="CB568" s="70">
        <v>0</v>
      </c>
      <c r="CC568" s="70">
        <v>0</v>
      </c>
      <c r="CD568" s="70">
        <v>0</v>
      </c>
    </row>
    <row r="569" spans="1:82">
      <c r="A569" s="70" t="s">
        <v>2366</v>
      </c>
      <c r="B569" s="70">
        <v>270</v>
      </c>
      <c r="C569" s="70">
        <v>15</v>
      </c>
      <c r="D569" s="70">
        <v>16</v>
      </c>
      <c r="E569" s="70">
        <v>2018</v>
      </c>
      <c r="F569" s="70" t="s">
        <v>183</v>
      </c>
      <c r="G569" s="70" t="s">
        <v>2351</v>
      </c>
      <c r="H569" s="70" t="s">
        <v>2352</v>
      </c>
      <c r="I569" s="148"/>
      <c r="J569" s="71">
        <v>83.4417467664491</v>
      </c>
      <c r="K569" s="71">
        <v>3.0292449951550409</v>
      </c>
      <c r="L569" s="71">
        <v>11.950141251949191</v>
      </c>
      <c r="M569" s="71">
        <v>27.328234541111247</v>
      </c>
      <c r="N569" s="71">
        <v>27.230494722911235</v>
      </c>
      <c r="O569" s="71">
        <v>25.809949035644607</v>
      </c>
      <c r="P569" s="71">
        <v>30.103716790597563</v>
      </c>
      <c r="Q569" s="71">
        <v>1.48165374192891</v>
      </c>
      <c r="R569" s="71">
        <v>0</v>
      </c>
      <c r="S569" s="71">
        <v>3.9295501786940283</v>
      </c>
      <c r="T569" s="72"/>
      <c r="U569" s="71">
        <v>7362366</v>
      </c>
      <c r="V569" s="71">
        <v>1328</v>
      </c>
      <c r="W569" s="71">
        <v>216</v>
      </c>
      <c r="X569" s="71">
        <v>6347</v>
      </c>
      <c r="Y569" s="71">
        <v>8131</v>
      </c>
      <c r="Z569" s="71">
        <v>15727</v>
      </c>
      <c r="AA569" s="71">
        <v>6298</v>
      </c>
      <c r="AB569" s="71">
        <v>23377</v>
      </c>
      <c r="AC569" s="71">
        <v>0</v>
      </c>
      <c r="AD569" s="71">
        <v>3.9295501786940279</v>
      </c>
      <c r="AE569" s="72"/>
      <c r="AF569" s="71">
        <v>47367427.321126103</v>
      </c>
      <c r="AG569" s="71">
        <v>2076389.046062323</v>
      </c>
      <c r="AH569" s="71">
        <v>1965538.51301543</v>
      </c>
      <c r="AI569" s="71">
        <v>35835193.543876357</v>
      </c>
      <c r="AJ569" s="71">
        <v>35338342.793421082</v>
      </c>
      <c r="AK569" s="71">
        <v>0</v>
      </c>
      <c r="AL569" s="71">
        <v>0</v>
      </c>
      <c r="AM569" s="71">
        <v>3217870.0151062161</v>
      </c>
      <c r="AN569" s="71">
        <v>0</v>
      </c>
      <c r="AO569" s="71">
        <v>0</v>
      </c>
      <c r="AP569" s="71">
        <v>125800761.23260753</v>
      </c>
      <c r="AQ569" s="72"/>
      <c r="AR569" s="71">
        <v>525</v>
      </c>
      <c r="AS569" s="71">
        <v>139</v>
      </c>
      <c r="AT569" s="71">
        <v>0</v>
      </c>
      <c r="AU569" s="71">
        <v>0</v>
      </c>
      <c r="AV569" s="71">
        <v>0</v>
      </c>
      <c r="AW569" s="71">
        <v>0</v>
      </c>
      <c r="AX569" s="71"/>
      <c r="AY569" s="72"/>
      <c r="AZ569" s="71">
        <v>2458.8000000000002</v>
      </c>
      <c r="BA569" s="71">
        <v>19949.2</v>
      </c>
      <c r="BB569" s="71">
        <v>0</v>
      </c>
      <c r="BC569" s="71">
        <v>0</v>
      </c>
      <c r="BD569" s="71">
        <v>0</v>
      </c>
      <c r="BE569" s="71">
        <v>0</v>
      </c>
      <c r="BF569" s="71"/>
      <c r="BG569" s="72"/>
      <c r="BH569" s="71">
        <v>0</v>
      </c>
      <c r="BI569" s="71">
        <v>0</v>
      </c>
      <c r="BJ569" s="71">
        <v>26.268999999999998</v>
      </c>
      <c r="BK569" s="71">
        <v>0</v>
      </c>
      <c r="BL569" s="71">
        <v>0</v>
      </c>
      <c r="BM569" s="71">
        <v>0</v>
      </c>
      <c r="BN569" s="72"/>
      <c r="BO569" s="71">
        <v>0</v>
      </c>
      <c r="BP569" s="71">
        <v>0</v>
      </c>
      <c r="BQ569" s="71">
        <v>6</v>
      </c>
      <c r="BR569" s="71">
        <v>0</v>
      </c>
      <c r="BS569" s="71">
        <v>0</v>
      </c>
      <c r="BT569" s="71">
        <v>0</v>
      </c>
      <c r="BU569"/>
      <c r="BV569" s="70">
        <v>26.268999999999998</v>
      </c>
      <c r="BW569" s="70">
        <v>0</v>
      </c>
      <c r="BX569" s="70">
        <v>0</v>
      </c>
      <c r="BY569" s="70">
        <v>0</v>
      </c>
      <c r="BZ569" s="70">
        <v>0</v>
      </c>
      <c r="CA569" s="70">
        <v>0</v>
      </c>
      <c r="CB569" s="70">
        <v>0</v>
      </c>
      <c r="CC569" s="70">
        <v>0</v>
      </c>
      <c r="CD569" s="70">
        <v>0</v>
      </c>
    </row>
    <row r="570" spans="1:82">
      <c r="A570" s="70" t="s">
        <v>2367</v>
      </c>
      <c r="B570" s="70">
        <v>271</v>
      </c>
      <c r="C570" s="70">
        <v>16</v>
      </c>
      <c r="D570" s="70">
        <v>16</v>
      </c>
      <c r="E570" s="70">
        <v>2019</v>
      </c>
      <c r="F570" s="70" t="s">
        <v>158</v>
      </c>
      <c r="G570" s="70" t="s">
        <v>2351</v>
      </c>
      <c r="H570" s="70" t="s">
        <v>2352</v>
      </c>
      <c r="I570" s="148"/>
      <c r="J570" s="71">
        <v>84.882140247287808</v>
      </c>
      <c r="K570" s="71">
        <v>2.820794282296037</v>
      </c>
      <c r="L570" s="71">
        <v>12.080029961591835</v>
      </c>
      <c r="M570" s="71">
        <v>26.12976443445362</v>
      </c>
      <c r="N570" s="71">
        <v>23.82264776061551</v>
      </c>
      <c r="O570" s="71">
        <v>24.965378529657446</v>
      </c>
      <c r="P570" s="71">
        <v>29.28087119689879</v>
      </c>
      <c r="Q570" s="71">
        <v>1.41884136775505</v>
      </c>
      <c r="R570" s="71">
        <v>0</v>
      </c>
      <c r="S570" s="71">
        <v>4.0585044443561955</v>
      </c>
      <c r="T570" s="72"/>
      <c r="U570" s="71">
        <v>7704596</v>
      </c>
      <c r="V570" s="71">
        <v>1328</v>
      </c>
      <c r="W570" s="71">
        <v>216</v>
      </c>
      <c r="X570" s="71">
        <v>6347</v>
      </c>
      <c r="Y570" s="71">
        <v>8147</v>
      </c>
      <c r="Z570" s="71">
        <v>15630</v>
      </c>
      <c r="AA570" s="71">
        <v>6080</v>
      </c>
      <c r="AB570" s="71">
        <v>22992</v>
      </c>
      <c r="AC570" s="71">
        <v>0</v>
      </c>
      <c r="AD570" s="71">
        <v>4.0585044443561964</v>
      </c>
      <c r="AE570" s="72"/>
      <c r="AF570" s="71">
        <v>50162269.379869998</v>
      </c>
      <c r="AG570" s="71">
        <v>2025294.4620672311</v>
      </c>
      <c r="AH570" s="71">
        <v>2132536.3779118322</v>
      </c>
      <c r="AI570" s="71">
        <v>35778853.661639273</v>
      </c>
      <c r="AJ570" s="71">
        <v>31685983.541497272</v>
      </c>
      <c r="AK570" s="71">
        <v>0</v>
      </c>
      <c r="AL570" s="71">
        <v>0</v>
      </c>
      <c r="AM570" s="71">
        <v>3131337.3163166684</v>
      </c>
      <c r="AN570" s="71">
        <v>0</v>
      </c>
      <c r="AO570" s="71">
        <v>0</v>
      </c>
      <c r="AP570" s="71">
        <v>124916274.73930226</v>
      </c>
      <c r="AQ570" s="72"/>
      <c r="AR570" s="71">
        <v>566</v>
      </c>
      <c r="AS570" s="71">
        <v>156</v>
      </c>
      <c r="AT570" s="71">
        <v>0</v>
      </c>
      <c r="AU570" s="71">
        <v>0</v>
      </c>
      <c r="AV570" s="71">
        <v>0</v>
      </c>
      <c r="AW570" s="71">
        <v>0</v>
      </c>
      <c r="AX570" s="71"/>
      <c r="AY570" s="72"/>
      <c r="AZ570" s="71">
        <v>2671.3</v>
      </c>
      <c r="BA570" s="71">
        <v>23832.1</v>
      </c>
      <c r="BB570" s="71">
        <v>0</v>
      </c>
      <c r="BC570" s="71">
        <v>0</v>
      </c>
      <c r="BD570" s="71">
        <v>0</v>
      </c>
      <c r="BE570" s="71">
        <v>0</v>
      </c>
      <c r="BF570" s="71"/>
      <c r="BG570" s="72"/>
      <c r="BH570" s="71">
        <v>0</v>
      </c>
      <c r="BI570" s="71">
        <v>0</v>
      </c>
      <c r="BJ570" s="71">
        <v>24.704000000000001</v>
      </c>
      <c r="BK570" s="71">
        <v>0</v>
      </c>
      <c r="BL570" s="71">
        <v>0</v>
      </c>
      <c r="BM570" s="71">
        <v>0</v>
      </c>
      <c r="BN570" s="72"/>
      <c r="BO570" s="71">
        <v>0</v>
      </c>
      <c r="BP570" s="71">
        <v>0</v>
      </c>
      <c r="BQ570" s="71">
        <v>6</v>
      </c>
      <c r="BR570" s="71">
        <v>0</v>
      </c>
      <c r="BS570" s="71">
        <v>0</v>
      </c>
      <c r="BT570" s="71">
        <v>0</v>
      </c>
      <c r="BU570"/>
      <c r="BV570" s="70">
        <v>24.704000000000001</v>
      </c>
      <c r="BW570" s="70">
        <v>0</v>
      </c>
      <c r="BX570" s="70">
        <v>0</v>
      </c>
      <c r="BY570" s="70">
        <v>0</v>
      </c>
      <c r="BZ570" s="70">
        <v>0</v>
      </c>
      <c r="CA570" s="70">
        <v>0</v>
      </c>
      <c r="CB570" s="70">
        <v>0</v>
      </c>
      <c r="CC570" s="70">
        <v>0</v>
      </c>
      <c r="CD570" s="70">
        <v>0</v>
      </c>
    </row>
    <row r="571" spans="1:82">
      <c r="A571" s="70" t="s">
        <v>2368</v>
      </c>
      <c r="B571" s="70">
        <v>272</v>
      </c>
      <c r="C571" s="70">
        <v>17</v>
      </c>
      <c r="D571" s="70">
        <v>16</v>
      </c>
      <c r="E571" s="70">
        <v>2020</v>
      </c>
      <c r="F571" s="70" t="s">
        <v>159</v>
      </c>
      <c r="G571" s="70" t="s">
        <v>2351</v>
      </c>
      <c r="H571" s="70" t="s">
        <v>2352</v>
      </c>
      <c r="I571" s="148"/>
      <c r="J571" s="71">
        <v>70.714148386991496</v>
      </c>
      <c r="K571" s="71">
        <v>2.4996134650132427</v>
      </c>
      <c r="L571" s="71">
        <v>14.476468928863174</v>
      </c>
      <c r="M571" s="71">
        <v>19.355266286245051</v>
      </c>
      <c r="N571" s="71">
        <v>24.646076639655178</v>
      </c>
      <c r="O571" s="71">
        <v>21.640894719534941</v>
      </c>
      <c r="P571" s="71">
        <v>27.507455491388932</v>
      </c>
      <c r="Q571" s="71">
        <v>1.33062560566682</v>
      </c>
      <c r="R571" s="71">
        <v>0</v>
      </c>
      <c r="S571" s="71">
        <v>3.711198328666903</v>
      </c>
      <c r="T571" s="72"/>
      <c r="U571" s="71">
        <v>6898842</v>
      </c>
      <c r="V571" s="71">
        <v>1130</v>
      </c>
      <c r="W571" s="71">
        <v>356</v>
      </c>
      <c r="X571" s="71">
        <v>5518</v>
      </c>
      <c r="Y571" s="71">
        <v>8191</v>
      </c>
      <c r="Z571" s="71">
        <v>15464</v>
      </c>
      <c r="AA571" s="71">
        <v>6071</v>
      </c>
      <c r="AB571" s="71">
        <v>22568</v>
      </c>
      <c r="AC571" s="71">
        <v>0</v>
      </c>
      <c r="AD571" s="71">
        <v>3.711198328666903</v>
      </c>
      <c r="AE571" s="72"/>
      <c r="AF571" s="71">
        <v>43362989.197271228</v>
      </c>
      <c r="AG571" s="71">
        <v>1747165.4731247656</v>
      </c>
      <c r="AH571" s="71">
        <v>2755662.1805201476</v>
      </c>
      <c r="AI571" s="71">
        <v>27986282.545535002</v>
      </c>
      <c r="AJ571" s="71">
        <v>33849547.250385642</v>
      </c>
      <c r="AK571" s="71"/>
      <c r="AL571" s="71"/>
      <c r="AM571" s="71">
        <v>2945374.7357096062</v>
      </c>
      <c r="AN571" s="71"/>
      <c r="AO571" s="71"/>
      <c r="AP571" s="71">
        <v>112647021.3825464</v>
      </c>
      <c r="AQ571" s="72"/>
      <c r="AR571" s="71">
        <v>597</v>
      </c>
      <c r="AS571" s="71">
        <v>167</v>
      </c>
      <c r="AT571" s="71">
        <v>0</v>
      </c>
      <c r="AU571" s="71">
        <v>0</v>
      </c>
      <c r="AV571" s="71">
        <v>0</v>
      </c>
      <c r="AW571" s="71">
        <v>0</v>
      </c>
      <c r="AX571" s="71"/>
      <c r="AY571" s="72"/>
      <c r="AZ571" s="71">
        <v>2856.7999999999988</v>
      </c>
      <c r="BA571" s="71">
        <v>24294.500000000011</v>
      </c>
      <c r="BB571" s="71">
        <v>0</v>
      </c>
      <c r="BC571" s="71">
        <v>0</v>
      </c>
      <c r="BD571" s="71">
        <v>0</v>
      </c>
      <c r="BE571" s="71">
        <v>0</v>
      </c>
      <c r="BF571" s="71"/>
      <c r="BG571" s="72"/>
      <c r="BH571" s="71">
        <v>0</v>
      </c>
      <c r="BI571" s="71">
        <v>0</v>
      </c>
      <c r="BJ571" s="71">
        <v>21.481999999999999</v>
      </c>
      <c r="BK571" s="71">
        <v>0</v>
      </c>
      <c r="BL571" s="71">
        <v>0</v>
      </c>
      <c r="BM571" s="71">
        <v>0</v>
      </c>
      <c r="BN571" s="72"/>
      <c r="BO571" s="71">
        <v>0</v>
      </c>
      <c r="BP571" s="71">
        <v>0</v>
      </c>
      <c r="BQ571" s="71">
        <v>5</v>
      </c>
      <c r="BR571" s="71">
        <v>0</v>
      </c>
      <c r="BS571" s="71">
        <v>0</v>
      </c>
      <c r="BT571" s="71">
        <v>0</v>
      </c>
      <c r="BU571"/>
      <c r="BV571" s="70">
        <v>21.481999999999999</v>
      </c>
      <c r="BW571" s="70">
        <v>0</v>
      </c>
      <c r="BX571" s="70">
        <v>0</v>
      </c>
      <c r="BY571" s="70">
        <v>0</v>
      </c>
      <c r="BZ571" s="70">
        <v>0</v>
      </c>
      <c r="CA571" s="70">
        <v>0</v>
      </c>
      <c r="CB571" s="70">
        <v>0</v>
      </c>
      <c r="CC571" s="70">
        <v>0</v>
      </c>
      <c r="CD571" s="70">
        <v>0</v>
      </c>
    </row>
    <row r="572" spans="1:82">
      <c r="A572" s="70" t="s">
        <v>2369</v>
      </c>
      <c r="B572" s="70">
        <v>272</v>
      </c>
      <c r="C572" s="70">
        <v>18</v>
      </c>
      <c r="D572" s="70">
        <v>16</v>
      </c>
      <c r="E572" s="70">
        <v>2021</v>
      </c>
      <c r="F572" s="70" t="s">
        <v>160</v>
      </c>
      <c r="G572" s="70" t="s">
        <v>2351</v>
      </c>
      <c r="H572" s="70" t="s">
        <v>2352</v>
      </c>
      <c r="I572" s="148"/>
      <c r="J572" s="71">
        <v>61.50365105855473</v>
      </c>
      <c r="K572" s="71">
        <v>2.6743232206528234</v>
      </c>
      <c r="L572" s="71">
        <v>14.437571681458349</v>
      </c>
      <c r="M572" s="71">
        <v>21.931380391323209</v>
      </c>
      <c r="N572" s="71">
        <v>23.596887067553471</v>
      </c>
      <c r="O572" s="71">
        <v>20.972822481298454</v>
      </c>
      <c r="P572" s="71">
        <v>28.046937366226285</v>
      </c>
      <c r="Q572" s="71">
        <v>1.29123088009429</v>
      </c>
      <c r="R572" s="71">
        <v>0</v>
      </c>
      <c r="S572" s="71">
        <v>3.0504192556389982</v>
      </c>
      <c r="T572" s="72"/>
      <c r="U572" s="71">
        <v>6324861</v>
      </c>
      <c r="V572" s="71">
        <v>1130</v>
      </c>
      <c r="W572" s="71">
        <v>356</v>
      </c>
      <c r="X572" s="71">
        <v>5518</v>
      </c>
      <c r="Y572" s="71">
        <v>8170</v>
      </c>
      <c r="Z572" s="71">
        <v>15431</v>
      </c>
      <c r="AA572" s="71">
        <v>6036</v>
      </c>
      <c r="AB572" s="71">
        <v>22115</v>
      </c>
      <c r="AC572" s="71">
        <v>0</v>
      </c>
      <c r="AD572" s="71">
        <v>3.0504192556389982</v>
      </c>
      <c r="AE572" s="72"/>
      <c r="AF572" s="71">
        <v>39538521.818015896</v>
      </c>
      <c r="AG572" s="71">
        <v>1858343.4060482325</v>
      </c>
      <c r="AH572" s="71">
        <v>2309718.3677654988</v>
      </c>
      <c r="AI572" s="71">
        <v>32265872.271107204</v>
      </c>
      <c r="AJ572" s="71">
        <v>31551273.19632335</v>
      </c>
      <c r="AK572" s="71">
        <v>0</v>
      </c>
      <c r="AL572" s="71">
        <v>0</v>
      </c>
      <c r="AM572" s="71">
        <v>2902900.8788695615</v>
      </c>
      <c r="AN572" s="71">
        <v>0</v>
      </c>
      <c r="AO572" s="71">
        <v>0</v>
      </c>
      <c r="AP572" s="71">
        <v>110426629.93812974</v>
      </c>
      <c r="AQ572" s="72"/>
      <c r="AR572" s="71">
        <v>643</v>
      </c>
      <c r="AS572" s="71">
        <v>179</v>
      </c>
      <c r="AT572" s="71">
        <v>0</v>
      </c>
      <c r="AU572" s="71">
        <v>0</v>
      </c>
      <c r="AV572" s="71">
        <v>0</v>
      </c>
      <c r="AW572" s="71">
        <v>0</v>
      </c>
      <c r="AX572" s="71"/>
      <c r="AY572" s="72"/>
      <c r="AZ572" s="71">
        <v>3118.6</v>
      </c>
      <c r="BA572" s="71">
        <v>24878.30000000001</v>
      </c>
      <c r="BB572" s="71">
        <v>0</v>
      </c>
      <c r="BC572" s="71">
        <v>0</v>
      </c>
      <c r="BD572" s="71">
        <v>0</v>
      </c>
      <c r="BE572" s="71">
        <v>0</v>
      </c>
      <c r="BF572" s="71"/>
      <c r="BG572" s="72"/>
      <c r="BH572" s="71">
        <v>0</v>
      </c>
      <c r="BI572" s="71">
        <v>0</v>
      </c>
      <c r="BJ572" s="71">
        <v>19.395</v>
      </c>
      <c r="BK572" s="71">
        <v>0</v>
      </c>
      <c r="BL572" s="71">
        <v>0</v>
      </c>
      <c r="BM572" s="71">
        <v>0</v>
      </c>
      <c r="BN572" s="72"/>
      <c r="BO572" s="71">
        <v>0</v>
      </c>
      <c r="BP572" s="71">
        <v>0</v>
      </c>
      <c r="BQ572" s="71">
        <v>5</v>
      </c>
      <c r="BR572" s="71">
        <v>0</v>
      </c>
      <c r="BS572" s="71">
        <v>0</v>
      </c>
      <c r="BT572" s="71">
        <v>0</v>
      </c>
      <c r="BU572"/>
      <c r="BV572" s="70">
        <v>19.395</v>
      </c>
      <c r="BW572" s="70">
        <v>0</v>
      </c>
      <c r="BX572" s="70">
        <v>0</v>
      </c>
      <c r="BY572" s="70">
        <v>0</v>
      </c>
      <c r="BZ572" s="70">
        <v>0</v>
      </c>
      <c r="CA572" s="70">
        <v>0</v>
      </c>
      <c r="CB572" s="70">
        <v>0</v>
      </c>
      <c r="CC572" s="70">
        <v>0</v>
      </c>
      <c r="CD572" s="70">
        <v>0</v>
      </c>
    </row>
    <row r="573" spans="1:82">
      <c r="A573" s="70" t="s">
        <v>2370</v>
      </c>
      <c r="B573" s="70">
        <v>272</v>
      </c>
      <c r="C573" s="70">
        <v>19</v>
      </c>
      <c r="D573" s="70">
        <v>16</v>
      </c>
      <c r="E573" s="70">
        <v>2022</v>
      </c>
      <c r="F573" s="70" t="s">
        <v>161</v>
      </c>
      <c r="G573" s="70" t="s">
        <v>2351</v>
      </c>
      <c r="H573" s="70" t="s">
        <v>2352</v>
      </c>
      <c r="I573" s="148"/>
      <c r="J573" s="71">
        <v>51.958505763455364</v>
      </c>
      <c r="K573" s="71">
        <v>2.4426403678127047</v>
      </c>
      <c r="L573" s="71">
        <v>14.641825066424939</v>
      </c>
      <c r="M573" s="71">
        <v>20.253869714868955</v>
      </c>
      <c r="N573" s="71">
        <v>24.518955049172426</v>
      </c>
      <c r="O573" s="71">
        <v>21.986888067130206</v>
      </c>
      <c r="P573" s="71">
        <v>27.474762388257933</v>
      </c>
      <c r="Q573" s="71">
        <v>1.2818319507492528</v>
      </c>
      <c r="R573" s="71">
        <v>0</v>
      </c>
      <c r="S573" s="71">
        <v>3.5376853126704262</v>
      </c>
      <c r="T573" s="72"/>
      <c r="U573" s="71">
        <v>6015686</v>
      </c>
      <c r="V573" s="71">
        <v>1130</v>
      </c>
      <c r="W573" s="71">
        <v>356</v>
      </c>
      <c r="X573" s="71">
        <v>5518</v>
      </c>
      <c r="Y573" s="71">
        <v>8246</v>
      </c>
      <c r="Z573" s="71">
        <v>15370</v>
      </c>
      <c r="AA573" s="71">
        <v>6003</v>
      </c>
      <c r="AB573" s="71">
        <v>21774</v>
      </c>
      <c r="AC573" s="71">
        <v>0</v>
      </c>
      <c r="AD573" s="71">
        <v>3.5376853126704262</v>
      </c>
      <c r="AE573" s="72"/>
      <c r="AF573" s="71">
        <v>33818814.34070766</v>
      </c>
      <c r="AG573" s="71">
        <v>1825672.3658977693</v>
      </c>
      <c r="AH573" s="71">
        <v>3288079.7833177671</v>
      </c>
      <c r="AI573" s="71">
        <v>30794925.441779397</v>
      </c>
      <c r="AJ573" s="71">
        <v>35760909.836582869</v>
      </c>
      <c r="AK573" s="71">
        <v>0</v>
      </c>
      <c r="AL573" s="71">
        <v>0</v>
      </c>
      <c r="AM573" s="71">
        <v>2811617.7084205342</v>
      </c>
      <c r="AN573" s="71">
        <v>0</v>
      </c>
      <c r="AO573" s="71">
        <v>0</v>
      </c>
      <c r="AP573" s="71">
        <v>108300019.47670598</v>
      </c>
      <c r="AQ573" s="72"/>
      <c r="AR573" s="71">
        <v>731</v>
      </c>
      <c r="AS573" s="71">
        <v>181</v>
      </c>
      <c r="AT573" s="71">
        <v>0</v>
      </c>
      <c r="AU573" s="71">
        <v>0</v>
      </c>
      <c r="AV573" s="71">
        <v>0</v>
      </c>
      <c r="AW573" s="71">
        <v>0</v>
      </c>
      <c r="AX573" s="71"/>
      <c r="AY573" s="72"/>
      <c r="AZ573" s="71">
        <v>3581.8000000000034</v>
      </c>
      <c r="BA573" s="71">
        <v>24977.30000000001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272</v>
      </c>
      <c r="C574" s="70">
        <v>20</v>
      </c>
      <c r="D574" s="70">
        <v>16</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775</v>
      </c>
      <c r="AS574" s="71">
        <v>186</v>
      </c>
      <c r="AT574" s="71">
        <v>0</v>
      </c>
      <c r="AU574" s="71">
        <v>0</v>
      </c>
      <c r="AV574" s="71">
        <v>0</v>
      </c>
      <c r="AW574" s="71">
        <v>0</v>
      </c>
      <c r="AX574" s="71"/>
      <c r="AY574" s="72"/>
      <c r="AZ574" s="71">
        <v>3846.7000000000053</v>
      </c>
      <c r="BA574" s="71">
        <v>25225.600000000013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272</v>
      </c>
      <c r="C575" s="70">
        <v>21</v>
      </c>
      <c r="D575" s="70">
        <v>16</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324</v>
      </c>
      <c r="C576" s="70">
        <v>1</v>
      </c>
      <c r="D576" s="70">
        <v>20</v>
      </c>
      <c r="E576" s="70">
        <v>1990</v>
      </c>
      <c r="F576" s="70" t="s">
        <v>787</v>
      </c>
      <c r="G576" s="70" t="s">
        <v>2374</v>
      </c>
      <c r="H576" s="70" t="s">
        <v>2375</v>
      </c>
      <c r="I576" s="148"/>
      <c r="J576" s="71">
        <v>7.3193101427234923</v>
      </c>
      <c r="K576" s="71">
        <v>3.4161814746607408</v>
      </c>
      <c r="L576" s="71">
        <v>11.60435433207204</v>
      </c>
      <c r="M576" s="71">
        <v>14.96933418765577</v>
      </c>
      <c r="N576" s="71">
        <v>24.19072634316705</v>
      </c>
      <c r="O576" s="71">
        <v>20.33737461704294</v>
      </c>
      <c r="P576" s="71">
        <v>38.194301049129002</v>
      </c>
      <c r="Q576" s="71">
        <v>1.8808731456463601</v>
      </c>
      <c r="R576" s="71">
        <v>0</v>
      </c>
      <c r="S576" s="71">
        <v>1.4930115158722841</v>
      </c>
      <c r="T576" s="72"/>
      <c r="U576" s="71">
        <v>591004</v>
      </c>
      <c r="V576" s="71">
        <v>992</v>
      </c>
      <c r="W576" s="71">
        <v>121</v>
      </c>
      <c r="X576" s="71">
        <v>5531</v>
      </c>
      <c r="Y576" s="71">
        <v>7352</v>
      </c>
      <c r="Z576" s="71">
        <v>8365</v>
      </c>
      <c r="AA576" s="71">
        <v>9274</v>
      </c>
      <c r="AB576" s="71">
        <v>30539</v>
      </c>
      <c r="AC576" s="71">
        <v>0</v>
      </c>
      <c r="AD576" s="71">
        <v>1.4930115158722841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325</v>
      </c>
      <c r="C577" s="70">
        <v>2</v>
      </c>
      <c r="D577" s="70">
        <v>20</v>
      </c>
      <c r="E577" s="70">
        <v>2005</v>
      </c>
      <c r="F577" s="70" t="s">
        <v>789</v>
      </c>
      <c r="G577" s="1064" t="s">
        <v>2374</v>
      </c>
      <c r="H577" s="70" t="s">
        <v>2375</v>
      </c>
      <c r="I577" s="148"/>
      <c r="J577" s="71">
        <v>4.1854397413136013</v>
      </c>
      <c r="K577" s="71">
        <v>2.1816003830495538</v>
      </c>
      <c r="L577" s="71">
        <v>7.810184943044284</v>
      </c>
      <c r="M577" s="71">
        <v>26.23569731518668</v>
      </c>
      <c r="N577" s="71">
        <v>27.277529650791511</v>
      </c>
      <c r="O577" s="71">
        <v>29.35083262062588</v>
      </c>
      <c r="P577" s="71">
        <v>39.872272955203343</v>
      </c>
      <c r="Q577" s="71">
        <v>1.6240909750981201</v>
      </c>
      <c r="R577" s="71">
        <v>0</v>
      </c>
      <c r="S577" s="71">
        <v>1.3139626264332009</v>
      </c>
      <c r="T577" s="72"/>
      <c r="U577" s="71">
        <v>424827</v>
      </c>
      <c r="V577" s="71">
        <v>925</v>
      </c>
      <c r="W577" s="71">
        <v>123</v>
      </c>
      <c r="X577" s="71">
        <v>5271</v>
      </c>
      <c r="Y577" s="71">
        <v>7715</v>
      </c>
      <c r="Z577" s="71">
        <v>13970</v>
      </c>
      <c r="AA577" s="71">
        <v>7929</v>
      </c>
      <c r="AB577" s="71">
        <v>27567</v>
      </c>
      <c r="AC577" s="71">
        <v>0</v>
      </c>
      <c r="AD577" s="71">
        <v>1.3139626264332009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326</v>
      </c>
      <c r="C578" s="70">
        <v>3</v>
      </c>
      <c r="D578" s="70">
        <v>20</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327</v>
      </c>
      <c r="C579" s="70">
        <v>4</v>
      </c>
      <c r="D579" s="70">
        <v>20</v>
      </c>
      <c r="E579" s="70">
        <v>2007</v>
      </c>
      <c r="F579" s="70" t="s">
        <v>791</v>
      </c>
      <c r="G579" s="70" t="s">
        <v>2374</v>
      </c>
      <c r="H579" s="70" t="s">
        <v>2375</v>
      </c>
      <c r="I579" s="148"/>
      <c r="J579" s="71">
        <v>2.979116375429864</v>
      </c>
      <c r="K579" s="71">
        <v>1.809113247270187</v>
      </c>
      <c r="L579" s="71">
        <v>10.803483402695139</v>
      </c>
      <c r="M579" s="71">
        <v>24.074123767468471</v>
      </c>
      <c r="N579" s="71">
        <v>28.288959026647859</v>
      </c>
      <c r="O579" s="71">
        <v>28.688864529250061</v>
      </c>
      <c r="P579" s="71">
        <v>39.391551879731367</v>
      </c>
      <c r="Q579" s="71">
        <v>1.67259328974167</v>
      </c>
      <c r="R579" s="71">
        <v>0</v>
      </c>
      <c r="S579" s="71">
        <v>1.7591436588224021</v>
      </c>
      <c r="T579" s="72"/>
      <c r="U579" s="71">
        <v>426842</v>
      </c>
      <c r="V579" s="71">
        <v>758</v>
      </c>
      <c r="W579" s="71">
        <v>102</v>
      </c>
      <c r="X579" s="71">
        <v>6101</v>
      </c>
      <c r="Y579" s="71">
        <v>7683</v>
      </c>
      <c r="Z579" s="71">
        <v>14195</v>
      </c>
      <c r="AA579" s="71">
        <v>7714</v>
      </c>
      <c r="AB579" s="71">
        <v>26889</v>
      </c>
      <c r="AC579" s="71">
        <v>0</v>
      </c>
      <c r="AD579" s="71">
        <v>1.7591436588224021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328</v>
      </c>
      <c r="C580" s="70">
        <v>5</v>
      </c>
      <c r="D580" s="70">
        <v>20</v>
      </c>
      <c r="E580" s="70">
        <v>2008</v>
      </c>
      <c r="F580" s="70" t="s">
        <v>792</v>
      </c>
      <c r="G580" s="70" t="s">
        <v>2374</v>
      </c>
      <c r="H580" s="70" t="s">
        <v>2375</v>
      </c>
      <c r="I580" s="148"/>
      <c r="J580" s="71">
        <v>3.4844550676401762</v>
      </c>
      <c r="K580" s="71">
        <v>1.341596228951413</v>
      </c>
      <c r="L580" s="71">
        <v>9.4579361205609409</v>
      </c>
      <c r="M580" s="71">
        <v>26.018643455165851</v>
      </c>
      <c r="N580" s="71">
        <v>24.198329306673401</v>
      </c>
      <c r="O580" s="71">
        <v>27.827372607745382</v>
      </c>
      <c r="P580" s="71">
        <v>38.413234606892971</v>
      </c>
      <c r="Q580" s="71">
        <v>1.62355811939098</v>
      </c>
      <c r="R580" s="71">
        <v>0</v>
      </c>
      <c r="S580" s="71">
        <v>1.3264567889213701</v>
      </c>
      <c r="T580" s="72"/>
      <c r="U580" s="71">
        <v>471860</v>
      </c>
      <c r="V580" s="71">
        <v>758</v>
      </c>
      <c r="W580" s="71">
        <v>102</v>
      </c>
      <c r="X580" s="71">
        <v>6101</v>
      </c>
      <c r="Y580" s="71">
        <v>7664</v>
      </c>
      <c r="Z580" s="71">
        <v>14252</v>
      </c>
      <c r="AA580" s="71">
        <v>7531</v>
      </c>
      <c r="AB580" s="71">
        <v>26530</v>
      </c>
      <c r="AC580" s="71">
        <v>0</v>
      </c>
      <c r="AD580" s="71">
        <v>1.3264567889213701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329</v>
      </c>
      <c r="C581" s="70">
        <v>6</v>
      </c>
      <c r="D581" s="70">
        <v>20</v>
      </c>
      <c r="E581" s="70">
        <v>2009</v>
      </c>
      <c r="F581" s="70" t="s">
        <v>176</v>
      </c>
      <c r="G581" s="70" t="s">
        <v>2374</v>
      </c>
      <c r="H581" s="70" t="s">
        <v>2375</v>
      </c>
      <c r="I581" s="148"/>
      <c r="J581" s="71">
        <v>3.567338125263074</v>
      </c>
      <c r="K581" s="71">
        <v>1.279216562999357</v>
      </c>
      <c r="L581" s="71">
        <v>15.12657631812856</v>
      </c>
      <c r="M581" s="71">
        <v>29.58271023904959</v>
      </c>
      <c r="N581" s="71">
        <v>23.770974431584069</v>
      </c>
      <c r="O581" s="71">
        <v>28.601981053808331</v>
      </c>
      <c r="P581" s="71">
        <v>36.597653366139511</v>
      </c>
      <c r="Q581" s="71">
        <v>1.5305388462940299</v>
      </c>
      <c r="R581" s="71">
        <v>0</v>
      </c>
      <c r="S581" s="71">
        <v>1.4182510167825231</v>
      </c>
      <c r="T581" s="72"/>
      <c r="U581" s="71">
        <v>430948</v>
      </c>
      <c r="V581" s="71">
        <v>715</v>
      </c>
      <c r="W581" s="71">
        <v>235</v>
      </c>
      <c r="X581" s="71">
        <v>6756</v>
      </c>
      <c r="Y581" s="71">
        <v>7665</v>
      </c>
      <c r="Z581" s="71">
        <v>14459</v>
      </c>
      <c r="AA581" s="71">
        <v>7366</v>
      </c>
      <c r="AB581" s="71">
        <v>26254</v>
      </c>
      <c r="AC581" s="71">
        <v>0</v>
      </c>
      <c r="AD581" s="71">
        <v>1.4182510167825231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2381</v>
      </c>
      <c r="B582" s="70">
        <v>330</v>
      </c>
      <c r="C582" s="70">
        <v>7</v>
      </c>
      <c r="D582" s="70">
        <v>20</v>
      </c>
      <c r="E582" s="70">
        <v>2010</v>
      </c>
      <c r="F582" s="70" t="s">
        <v>177</v>
      </c>
      <c r="G582" s="70" t="s">
        <v>2374</v>
      </c>
      <c r="H582" s="70" t="s">
        <v>2375</v>
      </c>
      <c r="I582" s="148"/>
      <c r="J582" s="71">
        <v>2.997032551212095</v>
      </c>
      <c r="K582" s="71">
        <v>1.388997961967062</v>
      </c>
      <c r="L582" s="71">
        <v>14.37568668491045</v>
      </c>
      <c r="M582" s="71">
        <v>31.126106481350799</v>
      </c>
      <c r="N582" s="71">
        <v>27.087472255810201</v>
      </c>
      <c r="O582" s="71">
        <v>28.78275820895205</v>
      </c>
      <c r="P582" s="71">
        <v>37.229298904803919</v>
      </c>
      <c r="Q582" s="71">
        <v>1.5782236222211401</v>
      </c>
      <c r="R582" s="71">
        <v>0</v>
      </c>
      <c r="S582" s="71">
        <v>1.9508075730335079</v>
      </c>
      <c r="T582" s="72"/>
      <c r="U582" s="71">
        <v>397487</v>
      </c>
      <c r="V582" s="71">
        <v>715</v>
      </c>
      <c r="W582" s="71">
        <v>235</v>
      </c>
      <c r="X582" s="71">
        <v>6756</v>
      </c>
      <c r="Y582" s="71">
        <v>7665</v>
      </c>
      <c r="Z582" s="71">
        <v>14618</v>
      </c>
      <c r="AA582" s="71">
        <v>7306</v>
      </c>
      <c r="AB582" s="71">
        <v>25941</v>
      </c>
      <c r="AC582" s="71">
        <v>0</v>
      </c>
      <c r="AD582" s="71">
        <v>1.9508075730335079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2382</v>
      </c>
      <c r="B583" s="70">
        <v>331</v>
      </c>
      <c r="C583" s="70">
        <v>8</v>
      </c>
      <c r="D583" s="70">
        <v>20</v>
      </c>
      <c r="E583" s="70">
        <v>2011</v>
      </c>
      <c r="F583" s="70" t="s">
        <v>178</v>
      </c>
      <c r="G583" s="70" t="s">
        <v>2374</v>
      </c>
      <c r="H583" s="70" t="s">
        <v>2375</v>
      </c>
      <c r="I583" s="148"/>
      <c r="J583" s="71">
        <v>5.3389486267990973</v>
      </c>
      <c r="K583" s="71">
        <v>1.855878530049067</v>
      </c>
      <c r="L583" s="71">
        <v>10.269854462219561</v>
      </c>
      <c r="M583" s="71">
        <v>37.125604179994014</v>
      </c>
      <c r="N583" s="71">
        <v>34.351540467257699</v>
      </c>
      <c r="O583" s="71">
        <v>28.322991802747932</v>
      </c>
      <c r="P583" s="71">
        <v>35.985184672140868</v>
      </c>
      <c r="Q583" s="71">
        <v>1.79309359512494</v>
      </c>
      <c r="R583" s="71">
        <v>0</v>
      </c>
      <c r="S583" s="71">
        <v>1.6478510374292019</v>
      </c>
      <c r="T583" s="72"/>
      <c r="U583" s="71">
        <v>544436</v>
      </c>
      <c r="V583" s="71">
        <v>715</v>
      </c>
      <c r="W583" s="71">
        <v>235</v>
      </c>
      <c r="X583" s="71">
        <v>6756</v>
      </c>
      <c r="Y583" s="71">
        <v>7638</v>
      </c>
      <c r="Z583" s="71">
        <v>14697</v>
      </c>
      <c r="AA583" s="71">
        <v>7272</v>
      </c>
      <c r="AB583" s="71">
        <v>25551</v>
      </c>
      <c r="AC583" s="71">
        <v>0</v>
      </c>
      <c r="AD583" s="71">
        <v>1.6478510374292019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2383</v>
      </c>
      <c r="B584" s="70">
        <v>332</v>
      </c>
      <c r="C584" s="70">
        <v>9</v>
      </c>
      <c r="D584" s="70">
        <v>20</v>
      </c>
      <c r="E584" s="70">
        <v>2012</v>
      </c>
      <c r="F584" s="70" t="s">
        <v>179</v>
      </c>
      <c r="G584" s="70" t="s">
        <v>2374</v>
      </c>
      <c r="H584" s="70" t="s">
        <v>2375</v>
      </c>
      <c r="I584" s="148"/>
      <c r="J584" s="71">
        <v>4.5559887170621796</v>
      </c>
      <c r="K584" s="71">
        <v>1.7988654174703169</v>
      </c>
      <c r="L584" s="71">
        <v>10.30922763140885</v>
      </c>
      <c r="M584" s="71">
        <v>43.092544051675269</v>
      </c>
      <c r="N584" s="71">
        <v>35.879985062734967</v>
      </c>
      <c r="O584" s="71">
        <v>28.536041306532841</v>
      </c>
      <c r="P584" s="71">
        <v>35.6424952137885</v>
      </c>
      <c r="Q584" s="71">
        <v>1.93138595307858</v>
      </c>
      <c r="R584" s="71">
        <v>0</v>
      </c>
      <c r="S584" s="71">
        <v>1.681686572524852</v>
      </c>
      <c r="T584" s="72"/>
      <c r="U584" s="71">
        <v>470106</v>
      </c>
      <c r="V584" s="71">
        <v>715</v>
      </c>
      <c r="W584" s="71">
        <v>235</v>
      </c>
      <c r="X584" s="71">
        <v>6756</v>
      </c>
      <c r="Y584" s="71">
        <v>7698</v>
      </c>
      <c r="Z584" s="71">
        <v>14925</v>
      </c>
      <c r="AA584" s="71">
        <v>7162</v>
      </c>
      <c r="AB584" s="71">
        <v>25331</v>
      </c>
      <c r="AC584" s="71">
        <v>0</v>
      </c>
      <c r="AD584" s="71">
        <v>1.681686572524852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2384</v>
      </c>
      <c r="B585" s="70">
        <v>333</v>
      </c>
      <c r="C585" s="70">
        <v>10</v>
      </c>
      <c r="D585" s="70">
        <v>20</v>
      </c>
      <c r="E585" s="70">
        <v>2013</v>
      </c>
      <c r="F585" s="70" t="s">
        <v>180</v>
      </c>
      <c r="G585" s="70" t="s">
        <v>2374</v>
      </c>
      <c r="H585" s="70" t="s">
        <v>2375</v>
      </c>
      <c r="I585" s="148"/>
      <c r="J585" s="71">
        <v>5.3126128707749336</v>
      </c>
      <c r="K585" s="71">
        <v>1.48752723909508</v>
      </c>
      <c r="L585" s="71">
        <v>8.1628904251985972</v>
      </c>
      <c r="M585" s="71">
        <v>46.319526440450097</v>
      </c>
      <c r="N585" s="71">
        <v>40.511384866515982</v>
      </c>
      <c r="O585" s="71">
        <v>27.563496915995788</v>
      </c>
      <c r="P585" s="71">
        <v>35.492060650799488</v>
      </c>
      <c r="Q585" s="71">
        <v>1.9443152556127601</v>
      </c>
      <c r="R585" s="71">
        <v>0</v>
      </c>
      <c r="S585" s="71">
        <v>1.6226063949219081</v>
      </c>
      <c r="T585" s="72"/>
      <c r="U585" s="71">
        <v>479920</v>
      </c>
      <c r="V585" s="71">
        <v>715</v>
      </c>
      <c r="W585" s="71">
        <v>235</v>
      </c>
      <c r="X585" s="71">
        <v>6756</v>
      </c>
      <c r="Y585" s="71">
        <v>7696</v>
      </c>
      <c r="Z585" s="71">
        <v>15060</v>
      </c>
      <c r="AA585" s="71">
        <v>7105</v>
      </c>
      <c r="AB585" s="71">
        <v>25135</v>
      </c>
      <c r="AC585" s="71">
        <v>0</v>
      </c>
      <c r="AD585" s="71">
        <v>1.6226063949219081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2385</v>
      </c>
      <c r="B586" s="70">
        <v>334</v>
      </c>
      <c r="C586" s="70">
        <v>11</v>
      </c>
      <c r="D586" s="70">
        <v>20</v>
      </c>
      <c r="E586" s="70">
        <v>2014</v>
      </c>
      <c r="F586" s="70" t="s">
        <v>181</v>
      </c>
      <c r="G586" s="70" t="s">
        <v>2374</v>
      </c>
      <c r="H586" s="70" t="s">
        <v>2375</v>
      </c>
      <c r="I586" s="148"/>
      <c r="J586" s="71">
        <v>5.0793077274233553</v>
      </c>
      <c r="K586" s="71">
        <v>1.643238464810356</v>
      </c>
      <c r="L586" s="71">
        <v>7.3553169793676592</v>
      </c>
      <c r="M586" s="71">
        <v>39.135870060857798</v>
      </c>
      <c r="N586" s="71">
        <v>35.636152904995981</v>
      </c>
      <c r="O586" s="71">
        <v>26.276632563107238</v>
      </c>
      <c r="P586" s="71">
        <v>35.340113914466997</v>
      </c>
      <c r="Q586" s="71">
        <v>1.83658410422834</v>
      </c>
      <c r="R586" s="71">
        <v>0</v>
      </c>
      <c r="S586" s="71">
        <v>1.5876796898631871</v>
      </c>
      <c r="T586" s="72"/>
      <c r="U586" s="71">
        <v>483576</v>
      </c>
      <c r="V586" s="71">
        <v>685</v>
      </c>
      <c r="W586" s="71">
        <v>138</v>
      </c>
      <c r="X586" s="71">
        <v>6474</v>
      </c>
      <c r="Y586" s="71">
        <v>7691</v>
      </c>
      <c r="Z586" s="71">
        <v>15121</v>
      </c>
      <c r="AA586" s="71">
        <v>7038</v>
      </c>
      <c r="AB586" s="71">
        <v>24746</v>
      </c>
      <c r="AC586" s="71">
        <v>0</v>
      </c>
      <c r="AD586" s="71">
        <v>1.5876796898631871</v>
      </c>
      <c r="AE586" s="72"/>
      <c r="AF586" s="71"/>
      <c r="AG586" s="71"/>
      <c r="AH586" s="71"/>
      <c r="AI586" s="71"/>
      <c r="AJ586" s="71"/>
      <c r="AK586" s="71"/>
      <c r="AL586" s="71"/>
      <c r="AM586" s="71"/>
      <c r="AN586" s="71"/>
      <c r="AO586" s="71"/>
      <c r="AP586" s="71"/>
      <c r="AQ586" s="72"/>
      <c r="AR586" s="71">
        <v>941</v>
      </c>
      <c r="AS586" s="71">
        <v>287</v>
      </c>
      <c r="AT586" s="71">
        <v>0</v>
      </c>
      <c r="AU586" s="71">
        <v>0</v>
      </c>
      <c r="AV586" s="71">
        <v>0</v>
      </c>
      <c r="AW586" s="71">
        <v>0</v>
      </c>
      <c r="AX586" s="71"/>
      <c r="AY586" s="72"/>
      <c r="AZ586" s="71">
        <v>4926.2389999999996</v>
      </c>
      <c r="BA586" s="71">
        <v>7615.3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2386</v>
      </c>
      <c r="B587" s="70">
        <v>335</v>
      </c>
      <c r="C587" s="70">
        <v>12</v>
      </c>
      <c r="D587" s="70">
        <v>20</v>
      </c>
      <c r="E587" s="70">
        <v>2015</v>
      </c>
      <c r="F587" s="70" t="s">
        <v>182</v>
      </c>
      <c r="G587" s="70" t="s">
        <v>2374</v>
      </c>
      <c r="H587" s="70" t="s">
        <v>2375</v>
      </c>
      <c r="I587" s="148"/>
      <c r="J587" s="71">
        <v>5.0962045811799062</v>
      </c>
      <c r="K587" s="71">
        <v>1.5414249523667189</v>
      </c>
      <c r="L587" s="71">
        <v>9.1123816671524498</v>
      </c>
      <c r="M587" s="71">
        <v>30.80586845900476</v>
      </c>
      <c r="N587" s="71">
        <v>31.577111109973899</v>
      </c>
      <c r="O587" s="71">
        <v>26.155248456677846</v>
      </c>
      <c r="P587" s="71">
        <v>35.187124006329029</v>
      </c>
      <c r="Q587" s="71">
        <v>1.77021627389642</v>
      </c>
      <c r="R587" s="71">
        <v>0</v>
      </c>
      <c r="S587" s="71">
        <v>2.435683111843387</v>
      </c>
      <c r="T587" s="72"/>
      <c r="U587" s="71">
        <v>589933</v>
      </c>
      <c r="V587" s="71">
        <v>685</v>
      </c>
      <c r="W587" s="71">
        <v>138</v>
      </c>
      <c r="X587" s="71">
        <v>6474</v>
      </c>
      <c r="Y587" s="71">
        <v>7685</v>
      </c>
      <c r="Z587" s="71">
        <v>15196</v>
      </c>
      <c r="AA587" s="71">
        <v>7002</v>
      </c>
      <c r="AB587" s="71">
        <v>24365</v>
      </c>
      <c r="AC587" s="71">
        <v>0</v>
      </c>
      <c r="AD587" s="71">
        <v>2.435683111843387</v>
      </c>
      <c r="AE587" s="72"/>
      <c r="AF587" s="71">
        <v>5926528.4697811492</v>
      </c>
      <c r="AG587" s="71">
        <v>1181369.6289516641</v>
      </c>
      <c r="AH587" s="71">
        <v>2315029.710180047</v>
      </c>
      <c r="AI587" s="71">
        <v>42182328.830681793</v>
      </c>
      <c r="AJ587" s="71">
        <v>50324507.882555611</v>
      </c>
      <c r="AK587" s="71">
        <v>0</v>
      </c>
      <c r="AL587" s="71">
        <v>0</v>
      </c>
      <c r="AM587" s="71">
        <v>3339121.0426690909</v>
      </c>
      <c r="AN587" s="71">
        <v>0</v>
      </c>
      <c r="AO587" s="71">
        <v>0</v>
      </c>
      <c r="AP587" s="71">
        <v>105268885.56481935</v>
      </c>
      <c r="AQ587" s="72"/>
      <c r="AR587" s="71">
        <v>989</v>
      </c>
      <c r="AS587" s="71">
        <v>321</v>
      </c>
      <c r="AT587" s="71">
        <v>0</v>
      </c>
      <c r="AU587" s="71">
        <v>0</v>
      </c>
      <c r="AV587" s="71">
        <v>0</v>
      </c>
      <c r="AW587" s="71">
        <v>0</v>
      </c>
      <c r="AX587" s="71"/>
      <c r="AY587" s="72"/>
      <c r="AZ587" s="71">
        <v>5220.1890000000003</v>
      </c>
      <c r="BA587" s="71">
        <v>8829.5</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2387</v>
      </c>
      <c r="B588" s="70">
        <v>336</v>
      </c>
      <c r="C588" s="70">
        <v>13</v>
      </c>
      <c r="D588" s="70">
        <v>20</v>
      </c>
      <c r="E588" s="70">
        <v>2016</v>
      </c>
      <c r="F588" s="70" t="s">
        <v>155</v>
      </c>
      <c r="G588" s="70" t="s">
        <v>2374</v>
      </c>
      <c r="H588" s="70" t="s">
        <v>2375</v>
      </c>
      <c r="I588" s="148"/>
      <c r="J588" s="71">
        <v>5.2574535298907277</v>
      </c>
      <c r="K588" s="71">
        <v>1.4713529024588474</v>
      </c>
      <c r="L588" s="71">
        <v>15.043305111466289</v>
      </c>
      <c r="M588" s="71">
        <v>25.274937962410746</v>
      </c>
      <c r="N588" s="71">
        <v>28.294547544229506</v>
      </c>
      <c r="O588" s="71">
        <v>26.058670611335803</v>
      </c>
      <c r="P588" s="71">
        <v>33.695236612711085</v>
      </c>
      <c r="Q588" s="71">
        <v>1.695874988709859</v>
      </c>
      <c r="R588" s="71">
        <v>0</v>
      </c>
      <c r="S588" s="71">
        <v>2.7108227297557153</v>
      </c>
      <c r="T588" s="72"/>
      <c r="U588" s="71">
        <v>612623</v>
      </c>
      <c r="V588" s="71">
        <v>685</v>
      </c>
      <c r="W588" s="71">
        <v>138</v>
      </c>
      <c r="X588" s="71">
        <v>6474</v>
      </c>
      <c r="Y588" s="71">
        <v>7699</v>
      </c>
      <c r="Z588" s="71">
        <v>15326</v>
      </c>
      <c r="AA588" s="71">
        <v>6935</v>
      </c>
      <c r="AB588" s="71">
        <v>24010</v>
      </c>
      <c r="AC588" s="71">
        <v>0</v>
      </c>
      <c r="AD588" s="71">
        <v>2.7108227297557148</v>
      </c>
      <c r="AE588" s="72"/>
      <c r="AF588" s="71">
        <v>6677665.3271983927</v>
      </c>
      <c r="AG588" s="71">
        <v>1105333.0301609139</v>
      </c>
      <c r="AH588" s="71">
        <v>16137610.235114859</v>
      </c>
      <c r="AI588" s="71">
        <v>40263670.04726056</v>
      </c>
      <c r="AJ588" s="71">
        <v>47147853.225908168</v>
      </c>
      <c r="AK588" s="71">
        <v>0</v>
      </c>
      <c r="AL588" s="71">
        <v>0</v>
      </c>
      <c r="AM588" s="71">
        <v>3293026.1540005701</v>
      </c>
      <c r="AN588" s="71">
        <v>0</v>
      </c>
      <c r="AO588" s="71">
        <v>0</v>
      </c>
      <c r="AP588" s="71">
        <v>114625158.01964347</v>
      </c>
      <c r="AQ588" s="72"/>
      <c r="AR588" s="71">
        <v>1040</v>
      </c>
      <c r="AS588" s="71">
        <v>347</v>
      </c>
      <c r="AT588" s="71">
        <v>0</v>
      </c>
      <c r="AU588" s="71">
        <v>0</v>
      </c>
      <c r="AV588" s="71">
        <v>0</v>
      </c>
      <c r="AW588" s="71">
        <v>0</v>
      </c>
      <c r="AX588" s="71"/>
      <c r="AY588" s="72"/>
      <c r="AZ588" s="71">
        <v>5573.4690000000001</v>
      </c>
      <c r="BA588" s="71">
        <v>12302.8</v>
      </c>
      <c r="BB588" s="71">
        <v>0</v>
      </c>
      <c r="BC588" s="71">
        <v>0</v>
      </c>
      <c r="BD588" s="71">
        <v>0</v>
      </c>
      <c r="BE588" s="71">
        <v>0</v>
      </c>
      <c r="BF588" s="71"/>
      <c r="BG588" s="72"/>
      <c r="BH588" s="71">
        <v>0</v>
      </c>
      <c r="BI588" s="71">
        <v>0</v>
      </c>
      <c r="BJ588" s="71">
        <v>3.15</v>
      </c>
      <c r="BK588" s="71">
        <v>0</v>
      </c>
      <c r="BL588" s="71">
        <v>0</v>
      </c>
      <c r="BM588" s="71">
        <v>0</v>
      </c>
      <c r="BN588" s="72"/>
      <c r="BO588" s="71">
        <v>0</v>
      </c>
      <c r="BP588" s="71">
        <v>0</v>
      </c>
      <c r="BQ588" s="71">
        <v>1</v>
      </c>
      <c r="BR588" s="71">
        <v>0</v>
      </c>
      <c r="BS588" s="71">
        <v>0</v>
      </c>
      <c r="BT588" s="71">
        <v>0</v>
      </c>
      <c r="BU588"/>
      <c r="BV588" s="70">
        <v>3.15</v>
      </c>
      <c r="BW588" s="70">
        <v>0</v>
      </c>
      <c r="BX588" s="70">
        <v>0</v>
      </c>
      <c r="BY588" s="70">
        <v>0</v>
      </c>
      <c r="BZ588" s="70">
        <v>0</v>
      </c>
      <c r="CA588" s="70">
        <v>0</v>
      </c>
      <c r="CB588" s="70">
        <v>0</v>
      </c>
      <c r="CC588" s="70">
        <v>0</v>
      </c>
      <c r="CD588" s="70">
        <v>0</v>
      </c>
    </row>
    <row r="589" spans="1:82">
      <c r="A589" s="70" t="s">
        <v>2388</v>
      </c>
      <c r="B589" s="70">
        <v>337</v>
      </c>
      <c r="C589" s="70">
        <v>14</v>
      </c>
      <c r="D589" s="70">
        <v>20</v>
      </c>
      <c r="E589" s="70">
        <v>2017</v>
      </c>
      <c r="F589" s="70" t="s">
        <v>156</v>
      </c>
      <c r="G589" s="70" t="s">
        <v>2374</v>
      </c>
      <c r="H589" s="70" t="s">
        <v>2375</v>
      </c>
      <c r="I589" s="148"/>
      <c r="J589" s="71">
        <v>6.0602335820691406</v>
      </c>
      <c r="K589" s="71">
        <v>1.4155462080262058</v>
      </c>
      <c r="L589" s="71">
        <v>7.8496683889515007</v>
      </c>
      <c r="M589" s="71">
        <v>23.443889521057745</v>
      </c>
      <c r="N589" s="71">
        <v>28.671055464670335</v>
      </c>
      <c r="O589" s="71">
        <v>25.556518036467121</v>
      </c>
      <c r="P589" s="71">
        <v>33.153489151643242</v>
      </c>
      <c r="Q589" s="71">
        <v>1.61283267353397</v>
      </c>
      <c r="R589" s="71">
        <v>0</v>
      </c>
      <c r="S589" s="71">
        <v>3.0601919959899364</v>
      </c>
      <c r="T589" s="72"/>
      <c r="U589" s="71">
        <v>715693</v>
      </c>
      <c r="V589" s="71">
        <v>685</v>
      </c>
      <c r="W589" s="71">
        <v>138</v>
      </c>
      <c r="X589" s="71">
        <v>6474</v>
      </c>
      <c r="Y589" s="71">
        <v>7691</v>
      </c>
      <c r="Z589" s="71">
        <v>15280</v>
      </c>
      <c r="AA589" s="71">
        <v>6867</v>
      </c>
      <c r="AB589" s="71">
        <v>23613</v>
      </c>
      <c r="AC589" s="71">
        <v>0</v>
      </c>
      <c r="AD589" s="71">
        <v>3.060191995989936</v>
      </c>
      <c r="AE589" s="72"/>
      <c r="AF589" s="71">
        <v>8234814.6335139191</v>
      </c>
      <c r="AG589" s="71">
        <v>1088951.9558335349</v>
      </c>
      <c r="AH589" s="71">
        <v>1688461.6214272811</v>
      </c>
      <c r="AI589" s="71">
        <v>39989924.135789827</v>
      </c>
      <c r="AJ589" s="71">
        <v>52453932.898759991</v>
      </c>
      <c r="AK589" s="71">
        <v>0</v>
      </c>
      <c r="AL589" s="71">
        <v>0</v>
      </c>
      <c r="AM589" s="71">
        <v>3243644.1888084072</v>
      </c>
      <c r="AN589" s="71">
        <v>0</v>
      </c>
      <c r="AO589" s="71">
        <v>0</v>
      </c>
      <c r="AP589" s="71">
        <v>106699729.43413296</v>
      </c>
      <c r="AQ589" s="72"/>
      <c r="AR589" s="71">
        <v>1067</v>
      </c>
      <c r="AS589" s="71">
        <v>356</v>
      </c>
      <c r="AT589" s="71">
        <v>0</v>
      </c>
      <c r="AU589" s="71">
        <v>0</v>
      </c>
      <c r="AV589" s="71">
        <v>0</v>
      </c>
      <c r="AW589" s="71">
        <v>0</v>
      </c>
      <c r="AX589" s="71"/>
      <c r="AY589" s="72"/>
      <c r="AZ589" s="71">
        <v>5740.7790000000005</v>
      </c>
      <c r="BA589" s="71">
        <v>12520.1</v>
      </c>
      <c r="BB589" s="71">
        <v>0</v>
      </c>
      <c r="BC589" s="71">
        <v>0</v>
      </c>
      <c r="BD589" s="71">
        <v>0</v>
      </c>
      <c r="BE589" s="71">
        <v>0</v>
      </c>
      <c r="BF589" s="71"/>
      <c r="BG589" s="72"/>
      <c r="BH589" s="71">
        <v>0</v>
      </c>
      <c r="BI589" s="71">
        <v>0</v>
      </c>
      <c r="BJ589" s="71">
        <v>3.1560000000000001</v>
      </c>
      <c r="BK589" s="71">
        <v>0</v>
      </c>
      <c r="BL589" s="71">
        <v>0</v>
      </c>
      <c r="BM589" s="71">
        <v>0</v>
      </c>
      <c r="BN589" s="72"/>
      <c r="BO589" s="71">
        <v>0</v>
      </c>
      <c r="BP589" s="71">
        <v>0</v>
      </c>
      <c r="BQ589" s="71">
        <v>1</v>
      </c>
      <c r="BR589" s="71">
        <v>0</v>
      </c>
      <c r="BS589" s="71">
        <v>0</v>
      </c>
      <c r="BT589" s="71">
        <v>0</v>
      </c>
      <c r="BU589"/>
      <c r="BV589" s="70">
        <v>3.1560000000000001</v>
      </c>
      <c r="BW589" s="70">
        <v>0</v>
      </c>
      <c r="BX589" s="70">
        <v>0</v>
      </c>
      <c r="BY589" s="70">
        <v>0</v>
      </c>
      <c r="BZ589" s="70">
        <v>0</v>
      </c>
      <c r="CA589" s="70">
        <v>0</v>
      </c>
      <c r="CB589" s="70">
        <v>0</v>
      </c>
      <c r="CC589" s="70">
        <v>0</v>
      </c>
      <c r="CD589" s="70">
        <v>0</v>
      </c>
    </row>
    <row r="590" spans="1:82">
      <c r="A590" s="70" t="s">
        <v>2389</v>
      </c>
      <c r="B590" s="70">
        <v>338</v>
      </c>
      <c r="C590" s="70">
        <v>15</v>
      </c>
      <c r="D590" s="70">
        <v>20</v>
      </c>
      <c r="E590" s="70">
        <v>2018</v>
      </c>
      <c r="F590" s="70" t="s">
        <v>183</v>
      </c>
      <c r="G590" s="70" t="s">
        <v>2374</v>
      </c>
      <c r="H590" s="70" t="s">
        <v>2375</v>
      </c>
      <c r="I590" s="148"/>
      <c r="J590" s="71">
        <v>4.3326739664018232</v>
      </c>
      <c r="K590" s="71">
        <v>1.228340797967836</v>
      </c>
      <c r="L590" s="71">
        <v>7.3105502209391844</v>
      </c>
      <c r="M590" s="71">
        <v>19.467893092859207</v>
      </c>
      <c r="N590" s="71">
        <v>17.722522786792535</v>
      </c>
      <c r="O590" s="71">
        <v>25.01728639278733</v>
      </c>
      <c r="P590" s="71">
        <v>32.551017996819532</v>
      </c>
      <c r="Q590" s="71">
        <v>1.4732240910893499</v>
      </c>
      <c r="R590" s="71">
        <v>0</v>
      </c>
      <c r="S590" s="71">
        <v>1.64825211167384</v>
      </c>
      <c r="T590" s="72"/>
      <c r="U590" s="71">
        <v>675986</v>
      </c>
      <c r="V590" s="71">
        <v>685</v>
      </c>
      <c r="W590" s="71">
        <v>138</v>
      </c>
      <c r="X590" s="71">
        <v>6474</v>
      </c>
      <c r="Y590" s="71">
        <v>7672</v>
      </c>
      <c r="Z590" s="71">
        <v>15244</v>
      </c>
      <c r="AA590" s="71">
        <v>6810</v>
      </c>
      <c r="AB590" s="71">
        <v>23244</v>
      </c>
      <c r="AC590" s="71">
        <v>0</v>
      </c>
      <c r="AD590" s="71">
        <v>1.64825211167384</v>
      </c>
      <c r="AE590" s="72"/>
      <c r="AF590" s="71">
        <v>6743054.8303797906</v>
      </c>
      <c r="AG590" s="71">
        <v>963100.05020063976</v>
      </c>
      <c r="AH590" s="71">
        <v>2111239.22156615</v>
      </c>
      <c r="AI590" s="71">
        <v>37510584.555066913</v>
      </c>
      <c r="AJ590" s="71">
        <v>42462865.814618386</v>
      </c>
      <c r="AK590" s="71">
        <v>0</v>
      </c>
      <c r="AL590" s="71">
        <v>0</v>
      </c>
      <c r="AM590" s="71">
        <v>3199562.417381566</v>
      </c>
      <c r="AN590" s="71">
        <v>0</v>
      </c>
      <c r="AO590" s="71">
        <v>0</v>
      </c>
      <c r="AP590" s="71">
        <v>92990406.889213458</v>
      </c>
      <c r="AQ590" s="72"/>
      <c r="AR590" s="71">
        <v>1086</v>
      </c>
      <c r="AS590" s="71">
        <v>370</v>
      </c>
      <c r="AT590" s="71">
        <v>0</v>
      </c>
      <c r="AU590" s="71">
        <v>0</v>
      </c>
      <c r="AV590" s="71">
        <v>0</v>
      </c>
      <c r="AW590" s="71">
        <v>0</v>
      </c>
      <c r="AX590" s="71"/>
      <c r="AY590" s="72"/>
      <c r="AZ590" s="71">
        <v>5861.4889999999996</v>
      </c>
      <c r="BA590" s="71">
        <v>13086.7</v>
      </c>
      <c r="BB590" s="71">
        <v>0</v>
      </c>
      <c r="BC590" s="71">
        <v>0</v>
      </c>
      <c r="BD590" s="71">
        <v>0</v>
      </c>
      <c r="BE590" s="71">
        <v>0</v>
      </c>
      <c r="BF590" s="71"/>
      <c r="BG590" s="72"/>
      <c r="BH590" s="71">
        <v>0</v>
      </c>
      <c r="BI590" s="71">
        <v>0</v>
      </c>
      <c r="BJ590" s="71">
        <v>2.8719999999999999</v>
      </c>
      <c r="BK590" s="71">
        <v>0</v>
      </c>
      <c r="BL590" s="71">
        <v>0</v>
      </c>
      <c r="BM590" s="71">
        <v>0</v>
      </c>
      <c r="BN590" s="72"/>
      <c r="BO590" s="71">
        <v>0</v>
      </c>
      <c r="BP590" s="71">
        <v>0</v>
      </c>
      <c r="BQ590" s="71">
        <v>1</v>
      </c>
      <c r="BR590" s="71">
        <v>0</v>
      </c>
      <c r="BS590" s="71">
        <v>0</v>
      </c>
      <c r="BT590" s="71">
        <v>0</v>
      </c>
      <c r="BU590"/>
      <c r="BV590" s="70">
        <v>2.8719999999999999</v>
      </c>
      <c r="BW590" s="70">
        <v>0</v>
      </c>
      <c r="BX590" s="70">
        <v>0</v>
      </c>
      <c r="BY590" s="70">
        <v>0</v>
      </c>
      <c r="BZ590" s="70">
        <v>0</v>
      </c>
      <c r="CA590" s="70">
        <v>0</v>
      </c>
      <c r="CB590" s="70">
        <v>0</v>
      </c>
      <c r="CC590" s="70">
        <v>0</v>
      </c>
      <c r="CD590" s="70">
        <v>0</v>
      </c>
    </row>
    <row r="591" spans="1:82">
      <c r="A591" s="70" t="s">
        <v>2390</v>
      </c>
      <c r="B591" s="70">
        <v>339</v>
      </c>
      <c r="C591" s="70">
        <v>16</v>
      </c>
      <c r="D591" s="70">
        <v>20</v>
      </c>
      <c r="E591" s="70">
        <v>2019</v>
      </c>
      <c r="F591" s="70" t="s">
        <v>158</v>
      </c>
      <c r="G591" s="70" t="s">
        <v>2374</v>
      </c>
      <c r="H591" s="70" t="s">
        <v>2375</v>
      </c>
      <c r="I591" s="148"/>
      <c r="J591" s="71">
        <v>4.1996465464930788</v>
      </c>
      <c r="K591" s="71">
        <v>1.1572836542049931</v>
      </c>
      <c r="L591" s="71">
        <v>7.4370828799064599</v>
      </c>
      <c r="M591" s="71">
        <v>24.746450646440561</v>
      </c>
      <c r="N591" s="71">
        <v>21.923943856703396</v>
      </c>
      <c r="O591" s="71">
        <v>24.315288378565278</v>
      </c>
      <c r="P591" s="71">
        <v>32.536441744448723</v>
      </c>
      <c r="Q591" s="71">
        <v>1.4057588012117299</v>
      </c>
      <c r="R591" s="71">
        <v>0</v>
      </c>
      <c r="S591" s="71">
        <v>2.2665599120371351</v>
      </c>
      <c r="T591" s="72"/>
      <c r="U591" s="71">
        <v>670481</v>
      </c>
      <c r="V591" s="71">
        <v>685</v>
      </c>
      <c r="W591" s="71">
        <v>138</v>
      </c>
      <c r="X591" s="71">
        <v>6474</v>
      </c>
      <c r="Y591" s="71">
        <v>7677</v>
      </c>
      <c r="Z591" s="71">
        <v>15223</v>
      </c>
      <c r="AA591" s="71">
        <v>6756</v>
      </c>
      <c r="AB591" s="71">
        <v>22780</v>
      </c>
      <c r="AC591" s="71">
        <v>0</v>
      </c>
      <c r="AD591" s="71">
        <v>2.2665599120371351</v>
      </c>
      <c r="AE591" s="72"/>
      <c r="AF591" s="71">
        <v>6244953.0734893354</v>
      </c>
      <c r="AG591" s="71">
        <v>933488.80455378548</v>
      </c>
      <c r="AH591" s="71">
        <v>2203924.4045083271</v>
      </c>
      <c r="AI591" s="71">
        <v>41981897.331198752</v>
      </c>
      <c r="AJ591" s="71">
        <v>46186374.336536393</v>
      </c>
      <c r="AK591" s="71">
        <v>0</v>
      </c>
      <c r="AL591" s="71">
        <v>0</v>
      </c>
      <c r="AM591" s="71">
        <v>3102464.5122518144</v>
      </c>
      <c r="AN591" s="71">
        <v>0</v>
      </c>
      <c r="AO591" s="71">
        <v>0</v>
      </c>
      <c r="AP591" s="71">
        <v>100653102.46253841</v>
      </c>
      <c r="AQ591" s="72"/>
      <c r="AR591" s="71">
        <v>1129</v>
      </c>
      <c r="AS591" s="71">
        <v>376</v>
      </c>
      <c r="AT591" s="71">
        <v>0</v>
      </c>
      <c r="AU591" s="71">
        <v>0</v>
      </c>
      <c r="AV591" s="71">
        <v>0</v>
      </c>
      <c r="AW591" s="71">
        <v>0</v>
      </c>
      <c r="AX591" s="71"/>
      <c r="AY591" s="72"/>
      <c r="AZ591" s="71">
        <v>6152.8390000000018</v>
      </c>
      <c r="BA591" s="71">
        <v>13301.3</v>
      </c>
      <c r="BB591" s="71">
        <v>0</v>
      </c>
      <c r="BC591" s="71">
        <v>0</v>
      </c>
      <c r="BD591" s="71">
        <v>0</v>
      </c>
      <c r="BE591" s="71">
        <v>0</v>
      </c>
      <c r="BF591" s="71"/>
      <c r="BG591" s="72"/>
      <c r="BH591" s="71">
        <v>0</v>
      </c>
      <c r="BI591" s="71">
        <v>0</v>
      </c>
      <c r="BJ591" s="71">
        <v>2.3940000000000001</v>
      </c>
      <c r="BK591" s="71">
        <v>0</v>
      </c>
      <c r="BL591" s="71">
        <v>0</v>
      </c>
      <c r="BM591" s="71">
        <v>0</v>
      </c>
      <c r="BN591" s="72"/>
      <c r="BO591" s="71">
        <v>0</v>
      </c>
      <c r="BP591" s="71">
        <v>0</v>
      </c>
      <c r="BQ591" s="71">
        <v>1</v>
      </c>
      <c r="BR591" s="71">
        <v>0</v>
      </c>
      <c r="BS591" s="71">
        <v>0</v>
      </c>
      <c r="BT591" s="71">
        <v>0</v>
      </c>
      <c r="BU591"/>
      <c r="BV591" s="70">
        <v>2.3940000000000001</v>
      </c>
      <c r="BW591" s="70">
        <v>0</v>
      </c>
      <c r="BX591" s="70">
        <v>0</v>
      </c>
      <c r="BY591" s="70">
        <v>0</v>
      </c>
      <c r="BZ591" s="70">
        <v>0</v>
      </c>
      <c r="CA591" s="70">
        <v>0</v>
      </c>
      <c r="CB591" s="70">
        <v>0</v>
      </c>
      <c r="CC591" s="70">
        <v>0</v>
      </c>
      <c r="CD591" s="70">
        <v>0</v>
      </c>
    </row>
    <row r="592" spans="1:82">
      <c r="A592" s="70" t="s">
        <v>2391</v>
      </c>
      <c r="B592" s="70">
        <v>340</v>
      </c>
      <c r="C592" s="70">
        <v>17</v>
      </c>
      <c r="D592" s="70">
        <v>20</v>
      </c>
      <c r="E592" s="70">
        <v>2020</v>
      </c>
      <c r="F592" s="70" t="s">
        <v>159</v>
      </c>
      <c r="G592" s="70" t="s">
        <v>2374</v>
      </c>
      <c r="H592" s="70" t="s">
        <v>2375</v>
      </c>
      <c r="I592" s="148"/>
      <c r="J592" s="71">
        <v>4.2347690649970033</v>
      </c>
      <c r="K592" s="71">
        <v>1.3314303394689841</v>
      </c>
      <c r="L592" s="71">
        <v>11.728200967431533</v>
      </c>
      <c r="M592" s="71">
        <v>21.489347013516792</v>
      </c>
      <c r="N592" s="71">
        <v>21.457037693195691</v>
      </c>
      <c r="O592" s="71">
        <v>21.265845587044296</v>
      </c>
      <c r="P592" s="71">
        <v>30.402738650505636</v>
      </c>
      <c r="Q592" s="71">
        <v>1.32455265115673</v>
      </c>
      <c r="R592" s="71">
        <v>0</v>
      </c>
      <c r="S592" s="71">
        <v>2.3280501377194409</v>
      </c>
      <c r="T592" s="72"/>
      <c r="U592" s="71">
        <v>649488</v>
      </c>
      <c r="V592" s="71">
        <v>679</v>
      </c>
      <c r="W592" s="71">
        <v>353</v>
      </c>
      <c r="X592" s="71">
        <v>6348</v>
      </c>
      <c r="Y592" s="71">
        <v>7750</v>
      </c>
      <c r="Z592" s="71">
        <v>15196</v>
      </c>
      <c r="AA592" s="71">
        <v>6710</v>
      </c>
      <c r="AB592" s="71">
        <v>22465</v>
      </c>
      <c r="AC592" s="71">
        <v>0</v>
      </c>
      <c r="AD592" s="71">
        <v>2.3280501377194409</v>
      </c>
      <c r="AE592" s="72"/>
      <c r="AF592" s="71">
        <v>6213241.4050013898</v>
      </c>
      <c r="AG592" s="71">
        <v>980018.64069529297</v>
      </c>
      <c r="AH592" s="71">
        <v>2900159.9131259839</v>
      </c>
      <c r="AI592" s="71">
        <v>34679219.461294763</v>
      </c>
      <c r="AJ592" s="71">
        <v>45846813.872179523</v>
      </c>
      <c r="AK592" s="71"/>
      <c r="AL592" s="71"/>
      <c r="AM592" s="71">
        <v>2931932.0913557382</v>
      </c>
      <c r="AN592" s="71"/>
      <c r="AO592" s="71"/>
      <c r="AP592" s="71">
        <v>93551385.383652687</v>
      </c>
      <c r="AQ592" s="72"/>
      <c r="AR592" s="71">
        <v>1166</v>
      </c>
      <c r="AS592" s="71">
        <v>380</v>
      </c>
      <c r="AT592" s="71">
        <v>0</v>
      </c>
      <c r="AU592" s="71">
        <v>0</v>
      </c>
      <c r="AV592" s="71">
        <v>0</v>
      </c>
      <c r="AW592" s="71">
        <v>0</v>
      </c>
      <c r="AX592" s="71"/>
      <c r="AY592" s="72"/>
      <c r="AZ592" s="71">
        <v>6358.4590000000017</v>
      </c>
      <c r="BA592" s="71">
        <v>13344.1</v>
      </c>
      <c r="BB592" s="71">
        <v>0</v>
      </c>
      <c r="BC592" s="71">
        <v>0</v>
      </c>
      <c r="BD592" s="71">
        <v>0</v>
      </c>
      <c r="BE592" s="71">
        <v>0</v>
      </c>
      <c r="BF592" s="71"/>
      <c r="BG592" s="72"/>
      <c r="BH592" s="71">
        <v>0</v>
      </c>
      <c r="BI592" s="71">
        <v>0</v>
      </c>
      <c r="BJ592" s="71">
        <v>2.4049999999999998</v>
      </c>
      <c r="BK592" s="71">
        <v>0</v>
      </c>
      <c r="BL592" s="71">
        <v>0</v>
      </c>
      <c r="BM592" s="71">
        <v>0</v>
      </c>
      <c r="BN592" s="72"/>
      <c r="BO592" s="71">
        <v>0</v>
      </c>
      <c r="BP592" s="71">
        <v>0</v>
      </c>
      <c r="BQ592" s="71">
        <v>1</v>
      </c>
      <c r="BR592" s="71">
        <v>0</v>
      </c>
      <c r="BS592" s="71">
        <v>0</v>
      </c>
      <c r="BT592" s="71">
        <v>0</v>
      </c>
      <c r="BU592"/>
      <c r="BV592" s="70">
        <v>2.4049999999999998</v>
      </c>
      <c r="BW592" s="70">
        <v>0</v>
      </c>
      <c r="BX592" s="70">
        <v>0</v>
      </c>
      <c r="BY592" s="70">
        <v>0</v>
      </c>
      <c r="BZ592" s="70">
        <v>0</v>
      </c>
      <c r="CA592" s="70">
        <v>0</v>
      </c>
      <c r="CB592" s="70">
        <v>0</v>
      </c>
      <c r="CC592" s="70">
        <v>0</v>
      </c>
      <c r="CD592" s="70">
        <v>0</v>
      </c>
    </row>
    <row r="593" spans="1:82">
      <c r="A593" s="70" t="s">
        <v>2392</v>
      </c>
      <c r="B593" s="70">
        <v>340</v>
      </c>
      <c r="C593" s="70">
        <v>18</v>
      </c>
      <c r="D593" s="70">
        <v>20</v>
      </c>
      <c r="E593" s="70">
        <v>2021</v>
      </c>
      <c r="F593" s="70" t="s">
        <v>160</v>
      </c>
      <c r="G593" s="70" t="s">
        <v>2374</v>
      </c>
      <c r="H593" s="70" t="s">
        <v>2375</v>
      </c>
      <c r="I593" s="148"/>
      <c r="J593" s="71">
        <v>2.6246099936489351</v>
      </c>
      <c r="K593" s="71">
        <v>1.3242160951311899</v>
      </c>
      <c r="L593" s="71">
        <v>10.618182208044836</v>
      </c>
      <c r="M593" s="71">
        <v>18.65897419150205</v>
      </c>
      <c r="N593" s="71">
        <v>17.787320791177947</v>
      </c>
      <c r="O593" s="71">
        <v>20.469942284416828</v>
      </c>
      <c r="P593" s="71">
        <v>31.294917687464217</v>
      </c>
      <c r="Q593" s="71">
        <v>1.29210668670526</v>
      </c>
      <c r="R593" s="71">
        <v>0</v>
      </c>
      <c r="S593" s="71">
        <v>2.300613122270792</v>
      </c>
      <c r="T593" s="72"/>
      <c r="U593" s="71">
        <v>529992</v>
      </c>
      <c r="V593" s="71">
        <v>679</v>
      </c>
      <c r="W593" s="71">
        <v>353</v>
      </c>
      <c r="X593" s="71">
        <v>6348</v>
      </c>
      <c r="Y593" s="71">
        <v>7758</v>
      </c>
      <c r="Z593" s="71">
        <v>15061</v>
      </c>
      <c r="AA593" s="71">
        <v>6735</v>
      </c>
      <c r="AB593" s="71">
        <v>22130</v>
      </c>
      <c r="AC593" s="71">
        <v>0</v>
      </c>
      <c r="AD593" s="71">
        <v>2.300613122270792</v>
      </c>
      <c r="AE593" s="72"/>
      <c r="AF593" s="71">
        <v>3865573.7623769073</v>
      </c>
      <c r="AG593" s="71">
        <v>1025597.6514272114</v>
      </c>
      <c r="AH593" s="71">
        <v>3216292.4868793637</v>
      </c>
      <c r="AI593" s="71">
        <v>37219109.991160154</v>
      </c>
      <c r="AJ593" s="71">
        <v>44718313.348065898</v>
      </c>
      <c r="AK593" s="71">
        <v>0</v>
      </c>
      <c r="AL593" s="71">
        <v>0</v>
      </c>
      <c r="AM593" s="71">
        <v>2904869.8371866788</v>
      </c>
      <c r="AN593" s="71">
        <v>0</v>
      </c>
      <c r="AO593" s="71">
        <v>0</v>
      </c>
      <c r="AP593" s="71">
        <v>92949757.077096209</v>
      </c>
      <c r="AQ593" s="72"/>
      <c r="AR593" s="71">
        <v>1198</v>
      </c>
      <c r="AS593" s="71">
        <v>381</v>
      </c>
      <c r="AT593" s="71">
        <v>0</v>
      </c>
      <c r="AU593" s="71">
        <v>0</v>
      </c>
      <c r="AV593" s="71">
        <v>0</v>
      </c>
      <c r="AW593" s="71">
        <v>0</v>
      </c>
      <c r="AX593" s="71"/>
      <c r="AY593" s="72"/>
      <c r="AZ593" s="71">
        <v>6557.9290000000028</v>
      </c>
      <c r="BA593" s="71">
        <v>13355.3</v>
      </c>
      <c r="BB593" s="71">
        <v>0</v>
      </c>
      <c r="BC593" s="71">
        <v>0</v>
      </c>
      <c r="BD593" s="71">
        <v>0</v>
      </c>
      <c r="BE593" s="71">
        <v>0</v>
      </c>
      <c r="BF593" s="71"/>
      <c r="BG593" s="72"/>
      <c r="BH593" s="71">
        <v>0</v>
      </c>
      <c r="BI593" s="71">
        <v>0</v>
      </c>
      <c r="BJ593" s="71">
        <v>2.2879999999999998</v>
      </c>
      <c r="BK593" s="71">
        <v>0</v>
      </c>
      <c r="BL593" s="71">
        <v>0</v>
      </c>
      <c r="BM593" s="71">
        <v>0</v>
      </c>
      <c r="BN593" s="72"/>
      <c r="BO593" s="71">
        <v>0</v>
      </c>
      <c r="BP593" s="71">
        <v>0</v>
      </c>
      <c r="BQ593" s="71">
        <v>1</v>
      </c>
      <c r="BR593" s="71">
        <v>0</v>
      </c>
      <c r="BS593" s="71">
        <v>0</v>
      </c>
      <c r="BT593" s="71">
        <v>0</v>
      </c>
      <c r="BU593"/>
      <c r="BV593" s="70">
        <v>2.2879999999999998</v>
      </c>
      <c r="BW593" s="70">
        <v>0</v>
      </c>
      <c r="BX593" s="70">
        <v>0</v>
      </c>
      <c r="BY593" s="70">
        <v>0</v>
      </c>
      <c r="BZ593" s="70">
        <v>0</v>
      </c>
      <c r="CA593" s="70">
        <v>0</v>
      </c>
      <c r="CB593" s="70">
        <v>0</v>
      </c>
      <c r="CC593" s="70">
        <v>0</v>
      </c>
      <c r="CD593" s="70">
        <v>0</v>
      </c>
    </row>
    <row r="594" spans="1:82">
      <c r="A594" s="70" t="s">
        <v>2393</v>
      </c>
      <c r="B594" s="70">
        <v>340</v>
      </c>
      <c r="C594" s="70">
        <v>19</v>
      </c>
      <c r="D594" s="70">
        <v>20</v>
      </c>
      <c r="E594" s="70">
        <v>2022</v>
      </c>
      <c r="F594" s="70" t="s">
        <v>161</v>
      </c>
      <c r="G594" s="70" t="s">
        <v>2374</v>
      </c>
      <c r="H594" s="70" t="s">
        <v>2375</v>
      </c>
      <c r="I594" s="148"/>
      <c r="J594" s="71">
        <v>3.2889965081015204</v>
      </c>
      <c r="K594" s="71">
        <v>1.3636269252025117</v>
      </c>
      <c r="L594" s="71">
        <v>11.963150790657496</v>
      </c>
      <c r="M594" s="71">
        <v>23.30653416455759</v>
      </c>
      <c r="N594" s="71">
        <v>22.516474857659119</v>
      </c>
      <c r="O594" s="71">
        <v>21.49908528047494</v>
      </c>
      <c r="P594" s="71">
        <v>31.14538698185827</v>
      </c>
      <c r="Q594" s="71">
        <v>1.279889245946519</v>
      </c>
      <c r="R594" s="71">
        <v>0</v>
      </c>
      <c r="S594" s="71">
        <v>2.163443545148124</v>
      </c>
      <c r="T594" s="72"/>
      <c r="U594" s="71">
        <v>665039</v>
      </c>
      <c r="V594" s="71">
        <v>679</v>
      </c>
      <c r="W594" s="71">
        <v>353</v>
      </c>
      <c r="X594" s="71">
        <v>6348</v>
      </c>
      <c r="Y594" s="71">
        <v>7744</v>
      </c>
      <c r="Z594" s="71">
        <v>15029</v>
      </c>
      <c r="AA594" s="71">
        <v>6805</v>
      </c>
      <c r="AB594" s="71">
        <v>21741</v>
      </c>
      <c r="AC594" s="71">
        <v>0</v>
      </c>
      <c r="AD594" s="71">
        <v>2.163443545148124</v>
      </c>
      <c r="AE594" s="72"/>
      <c r="AF594" s="71">
        <v>4172018.7496062387</v>
      </c>
      <c r="AG594" s="71">
        <v>1044368.9455772724</v>
      </c>
      <c r="AH594" s="71">
        <v>3796174.8241666886</v>
      </c>
      <c r="AI594" s="71">
        <v>36588451.486729249</v>
      </c>
      <c r="AJ594" s="71">
        <v>45602480.730280906</v>
      </c>
      <c r="AK594" s="71">
        <v>0</v>
      </c>
      <c r="AL594" s="71">
        <v>0</v>
      </c>
      <c r="AM594" s="71">
        <v>2807356.5077050994</v>
      </c>
      <c r="AN594" s="71">
        <v>0</v>
      </c>
      <c r="AO594" s="71">
        <v>0</v>
      </c>
      <c r="AP594" s="71">
        <v>94010851.244065449</v>
      </c>
      <c r="AQ594" s="72"/>
      <c r="AR594" s="71">
        <v>1234</v>
      </c>
      <c r="AS594" s="71">
        <v>380</v>
      </c>
      <c r="AT594" s="71">
        <v>0</v>
      </c>
      <c r="AU594" s="71">
        <v>0</v>
      </c>
      <c r="AV594" s="71">
        <v>0</v>
      </c>
      <c r="AW594" s="71">
        <v>0</v>
      </c>
      <c r="AX594" s="71"/>
      <c r="AY594" s="72"/>
      <c r="AZ594" s="71">
        <v>6798.9090000000051</v>
      </c>
      <c r="BA594" s="71">
        <v>13343.200000000003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340</v>
      </c>
      <c r="C595" s="70">
        <v>20</v>
      </c>
      <c r="D595" s="70">
        <v>20</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1273</v>
      </c>
      <c r="AS595" s="71">
        <v>381</v>
      </c>
      <c r="AT595" s="71">
        <v>0</v>
      </c>
      <c r="AU595" s="71">
        <v>0</v>
      </c>
      <c r="AV595" s="71">
        <v>0</v>
      </c>
      <c r="AW595" s="71">
        <v>0</v>
      </c>
      <c r="AX595" s="71"/>
      <c r="AY595" s="72"/>
      <c r="AZ595" s="71">
        <v>7033.9590000000062</v>
      </c>
      <c r="BA595" s="71">
        <v>13392.300000000001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340</v>
      </c>
      <c r="C596" s="70">
        <v>21</v>
      </c>
      <c r="D596" s="70">
        <v>20</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1</v>
      </c>
      <c r="C597" s="70">
        <v>1</v>
      </c>
      <c r="D597" s="70">
        <v>1</v>
      </c>
      <c r="E597" s="70">
        <v>1990</v>
      </c>
      <c r="F597" s="70" t="s">
        <v>787</v>
      </c>
      <c r="G597" s="1064" t="s">
        <v>2397</v>
      </c>
      <c r="H597" s="70" t="s">
        <v>2398</v>
      </c>
      <c r="I597" s="148" t="s">
        <v>793</v>
      </c>
      <c r="J597" s="71">
        <v>1.477894948492722</v>
      </c>
      <c r="K597" s="71">
        <v>0.58266327627441905</v>
      </c>
      <c r="L597" s="71">
        <v>0</v>
      </c>
      <c r="M597" s="71">
        <v>6.1183407764806619</v>
      </c>
      <c r="N597" s="71">
        <v>16.778042646127499</v>
      </c>
      <c r="O597" s="71">
        <v>12.77376763155333</v>
      </c>
      <c r="P597" s="71">
        <v>8.0350529811139406</v>
      </c>
      <c r="Q597" s="71">
        <v>1.3140675672258699</v>
      </c>
      <c r="R597" s="71">
        <v>0</v>
      </c>
      <c r="S597" s="71">
        <v>1.647547727609469</v>
      </c>
      <c r="T597" s="72"/>
      <c r="U597" s="71">
        <v>415074</v>
      </c>
      <c r="V597" s="71">
        <v>246</v>
      </c>
      <c r="W597" s="71">
        <v>0</v>
      </c>
      <c r="X597" s="71">
        <v>2337</v>
      </c>
      <c r="Y597" s="71">
        <v>6130</v>
      </c>
      <c r="Z597" s="71">
        <v>5254</v>
      </c>
      <c r="AA597" s="71">
        <v>1951</v>
      </c>
      <c r="AB597" s="71">
        <v>21336</v>
      </c>
      <c r="AC597" s="71">
        <v>0</v>
      </c>
      <c r="AD597" s="71">
        <v>1.647547727609469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2399</v>
      </c>
      <c r="B598" s="70">
        <v>2</v>
      </c>
      <c r="C598" s="70">
        <v>2</v>
      </c>
      <c r="D598" s="70">
        <v>1</v>
      </c>
      <c r="E598" s="70">
        <v>2005</v>
      </c>
      <c r="F598" s="70" t="s">
        <v>789</v>
      </c>
      <c r="G598" s="70" t="s">
        <v>2397</v>
      </c>
      <c r="H598" s="70" t="s">
        <v>2398</v>
      </c>
      <c r="I598" s="148"/>
      <c r="J598" s="71">
        <v>3.660182650288756</v>
      </c>
      <c r="K598" s="71">
        <v>0.75093291099018478</v>
      </c>
      <c r="L598" s="71">
        <v>0</v>
      </c>
      <c r="M598" s="71">
        <v>15.859084992549921</v>
      </c>
      <c r="N598" s="71">
        <v>27.819160000063292</v>
      </c>
      <c r="O598" s="71">
        <v>21.944842285070681</v>
      </c>
      <c r="P598" s="71">
        <v>9.1421102576062125</v>
      </c>
      <c r="Q598" s="71">
        <v>1.4788082695229099</v>
      </c>
      <c r="R598" s="71">
        <v>0</v>
      </c>
      <c r="S598" s="71">
        <v>1.87550919</v>
      </c>
      <c r="T598" s="72"/>
      <c r="U598" s="71">
        <v>661358</v>
      </c>
      <c r="V598" s="71">
        <v>373</v>
      </c>
      <c r="W598" s="71">
        <v>0</v>
      </c>
      <c r="X598" s="71">
        <v>3291</v>
      </c>
      <c r="Y598" s="71">
        <v>9340</v>
      </c>
      <c r="Z598" s="71">
        <v>10445</v>
      </c>
      <c r="AA598" s="71">
        <v>1818</v>
      </c>
      <c r="AB598" s="71">
        <v>25101</v>
      </c>
      <c r="AC598" s="71">
        <v>0</v>
      </c>
      <c r="AD598" s="71">
        <v>1.87550919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2400</v>
      </c>
      <c r="B599" s="70">
        <v>3</v>
      </c>
      <c r="C599" s="70">
        <v>3</v>
      </c>
      <c r="D599" s="70">
        <v>1</v>
      </c>
      <c r="E599" s="70">
        <v>2006</v>
      </c>
      <c r="F599" s="70" t="s">
        <v>790</v>
      </c>
      <c r="G599" s="70" t="s">
        <v>2397</v>
      </c>
      <c r="H599" s="70" t="s">
        <v>2398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2401</v>
      </c>
      <c r="B600" s="70">
        <v>4</v>
      </c>
      <c r="C600" s="70">
        <v>4</v>
      </c>
      <c r="D600" s="70">
        <v>1</v>
      </c>
      <c r="E600" s="70">
        <v>2007</v>
      </c>
      <c r="F600" s="70" t="s">
        <v>791</v>
      </c>
      <c r="G600" s="70" t="s">
        <v>2397</v>
      </c>
      <c r="H600" s="70" t="s">
        <v>2398</v>
      </c>
      <c r="I600" s="148"/>
      <c r="J600" s="71">
        <v>2.9694555635469402</v>
      </c>
      <c r="K600" s="71">
        <v>0.54289166961331159</v>
      </c>
      <c r="L600" s="71">
        <v>0</v>
      </c>
      <c r="M600" s="71">
        <v>15.51438035338454</v>
      </c>
      <c r="N600" s="71">
        <v>27.206309329471299</v>
      </c>
      <c r="O600" s="71">
        <v>21.065448044267239</v>
      </c>
      <c r="P600" s="71">
        <v>9.0078684879240516</v>
      </c>
      <c r="Q600" s="71">
        <v>1.5345634444541301</v>
      </c>
      <c r="R600" s="71">
        <v>0</v>
      </c>
      <c r="S600" s="71">
        <v>1.9603290062000001</v>
      </c>
      <c r="T600" s="72"/>
      <c r="U600" s="71">
        <v>771281</v>
      </c>
      <c r="V600" s="71">
        <v>275</v>
      </c>
      <c r="W600" s="71">
        <v>0</v>
      </c>
      <c r="X600" s="71">
        <v>3856</v>
      </c>
      <c r="Y600" s="71">
        <v>9479</v>
      </c>
      <c r="Z600" s="71">
        <v>10423</v>
      </c>
      <c r="AA600" s="71">
        <v>1764</v>
      </c>
      <c r="AB600" s="71">
        <v>24670</v>
      </c>
      <c r="AC600" s="71">
        <v>0</v>
      </c>
      <c r="AD600" s="71">
        <v>1.9603290062000001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2402</v>
      </c>
      <c r="B601" s="70">
        <v>5</v>
      </c>
      <c r="C601" s="70">
        <v>5</v>
      </c>
      <c r="D601" s="70">
        <v>1</v>
      </c>
      <c r="E601" s="70">
        <v>2008</v>
      </c>
      <c r="F601" s="70" t="s">
        <v>792</v>
      </c>
      <c r="G601" s="70" t="s">
        <v>2397</v>
      </c>
      <c r="H601" s="70" t="s">
        <v>2398</v>
      </c>
      <c r="I601" s="148"/>
      <c r="J601" s="71">
        <v>2.735380391326792</v>
      </c>
      <c r="K601" s="71">
        <v>0.40075886418269518</v>
      </c>
      <c r="L601" s="71">
        <v>0</v>
      </c>
      <c r="M601" s="71">
        <v>16.975631658332329</v>
      </c>
      <c r="N601" s="71">
        <v>28.56413438999402</v>
      </c>
      <c r="O601" s="71">
        <v>20.255484383437452</v>
      </c>
      <c r="P601" s="71">
        <v>7.9621642838082503</v>
      </c>
      <c r="Q601" s="71">
        <v>1.4973085754669799</v>
      </c>
      <c r="R601" s="71">
        <v>0</v>
      </c>
      <c r="S601" s="71">
        <v>2.2632054266132</v>
      </c>
      <c r="T601" s="72"/>
      <c r="U601" s="71">
        <v>764931</v>
      </c>
      <c r="V601" s="71">
        <v>275</v>
      </c>
      <c r="W601" s="71">
        <v>0</v>
      </c>
      <c r="X601" s="71">
        <v>3856</v>
      </c>
      <c r="Y601" s="71">
        <v>9535</v>
      </c>
      <c r="Z601" s="71">
        <v>10374</v>
      </c>
      <c r="AA601" s="71">
        <v>1561</v>
      </c>
      <c r="AB601" s="71">
        <v>24467</v>
      </c>
      <c r="AC601" s="71">
        <v>0</v>
      </c>
      <c r="AD601" s="71">
        <v>2.2632054266132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2403</v>
      </c>
      <c r="B602" s="70">
        <v>6</v>
      </c>
      <c r="C602" s="70">
        <v>6</v>
      </c>
      <c r="D602" s="70">
        <v>1</v>
      </c>
      <c r="E602" s="70">
        <v>2009</v>
      </c>
      <c r="F602" s="70" t="s">
        <v>176</v>
      </c>
      <c r="G602" s="70" t="s">
        <v>2397</v>
      </c>
      <c r="H602" s="70" t="s">
        <v>2398</v>
      </c>
      <c r="I602" s="148"/>
      <c r="J602" s="71">
        <v>2.4588062094226961</v>
      </c>
      <c r="K602" s="71">
        <v>0.31996916577928919</v>
      </c>
      <c r="L602" s="71">
        <v>0</v>
      </c>
      <c r="M602" s="71">
        <v>16.087296360871601</v>
      </c>
      <c r="N602" s="71">
        <v>26.104409608347972</v>
      </c>
      <c r="O602" s="71">
        <v>20.606323856250182</v>
      </c>
      <c r="P602" s="71">
        <v>7.4030007487846694</v>
      </c>
      <c r="Q602" s="71">
        <v>1.40904715147888</v>
      </c>
      <c r="R602" s="71">
        <v>0</v>
      </c>
      <c r="S602" s="71">
        <v>2.1345590807999999</v>
      </c>
      <c r="T602" s="72"/>
      <c r="U602" s="71">
        <v>676044</v>
      </c>
      <c r="V602" s="71">
        <v>229</v>
      </c>
      <c r="W602" s="71">
        <v>0</v>
      </c>
      <c r="X602" s="71">
        <v>4406</v>
      </c>
      <c r="Y602" s="71">
        <v>9569</v>
      </c>
      <c r="Z602" s="71">
        <v>10417</v>
      </c>
      <c r="AA602" s="71">
        <v>1490</v>
      </c>
      <c r="AB602" s="71">
        <v>24170</v>
      </c>
      <c r="AC602" s="71">
        <v>0</v>
      </c>
      <c r="AD602" s="71">
        <v>2.1345590807999999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2.64</v>
      </c>
      <c r="BK602" s="71">
        <v>0</v>
      </c>
      <c r="BL602" s="71">
        <v>0</v>
      </c>
      <c r="BM602" s="71">
        <v>0</v>
      </c>
      <c r="BN602" s="72"/>
      <c r="BO602" s="71">
        <v>0</v>
      </c>
      <c r="BP602" s="71">
        <v>0</v>
      </c>
      <c r="BQ602" s="71">
        <v>1</v>
      </c>
      <c r="BR602" s="71">
        <v>0</v>
      </c>
      <c r="BS602" s="71">
        <v>0</v>
      </c>
      <c r="BT602" s="71">
        <v>0</v>
      </c>
      <c r="BU602"/>
      <c r="BV602" s="70">
        <v>2.64</v>
      </c>
      <c r="BW602" s="70">
        <v>0</v>
      </c>
      <c r="BX602" s="70">
        <v>0</v>
      </c>
      <c r="BY602" s="70">
        <v>0</v>
      </c>
      <c r="BZ602" s="70">
        <v>0</v>
      </c>
      <c r="CA602" s="70">
        <v>0</v>
      </c>
      <c r="CB602" s="70">
        <v>0</v>
      </c>
      <c r="CC602" s="70">
        <v>0</v>
      </c>
      <c r="CD602" s="70">
        <v>0</v>
      </c>
    </row>
    <row r="603" spans="1:82">
      <c r="A603" s="70" t="s">
        <v>2404</v>
      </c>
      <c r="B603" s="70">
        <v>7</v>
      </c>
      <c r="C603" s="70">
        <v>7</v>
      </c>
      <c r="D603" s="70">
        <v>1</v>
      </c>
      <c r="E603" s="70">
        <v>2010</v>
      </c>
      <c r="F603" s="70" t="s">
        <v>177</v>
      </c>
      <c r="G603" s="70" t="s">
        <v>2397</v>
      </c>
      <c r="H603" s="70" t="s">
        <v>2398</v>
      </c>
      <c r="I603" s="148"/>
      <c r="J603" s="71">
        <v>2.6820898508836399</v>
      </c>
      <c r="K603" s="71">
        <v>0.35723180076469829</v>
      </c>
      <c r="L603" s="71">
        <v>0</v>
      </c>
      <c r="M603" s="71">
        <v>17.44012560436088</v>
      </c>
      <c r="N603" s="71">
        <v>25.73683428229203</v>
      </c>
      <c r="O603" s="71">
        <v>20.564176134511911</v>
      </c>
      <c r="P603" s="71">
        <v>7.4142663436202696</v>
      </c>
      <c r="Q603" s="71">
        <v>1.45551142739365</v>
      </c>
      <c r="R603" s="71">
        <v>0</v>
      </c>
      <c r="S603" s="71">
        <v>2.0539556175599998</v>
      </c>
      <c r="T603" s="72"/>
      <c r="U603" s="71">
        <v>692722</v>
      </c>
      <c r="V603" s="71">
        <v>229</v>
      </c>
      <c r="W603" s="71">
        <v>0</v>
      </c>
      <c r="X603" s="71">
        <v>4406</v>
      </c>
      <c r="Y603" s="71">
        <v>9592</v>
      </c>
      <c r="Z603" s="71">
        <v>10444</v>
      </c>
      <c r="AA603" s="71">
        <v>1455</v>
      </c>
      <c r="AB603" s="71">
        <v>23924</v>
      </c>
      <c r="AC603" s="71">
        <v>0</v>
      </c>
      <c r="AD603" s="71">
        <v>2.0539556175599998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3.169</v>
      </c>
      <c r="BK603" s="71">
        <v>0</v>
      </c>
      <c r="BL603" s="71">
        <v>0</v>
      </c>
      <c r="BM603" s="71">
        <v>0</v>
      </c>
      <c r="BN603" s="72"/>
      <c r="BO603" s="71">
        <v>0</v>
      </c>
      <c r="BP603" s="71">
        <v>0</v>
      </c>
      <c r="BQ603" s="71">
        <v>1</v>
      </c>
      <c r="BR603" s="71">
        <v>0</v>
      </c>
      <c r="BS603" s="71">
        <v>0</v>
      </c>
      <c r="BT603" s="71">
        <v>0</v>
      </c>
      <c r="BU603"/>
      <c r="BV603" s="70">
        <v>3.169</v>
      </c>
      <c r="BW603" s="70">
        <v>0</v>
      </c>
      <c r="BX603" s="70">
        <v>0</v>
      </c>
      <c r="BY603" s="70">
        <v>0</v>
      </c>
      <c r="BZ603" s="70">
        <v>0</v>
      </c>
      <c r="CA603" s="70">
        <v>0</v>
      </c>
      <c r="CB603" s="70">
        <v>0</v>
      </c>
      <c r="CC603" s="70">
        <v>0</v>
      </c>
      <c r="CD603" s="70">
        <v>0</v>
      </c>
    </row>
    <row r="604" spans="1:82">
      <c r="A604" s="70" t="s">
        <v>2405</v>
      </c>
      <c r="B604" s="70">
        <v>8</v>
      </c>
      <c r="C604" s="70">
        <v>8</v>
      </c>
      <c r="D604" s="70">
        <v>1</v>
      </c>
      <c r="E604" s="70">
        <v>2011</v>
      </c>
      <c r="F604" s="70" t="s">
        <v>178</v>
      </c>
      <c r="G604" s="70" t="s">
        <v>2397</v>
      </c>
      <c r="H604" s="70" t="s">
        <v>2398</v>
      </c>
      <c r="I604" s="148"/>
      <c r="J604" s="71">
        <v>3.0482564434805242</v>
      </c>
      <c r="K604" s="71">
        <v>0.51059105246372372</v>
      </c>
      <c r="L604" s="71">
        <v>0</v>
      </c>
      <c r="M604" s="71">
        <v>21.341240729741479</v>
      </c>
      <c r="N604" s="71">
        <v>32.864660413912169</v>
      </c>
      <c r="O604" s="71">
        <v>20.256036391010653</v>
      </c>
      <c r="P604" s="71">
        <v>7.1257791429981925</v>
      </c>
      <c r="Q604" s="71">
        <v>1.6706346571775801</v>
      </c>
      <c r="R604" s="71">
        <v>0</v>
      </c>
      <c r="S604" s="71">
        <v>1.9381331205026</v>
      </c>
      <c r="T604" s="72"/>
      <c r="U604" s="71">
        <v>635855</v>
      </c>
      <c r="V604" s="71">
        <v>229</v>
      </c>
      <c r="W604" s="71">
        <v>0</v>
      </c>
      <c r="X604" s="71">
        <v>4406</v>
      </c>
      <c r="Y604" s="71">
        <v>9679</v>
      </c>
      <c r="Z604" s="71">
        <v>10511</v>
      </c>
      <c r="AA604" s="71">
        <v>1440</v>
      </c>
      <c r="AB604" s="71">
        <v>23806</v>
      </c>
      <c r="AC604" s="71">
        <v>0</v>
      </c>
      <c r="AD604" s="71">
        <v>1.9381331205026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3.198</v>
      </c>
      <c r="BK604" s="71">
        <v>0</v>
      </c>
      <c r="BL604" s="71">
        <v>0</v>
      </c>
      <c r="BM604" s="71">
        <v>0</v>
      </c>
      <c r="BN604" s="72"/>
      <c r="BO604" s="71">
        <v>0</v>
      </c>
      <c r="BP604" s="71">
        <v>0</v>
      </c>
      <c r="BQ604" s="71">
        <v>1</v>
      </c>
      <c r="BR604" s="71">
        <v>0</v>
      </c>
      <c r="BS604" s="71">
        <v>0</v>
      </c>
      <c r="BT604" s="71">
        <v>0</v>
      </c>
      <c r="BU604"/>
      <c r="BV604" s="70">
        <v>3.198</v>
      </c>
      <c r="BW604" s="70">
        <v>0</v>
      </c>
      <c r="BX604" s="70">
        <v>0</v>
      </c>
      <c r="BY604" s="70">
        <v>0</v>
      </c>
      <c r="BZ604" s="70">
        <v>0</v>
      </c>
      <c r="CA604" s="70">
        <v>0</v>
      </c>
      <c r="CB604" s="70">
        <v>0</v>
      </c>
      <c r="CC604" s="70">
        <v>0</v>
      </c>
      <c r="CD604" s="70">
        <v>0</v>
      </c>
    </row>
    <row r="605" spans="1:82">
      <c r="A605" s="70" t="s">
        <v>2406</v>
      </c>
      <c r="B605" s="70">
        <v>9</v>
      </c>
      <c r="C605" s="70">
        <v>9</v>
      </c>
      <c r="D605" s="70">
        <v>1</v>
      </c>
      <c r="E605" s="70">
        <v>2012</v>
      </c>
      <c r="F605" s="70" t="s">
        <v>179</v>
      </c>
      <c r="G605" s="70" t="s">
        <v>2397</v>
      </c>
      <c r="H605" s="70" t="s">
        <v>2398</v>
      </c>
      <c r="I605" s="148"/>
      <c r="J605" s="71">
        <v>2.8363352682010938</v>
      </c>
      <c r="K605" s="71">
        <v>0.49672722459322172</v>
      </c>
      <c r="L605" s="71">
        <v>0</v>
      </c>
      <c r="M605" s="71">
        <v>21.89143067296374</v>
      </c>
      <c r="N605" s="71">
        <v>37.514896866258297</v>
      </c>
      <c r="O605" s="71">
        <v>20.073694986752987</v>
      </c>
      <c r="P605" s="71">
        <v>7.1165551739343131</v>
      </c>
      <c r="Q605" s="71">
        <v>1.8067238381489099</v>
      </c>
      <c r="R605" s="71">
        <v>0</v>
      </c>
      <c r="S605" s="71">
        <v>2.15723413008</v>
      </c>
      <c r="T605" s="72"/>
      <c r="U605" s="71">
        <v>592537</v>
      </c>
      <c r="V605" s="71">
        <v>229</v>
      </c>
      <c r="W605" s="71">
        <v>0</v>
      </c>
      <c r="X605" s="71">
        <v>4406</v>
      </c>
      <c r="Y605" s="71">
        <v>9745</v>
      </c>
      <c r="Z605" s="71">
        <v>10499</v>
      </c>
      <c r="AA605" s="71">
        <v>1430</v>
      </c>
      <c r="AB605" s="71">
        <v>23696</v>
      </c>
      <c r="AC605" s="71">
        <v>0</v>
      </c>
      <c r="AD605" s="71">
        <v>2.15723413008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3.9830000000000001</v>
      </c>
      <c r="BK605" s="71">
        <v>0</v>
      </c>
      <c r="BL605" s="71">
        <v>0</v>
      </c>
      <c r="BM605" s="71">
        <v>0</v>
      </c>
      <c r="BN605" s="72"/>
      <c r="BO605" s="71">
        <v>0</v>
      </c>
      <c r="BP605" s="71">
        <v>0</v>
      </c>
      <c r="BQ605" s="71">
        <v>1</v>
      </c>
      <c r="BR605" s="71">
        <v>0</v>
      </c>
      <c r="BS605" s="71">
        <v>0</v>
      </c>
      <c r="BT605" s="71">
        <v>0</v>
      </c>
      <c r="BU605"/>
      <c r="BV605" s="70">
        <v>3.9830000000000001</v>
      </c>
      <c r="BW605" s="70">
        <v>0</v>
      </c>
      <c r="BX605" s="70">
        <v>0</v>
      </c>
      <c r="BY605" s="70">
        <v>0</v>
      </c>
      <c r="BZ605" s="70">
        <v>0</v>
      </c>
      <c r="CA605" s="70">
        <v>0</v>
      </c>
      <c r="CB605" s="70">
        <v>0</v>
      </c>
      <c r="CC605" s="70">
        <v>0</v>
      </c>
      <c r="CD605" s="70">
        <v>0</v>
      </c>
    </row>
    <row r="606" spans="1:82">
      <c r="A606" s="70" t="s">
        <v>2407</v>
      </c>
      <c r="B606" s="70">
        <v>10</v>
      </c>
      <c r="C606" s="70">
        <v>10</v>
      </c>
      <c r="D606" s="70">
        <v>1</v>
      </c>
      <c r="E606" s="70">
        <v>2013</v>
      </c>
      <c r="F606" s="70" t="s">
        <v>180</v>
      </c>
      <c r="G606" s="70" t="s">
        <v>2397</v>
      </c>
      <c r="H606" s="70" t="s">
        <v>2398</v>
      </c>
      <c r="I606" s="148"/>
      <c r="J606" s="71">
        <v>2.391773872239114</v>
      </c>
      <c r="K606" s="71">
        <v>0.40983675390986402</v>
      </c>
      <c r="L606" s="71">
        <v>0</v>
      </c>
      <c r="M606" s="71">
        <v>22.438450548111529</v>
      </c>
      <c r="N606" s="71">
        <v>38.727172986379813</v>
      </c>
      <c r="O606" s="71">
        <v>19.490284107466081</v>
      </c>
      <c r="P606" s="71">
        <v>6.9135836651240652</v>
      </c>
      <c r="Q606" s="71">
        <v>1.81722116510265</v>
      </c>
      <c r="R606" s="71">
        <v>0</v>
      </c>
      <c r="S606" s="71">
        <v>1.9555903879200001</v>
      </c>
      <c r="T606" s="72"/>
      <c r="U606" s="71">
        <v>497143</v>
      </c>
      <c r="V606" s="71">
        <v>229</v>
      </c>
      <c r="W606" s="71">
        <v>0</v>
      </c>
      <c r="X606" s="71">
        <v>4406</v>
      </c>
      <c r="Y606" s="71">
        <v>9776</v>
      </c>
      <c r="Z606" s="71">
        <v>10649</v>
      </c>
      <c r="AA606" s="71">
        <v>1384</v>
      </c>
      <c r="AB606" s="71">
        <v>23492</v>
      </c>
      <c r="AC606" s="71">
        <v>0</v>
      </c>
      <c r="AD606" s="71">
        <v>1.9555903879200001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4.6340000000000003</v>
      </c>
      <c r="BK606" s="71">
        <v>0</v>
      </c>
      <c r="BL606" s="71">
        <v>0</v>
      </c>
      <c r="BM606" s="71">
        <v>0</v>
      </c>
      <c r="BN606" s="72"/>
      <c r="BO606" s="71">
        <v>0</v>
      </c>
      <c r="BP606" s="71">
        <v>0</v>
      </c>
      <c r="BQ606" s="71">
        <v>1</v>
      </c>
      <c r="BR606" s="71">
        <v>0</v>
      </c>
      <c r="BS606" s="71">
        <v>0</v>
      </c>
      <c r="BT606" s="71">
        <v>0</v>
      </c>
      <c r="BU606"/>
      <c r="BV606" s="70">
        <v>4.6340000000000003</v>
      </c>
      <c r="BW606" s="70">
        <v>0</v>
      </c>
      <c r="BX606" s="70">
        <v>0</v>
      </c>
      <c r="BY606" s="70">
        <v>0</v>
      </c>
      <c r="BZ606" s="70">
        <v>0</v>
      </c>
      <c r="CA606" s="70">
        <v>0</v>
      </c>
      <c r="CB606" s="70">
        <v>0</v>
      </c>
      <c r="CC606" s="70">
        <v>0</v>
      </c>
      <c r="CD606" s="70">
        <v>0</v>
      </c>
    </row>
    <row r="607" spans="1:82">
      <c r="A607" s="70" t="s">
        <v>2408</v>
      </c>
      <c r="B607" s="70">
        <v>11</v>
      </c>
      <c r="C607" s="70">
        <v>11</v>
      </c>
      <c r="D607" s="70">
        <v>1</v>
      </c>
      <c r="E607" s="70">
        <v>2014</v>
      </c>
      <c r="F607" s="70" t="s">
        <v>181</v>
      </c>
      <c r="G607" s="70" t="s">
        <v>2397</v>
      </c>
      <c r="H607" s="70" t="s">
        <v>2398</v>
      </c>
      <c r="I607" s="148"/>
      <c r="J607" s="71">
        <v>2.281078054703515</v>
      </c>
      <c r="K607" s="71">
        <v>0.38064899841774419</v>
      </c>
      <c r="L607" s="71">
        <v>0</v>
      </c>
      <c r="M607" s="71">
        <v>27.05947565003363</v>
      </c>
      <c r="N607" s="71">
        <v>38.141088994630891</v>
      </c>
      <c r="O607" s="71">
        <v>18.562726607969811</v>
      </c>
      <c r="P607" s="71">
        <v>6.9796473914619375</v>
      </c>
      <c r="Q607" s="71">
        <v>1.72711341992636</v>
      </c>
      <c r="R607" s="71">
        <v>0</v>
      </c>
      <c r="S607" s="71">
        <v>1.7195934785847999</v>
      </c>
      <c r="T607" s="72"/>
      <c r="U607" s="71">
        <v>527732</v>
      </c>
      <c r="V607" s="71">
        <v>179</v>
      </c>
      <c r="W607" s="71">
        <v>0</v>
      </c>
      <c r="X607" s="71">
        <v>5310</v>
      </c>
      <c r="Y607" s="71">
        <v>9824</v>
      </c>
      <c r="Z607" s="71">
        <v>10682</v>
      </c>
      <c r="AA607" s="71">
        <v>1390</v>
      </c>
      <c r="AB607" s="71">
        <v>23271</v>
      </c>
      <c r="AC607" s="71">
        <v>0</v>
      </c>
      <c r="AD607" s="71">
        <v>1.7195934785847999</v>
      </c>
      <c r="AE607" s="72"/>
      <c r="AF607" s="71"/>
      <c r="AG607" s="71"/>
      <c r="AH607" s="71"/>
      <c r="AI607" s="71"/>
      <c r="AJ607" s="71"/>
      <c r="AK607" s="71"/>
      <c r="AL607" s="71"/>
      <c r="AM607" s="71"/>
      <c r="AN607" s="71"/>
      <c r="AO607" s="71"/>
      <c r="AP607" s="71"/>
      <c r="AQ607" s="72"/>
      <c r="AR607" s="71">
        <v>482</v>
      </c>
      <c r="AS607" s="71">
        <v>43</v>
      </c>
      <c r="AT607" s="71">
        <v>0</v>
      </c>
      <c r="AU607" s="71">
        <v>0</v>
      </c>
      <c r="AV607" s="71">
        <v>0</v>
      </c>
      <c r="AW607" s="71">
        <v>0</v>
      </c>
      <c r="AX607" s="71"/>
      <c r="AY607" s="72"/>
      <c r="AZ607" s="71">
        <v>1864.9</v>
      </c>
      <c r="BA607" s="71">
        <v>1067.0999999999999</v>
      </c>
      <c r="BB607" s="71">
        <v>0</v>
      </c>
      <c r="BC607" s="71">
        <v>0</v>
      </c>
      <c r="BD607" s="71">
        <v>0</v>
      </c>
      <c r="BE607" s="71">
        <v>0</v>
      </c>
      <c r="BF607" s="71"/>
      <c r="BG607" s="72"/>
      <c r="BH607" s="71">
        <v>0</v>
      </c>
      <c r="BI607" s="71">
        <v>0</v>
      </c>
      <c r="BJ607" s="71">
        <v>4.7569999999999997</v>
      </c>
      <c r="BK607" s="71">
        <v>0</v>
      </c>
      <c r="BL607" s="71">
        <v>0</v>
      </c>
      <c r="BM607" s="71">
        <v>0</v>
      </c>
      <c r="BN607" s="72"/>
      <c r="BO607" s="71">
        <v>0</v>
      </c>
      <c r="BP607" s="71">
        <v>0</v>
      </c>
      <c r="BQ607" s="71">
        <v>1</v>
      </c>
      <c r="BR607" s="71">
        <v>0</v>
      </c>
      <c r="BS607" s="71">
        <v>0</v>
      </c>
      <c r="BT607" s="71">
        <v>0</v>
      </c>
      <c r="BU607"/>
      <c r="BV607" s="70">
        <v>4.7569999999999997</v>
      </c>
      <c r="BW607" s="70">
        <v>0</v>
      </c>
      <c r="BX607" s="70">
        <v>0</v>
      </c>
      <c r="BY607" s="70">
        <v>0</v>
      </c>
      <c r="BZ607" s="70">
        <v>0</v>
      </c>
      <c r="CA607" s="70">
        <v>0</v>
      </c>
      <c r="CB607" s="70">
        <v>0</v>
      </c>
      <c r="CC607" s="70">
        <v>0</v>
      </c>
      <c r="CD607" s="70">
        <v>0</v>
      </c>
    </row>
    <row r="608" spans="1:82">
      <c r="A608" s="70" t="s">
        <v>2409</v>
      </c>
      <c r="B608" s="70">
        <v>12</v>
      </c>
      <c r="C608" s="70">
        <v>12</v>
      </c>
      <c r="D608" s="70">
        <v>1</v>
      </c>
      <c r="E608" s="70">
        <v>2015</v>
      </c>
      <c r="F608" s="70" t="s">
        <v>182</v>
      </c>
      <c r="G608" s="70" t="s">
        <v>2397</v>
      </c>
      <c r="H608" s="70" t="s">
        <v>2398</v>
      </c>
      <c r="I608" s="148"/>
      <c r="J608" s="71">
        <v>2.7083416047861588</v>
      </c>
      <c r="K608" s="71">
        <v>0.39745746432476442</v>
      </c>
      <c r="L608" s="71">
        <v>0</v>
      </c>
      <c r="M608" s="71">
        <v>28.020766766269979</v>
      </c>
      <c r="N608" s="71">
        <v>34.944729382377808</v>
      </c>
      <c r="O608" s="71">
        <v>18.470121820782442</v>
      </c>
      <c r="P608" s="71">
        <v>6.7841498726855463</v>
      </c>
      <c r="Q608" s="71">
        <v>1.6743129091706499</v>
      </c>
      <c r="R608" s="71">
        <v>0</v>
      </c>
      <c r="S608" s="71">
        <v>1.5761440087044001</v>
      </c>
      <c r="T608" s="72"/>
      <c r="U608" s="71">
        <v>578947</v>
      </c>
      <c r="V608" s="71">
        <v>179</v>
      </c>
      <c r="W608" s="71">
        <v>0</v>
      </c>
      <c r="X608" s="71">
        <v>5310</v>
      </c>
      <c r="Y608" s="71">
        <v>9798</v>
      </c>
      <c r="Z608" s="71">
        <v>10731</v>
      </c>
      <c r="AA608" s="71">
        <v>1350</v>
      </c>
      <c r="AB608" s="71">
        <v>23045</v>
      </c>
      <c r="AC608" s="71">
        <v>0</v>
      </c>
      <c r="AD608" s="71">
        <v>1.5761440087044001</v>
      </c>
      <c r="AE608" s="72"/>
      <c r="AF608" s="71">
        <v>3591724.1369247511</v>
      </c>
      <c r="AG608" s="71">
        <v>293996.67109523772</v>
      </c>
      <c r="AH608" s="71">
        <v>0</v>
      </c>
      <c r="AI608" s="71">
        <v>34284064.514661819</v>
      </c>
      <c r="AJ608" s="71">
        <v>54657454.370854557</v>
      </c>
      <c r="AK608" s="71">
        <v>0</v>
      </c>
      <c r="AL608" s="71">
        <v>0</v>
      </c>
      <c r="AM608" s="71">
        <v>3158220.579860833</v>
      </c>
      <c r="AN608" s="71">
        <v>0</v>
      </c>
      <c r="AO608" s="71">
        <v>0</v>
      </c>
      <c r="AP608" s="71">
        <v>95985460.273397207</v>
      </c>
      <c r="AQ608" s="72"/>
      <c r="AR608" s="71">
        <v>526</v>
      </c>
      <c r="AS608" s="71">
        <v>57</v>
      </c>
      <c r="AT608" s="71">
        <v>0</v>
      </c>
      <c r="AU608" s="71">
        <v>0</v>
      </c>
      <c r="AV608" s="71">
        <v>0</v>
      </c>
      <c r="AW608" s="71">
        <v>0</v>
      </c>
      <c r="AX608" s="71"/>
      <c r="AY608" s="72"/>
      <c r="AZ608" s="71">
        <v>2063.6</v>
      </c>
      <c r="BA608" s="71">
        <v>1402.5</v>
      </c>
      <c r="BB608" s="71">
        <v>0</v>
      </c>
      <c r="BC608" s="71">
        <v>0</v>
      </c>
      <c r="BD608" s="71">
        <v>0</v>
      </c>
      <c r="BE608" s="71">
        <v>0</v>
      </c>
      <c r="BF608" s="71"/>
      <c r="BG608" s="72"/>
      <c r="BH608" s="71">
        <v>0</v>
      </c>
      <c r="BI608" s="71">
        <v>0</v>
      </c>
      <c r="BJ608" s="71">
        <v>4.4880000000000004</v>
      </c>
      <c r="BK608" s="71">
        <v>0</v>
      </c>
      <c r="BL608" s="71">
        <v>0</v>
      </c>
      <c r="BM608" s="71">
        <v>0</v>
      </c>
      <c r="BN608" s="72"/>
      <c r="BO608" s="71">
        <v>0</v>
      </c>
      <c r="BP608" s="71">
        <v>0</v>
      </c>
      <c r="BQ608" s="71">
        <v>1</v>
      </c>
      <c r="BR608" s="71">
        <v>0</v>
      </c>
      <c r="BS608" s="71">
        <v>0</v>
      </c>
      <c r="BT608" s="71">
        <v>0</v>
      </c>
      <c r="BU608"/>
      <c r="BV608" s="70">
        <v>4.4880000000000004</v>
      </c>
      <c r="BW608" s="70">
        <v>0</v>
      </c>
      <c r="BX608" s="70">
        <v>0</v>
      </c>
      <c r="BY608" s="70">
        <v>0</v>
      </c>
      <c r="BZ608" s="70">
        <v>0</v>
      </c>
      <c r="CA608" s="70">
        <v>0</v>
      </c>
      <c r="CB608" s="70">
        <v>0</v>
      </c>
      <c r="CC608" s="70">
        <v>0</v>
      </c>
      <c r="CD608" s="70">
        <v>0</v>
      </c>
    </row>
    <row r="609" spans="1:82">
      <c r="A609" s="70" t="s">
        <v>2410</v>
      </c>
      <c r="B609" s="70">
        <v>13</v>
      </c>
      <c r="C609" s="70">
        <v>13</v>
      </c>
      <c r="D609" s="70">
        <v>1</v>
      </c>
      <c r="E609" s="70">
        <v>2016</v>
      </c>
      <c r="F609" s="70" t="s">
        <v>155</v>
      </c>
      <c r="G609" s="70" t="s">
        <v>2397</v>
      </c>
      <c r="H609" s="70" t="s">
        <v>2398</v>
      </c>
      <c r="I609" s="148"/>
      <c r="J609" s="71">
        <v>4.3142295420141625</v>
      </c>
      <c r="K609" s="71">
        <v>0.39377476090159502</v>
      </c>
      <c r="L609" s="71">
        <v>0</v>
      </c>
      <c r="M609" s="71">
        <v>24.593400712614109</v>
      </c>
      <c r="N609" s="71">
        <v>36.2046750947788</v>
      </c>
      <c r="O609" s="71">
        <v>18.235628494491479</v>
      </c>
      <c r="P609" s="71">
        <v>6.5884269425863344</v>
      </c>
      <c r="Q609" s="71">
        <v>1.6155663730429239</v>
      </c>
      <c r="R609" s="71">
        <v>0</v>
      </c>
      <c r="S609" s="71">
        <v>1.2169623125771998</v>
      </c>
      <c r="T609" s="72"/>
      <c r="U609" s="71">
        <v>976587.99999999988</v>
      </c>
      <c r="V609" s="71">
        <v>179</v>
      </c>
      <c r="W609" s="71">
        <v>0</v>
      </c>
      <c r="X609" s="71">
        <v>5310</v>
      </c>
      <c r="Y609" s="71">
        <v>9856</v>
      </c>
      <c r="Z609" s="71">
        <v>10725</v>
      </c>
      <c r="AA609" s="71">
        <v>1356</v>
      </c>
      <c r="AB609" s="71">
        <v>22873</v>
      </c>
      <c r="AC609" s="71">
        <v>0</v>
      </c>
      <c r="AD609" s="71">
        <v>1.2169623125772</v>
      </c>
      <c r="AE609" s="72"/>
      <c r="AF609" s="71">
        <v>6003716.9707551086</v>
      </c>
      <c r="AG609" s="71">
        <v>280064.03249395121</v>
      </c>
      <c r="AH609" s="71">
        <v>0</v>
      </c>
      <c r="AI609" s="71">
        <v>36391175.964474447</v>
      </c>
      <c r="AJ609" s="71">
        <v>53183922.005050309</v>
      </c>
      <c r="AK609" s="71">
        <v>0</v>
      </c>
      <c r="AL609" s="71">
        <v>0</v>
      </c>
      <c r="AM609" s="71">
        <v>3137084.0158456899</v>
      </c>
      <c r="AN609" s="71">
        <v>0</v>
      </c>
      <c r="AO609" s="71">
        <v>0</v>
      </c>
      <c r="AP609" s="71">
        <v>98995962.988619506</v>
      </c>
      <c r="AQ609" s="72"/>
      <c r="AR609" s="71">
        <v>557</v>
      </c>
      <c r="AS609" s="71">
        <v>69</v>
      </c>
      <c r="AT609" s="71">
        <v>0</v>
      </c>
      <c r="AU609" s="71">
        <v>0</v>
      </c>
      <c r="AV609" s="71">
        <v>0</v>
      </c>
      <c r="AW609" s="71">
        <v>0</v>
      </c>
      <c r="AX609" s="71"/>
      <c r="AY609" s="72"/>
      <c r="AZ609" s="71">
        <v>2203.6</v>
      </c>
      <c r="BA609" s="71">
        <v>1695.5</v>
      </c>
      <c r="BB609" s="71">
        <v>0</v>
      </c>
      <c r="BC609" s="71">
        <v>0</v>
      </c>
      <c r="BD609" s="71">
        <v>0</v>
      </c>
      <c r="BE609" s="71">
        <v>0</v>
      </c>
      <c r="BF609" s="71"/>
      <c r="BG609" s="72"/>
      <c r="BH609" s="71">
        <v>0</v>
      </c>
      <c r="BI609" s="71">
        <v>0</v>
      </c>
      <c r="BJ609" s="71">
        <v>4.3650000000000002</v>
      </c>
      <c r="BK609" s="71">
        <v>0</v>
      </c>
      <c r="BL609" s="71">
        <v>0</v>
      </c>
      <c r="BM609" s="71">
        <v>0</v>
      </c>
      <c r="BN609" s="72"/>
      <c r="BO609" s="71">
        <v>0</v>
      </c>
      <c r="BP609" s="71">
        <v>0</v>
      </c>
      <c r="BQ609" s="71">
        <v>1</v>
      </c>
      <c r="BR609" s="71">
        <v>0</v>
      </c>
      <c r="BS609" s="71">
        <v>0</v>
      </c>
      <c r="BT609" s="71">
        <v>0</v>
      </c>
      <c r="BU609"/>
      <c r="BV609" s="70">
        <v>4.3650000000000002</v>
      </c>
      <c r="BW609" s="70">
        <v>0</v>
      </c>
      <c r="BX609" s="70">
        <v>0</v>
      </c>
      <c r="BY609" s="70">
        <v>0</v>
      </c>
      <c r="BZ609" s="70">
        <v>0</v>
      </c>
      <c r="CA609" s="70">
        <v>0</v>
      </c>
      <c r="CB609" s="70">
        <v>0</v>
      </c>
      <c r="CC609" s="70">
        <v>0</v>
      </c>
      <c r="CD609" s="70">
        <v>0</v>
      </c>
    </row>
    <row r="610" spans="1:82">
      <c r="A610" s="70" t="s">
        <v>2411</v>
      </c>
      <c r="B610" s="70">
        <v>14</v>
      </c>
      <c r="C610" s="70">
        <v>14</v>
      </c>
      <c r="D610" s="70">
        <v>1</v>
      </c>
      <c r="E610" s="70">
        <v>2017</v>
      </c>
      <c r="F610" s="70" t="s">
        <v>156</v>
      </c>
      <c r="G610" s="70" t="s">
        <v>2397</v>
      </c>
      <c r="H610" s="70" t="s">
        <v>2398</v>
      </c>
      <c r="I610" s="148"/>
      <c r="J610" s="71">
        <v>3.2625674785636076</v>
      </c>
      <c r="K610" s="71">
        <v>0.38815601979882736</v>
      </c>
      <c r="L610" s="71">
        <v>0</v>
      </c>
      <c r="M610" s="71">
        <v>22.133599681372409</v>
      </c>
      <c r="N610" s="71">
        <v>31.838548583483998</v>
      </c>
      <c r="O610" s="71">
        <v>17.963154693171262</v>
      </c>
      <c r="P610" s="71">
        <v>6.5949710472032423</v>
      </c>
      <c r="Q610" s="71">
        <v>1.55231644312059</v>
      </c>
      <c r="R610" s="71">
        <v>0</v>
      </c>
      <c r="S610" s="71">
        <v>0</v>
      </c>
      <c r="T610" s="72"/>
      <c r="U610" s="71">
        <v>942095.99999999988</v>
      </c>
      <c r="V610" s="71">
        <v>179</v>
      </c>
      <c r="W610" s="71">
        <v>0</v>
      </c>
      <c r="X610" s="71">
        <v>5310</v>
      </c>
      <c r="Y610" s="71">
        <v>9937</v>
      </c>
      <c r="Z610" s="71">
        <v>10740</v>
      </c>
      <c r="AA610" s="71">
        <v>1366</v>
      </c>
      <c r="AB610" s="71">
        <v>22727</v>
      </c>
      <c r="AC610" s="71">
        <v>0</v>
      </c>
      <c r="AD610" s="71">
        <v>0</v>
      </c>
      <c r="AE610" s="72"/>
      <c r="AF610" s="71">
        <v>5065884.2189485673</v>
      </c>
      <c r="AG610" s="71">
        <v>288124.17354399682</v>
      </c>
      <c r="AH610" s="71">
        <v>0</v>
      </c>
      <c r="AI610" s="71">
        <v>38198479.128743932</v>
      </c>
      <c r="AJ610" s="71">
        <v>53766300.051088363</v>
      </c>
      <c r="AK610" s="71">
        <v>0</v>
      </c>
      <c r="AL610" s="71">
        <v>0</v>
      </c>
      <c r="AM610" s="71">
        <v>3121937.1312009771</v>
      </c>
      <c r="AN610" s="71">
        <v>0</v>
      </c>
      <c r="AO610" s="71">
        <v>0</v>
      </c>
      <c r="AP610" s="71">
        <v>100440724.70352584</v>
      </c>
      <c r="AQ610" s="72"/>
      <c r="AR610" s="71">
        <v>580</v>
      </c>
      <c r="AS610" s="71">
        <v>76</v>
      </c>
      <c r="AT610" s="71">
        <v>0</v>
      </c>
      <c r="AU610" s="71">
        <v>0</v>
      </c>
      <c r="AV610" s="71">
        <v>0</v>
      </c>
      <c r="AW610" s="71">
        <v>0</v>
      </c>
      <c r="AX610" s="71"/>
      <c r="AY610" s="72"/>
      <c r="AZ610" s="71">
        <v>2312.5</v>
      </c>
      <c r="BA610" s="71">
        <v>1813.3</v>
      </c>
      <c r="BB610" s="71">
        <v>0</v>
      </c>
      <c r="BC610" s="71">
        <v>0</v>
      </c>
      <c r="BD610" s="71">
        <v>0</v>
      </c>
      <c r="BE610" s="71">
        <v>0</v>
      </c>
      <c r="BF610" s="71"/>
      <c r="BG610" s="72"/>
      <c r="BH610" s="71">
        <v>0</v>
      </c>
      <c r="BI610" s="71">
        <v>0</v>
      </c>
      <c r="BJ610" s="71">
        <v>4.5</v>
      </c>
      <c r="BK610" s="71">
        <v>0</v>
      </c>
      <c r="BL610" s="71">
        <v>0</v>
      </c>
      <c r="BM610" s="71">
        <v>0</v>
      </c>
      <c r="BN610" s="72"/>
      <c r="BO610" s="71">
        <v>0</v>
      </c>
      <c r="BP610" s="71">
        <v>0</v>
      </c>
      <c r="BQ610" s="71">
        <v>1</v>
      </c>
      <c r="BR610" s="71">
        <v>0</v>
      </c>
      <c r="BS610" s="71">
        <v>0</v>
      </c>
      <c r="BT610" s="71">
        <v>0</v>
      </c>
      <c r="BU610"/>
      <c r="BV610" s="70">
        <v>4.5</v>
      </c>
      <c r="BW610" s="70">
        <v>0</v>
      </c>
      <c r="BX610" s="70">
        <v>0</v>
      </c>
      <c r="BY610" s="70">
        <v>0</v>
      </c>
      <c r="BZ610" s="70">
        <v>0</v>
      </c>
      <c r="CA610" s="70">
        <v>0</v>
      </c>
      <c r="CB610" s="70">
        <v>0</v>
      </c>
      <c r="CC610" s="70">
        <v>0</v>
      </c>
      <c r="CD610" s="70">
        <v>0</v>
      </c>
    </row>
    <row r="611" spans="1:82">
      <c r="A611" s="70" t="s">
        <v>2412</v>
      </c>
      <c r="B611" s="70">
        <v>15</v>
      </c>
      <c r="C611" s="70">
        <v>15</v>
      </c>
      <c r="D611" s="70">
        <v>1</v>
      </c>
      <c r="E611" s="70">
        <v>2018</v>
      </c>
      <c r="F611" s="70" t="s">
        <v>183</v>
      </c>
      <c r="G611" s="70" t="s">
        <v>2397</v>
      </c>
      <c r="H611" s="70" t="s">
        <v>2398</v>
      </c>
      <c r="I611" s="148"/>
      <c r="J611" s="71">
        <v>2.9633863472856445</v>
      </c>
      <c r="K611" s="71">
        <v>0.34634465596006725</v>
      </c>
      <c r="L611" s="71">
        <v>0</v>
      </c>
      <c r="M611" s="71">
        <v>19.6012068295069</v>
      </c>
      <c r="N611" s="71">
        <v>24.597363146381049</v>
      </c>
      <c r="O611" s="71">
        <v>17.522275440553027</v>
      </c>
      <c r="P611" s="71">
        <v>6.519763369700712</v>
      </c>
      <c r="Q611" s="71">
        <v>1.42461099188673</v>
      </c>
      <c r="R611" s="71">
        <v>0</v>
      </c>
      <c r="S611" s="71">
        <v>0</v>
      </c>
      <c r="T611" s="72"/>
      <c r="U611" s="71">
        <v>993829.00000000012</v>
      </c>
      <c r="V611" s="71">
        <v>179</v>
      </c>
      <c r="W611" s="71">
        <v>0</v>
      </c>
      <c r="X611" s="71">
        <v>5310</v>
      </c>
      <c r="Y611" s="71">
        <v>9948</v>
      </c>
      <c r="Z611" s="71">
        <v>10677</v>
      </c>
      <c r="AA611" s="71">
        <v>1364</v>
      </c>
      <c r="AB611" s="71">
        <v>22477</v>
      </c>
      <c r="AC611" s="71">
        <v>0</v>
      </c>
      <c r="AD611" s="71">
        <v>0</v>
      </c>
      <c r="AE611" s="72"/>
      <c r="AF611" s="71">
        <v>5207618.81454207</v>
      </c>
      <c r="AG611" s="71">
        <v>253011.1662983959</v>
      </c>
      <c r="AH611" s="71">
        <v>0</v>
      </c>
      <c r="AI611" s="71">
        <v>37543381.275939651</v>
      </c>
      <c r="AJ611" s="71">
        <v>46462206.146695919</v>
      </c>
      <c r="AK611" s="71">
        <v>0</v>
      </c>
      <c r="AL611" s="71">
        <v>0</v>
      </c>
      <c r="AM611" s="71">
        <v>3093984.0154657308</v>
      </c>
      <c r="AN611" s="71">
        <v>0</v>
      </c>
      <c r="AO611" s="71">
        <v>0</v>
      </c>
      <c r="AP611" s="71">
        <v>92560201.418941766</v>
      </c>
      <c r="AQ611" s="72"/>
      <c r="AR611" s="71">
        <v>602</v>
      </c>
      <c r="AS611" s="71">
        <v>80</v>
      </c>
      <c r="AT611" s="71">
        <v>0</v>
      </c>
      <c r="AU611" s="71">
        <v>0</v>
      </c>
      <c r="AV611" s="71">
        <v>0</v>
      </c>
      <c r="AW611" s="71">
        <v>0</v>
      </c>
      <c r="AX611" s="71"/>
      <c r="AY611" s="72"/>
      <c r="AZ611" s="71">
        <v>2410.2999999999997</v>
      </c>
      <c r="BA611" s="71">
        <v>1869</v>
      </c>
      <c r="BB611" s="71">
        <v>0</v>
      </c>
      <c r="BC611" s="71">
        <v>0</v>
      </c>
      <c r="BD611" s="71">
        <v>0</v>
      </c>
      <c r="BE611" s="71">
        <v>0</v>
      </c>
      <c r="BF611" s="71"/>
      <c r="BG611" s="72"/>
      <c r="BH611" s="71">
        <v>0</v>
      </c>
      <c r="BI611" s="71">
        <v>0</v>
      </c>
      <c r="BJ611" s="71">
        <v>3.7120000000000002</v>
      </c>
      <c r="BK611" s="71">
        <v>0</v>
      </c>
      <c r="BL611" s="71">
        <v>0</v>
      </c>
      <c r="BM611" s="71">
        <v>0</v>
      </c>
      <c r="BN611" s="72"/>
      <c r="BO611" s="71">
        <v>0</v>
      </c>
      <c r="BP611" s="71">
        <v>0</v>
      </c>
      <c r="BQ611" s="71">
        <v>1</v>
      </c>
      <c r="BR611" s="71">
        <v>0</v>
      </c>
      <c r="BS611" s="71">
        <v>0</v>
      </c>
      <c r="BT611" s="71">
        <v>0</v>
      </c>
      <c r="BU611"/>
      <c r="BV611" s="70">
        <v>3.7120000000000002</v>
      </c>
      <c r="BW611" s="70">
        <v>0</v>
      </c>
      <c r="BX611" s="70">
        <v>0</v>
      </c>
      <c r="BY611" s="70">
        <v>0</v>
      </c>
      <c r="BZ611" s="70">
        <v>0</v>
      </c>
      <c r="CA611" s="70">
        <v>0</v>
      </c>
      <c r="CB611" s="70">
        <v>0</v>
      </c>
      <c r="CC611" s="70">
        <v>0</v>
      </c>
      <c r="CD611" s="70">
        <v>0</v>
      </c>
    </row>
    <row r="612" spans="1:82">
      <c r="A612" s="70" t="s">
        <v>2413</v>
      </c>
      <c r="B612" s="70">
        <v>16</v>
      </c>
      <c r="C612" s="70">
        <v>16</v>
      </c>
      <c r="D612" s="70">
        <v>1</v>
      </c>
      <c r="E612" s="70">
        <v>2019</v>
      </c>
      <c r="F612" s="70" t="s">
        <v>158</v>
      </c>
      <c r="G612" s="70" t="s">
        <v>2397</v>
      </c>
      <c r="H612" s="70" t="s">
        <v>2398</v>
      </c>
      <c r="I612" s="148"/>
      <c r="J612" s="71">
        <v>2.6514486484581914</v>
      </c>
      <c r="K612" s="71">
        <v>0.3214066006996677</v>
      </c>
      <c r="L612" s="71">
        <v>0</v>
      </c>
      <c r="M612" s="71">
        <v>17.468465967311033</v>
      </c>
      <c r="N612" s="71">
        <v>26.051733775950368</v>
      </c>
      <c r="O612" s="71">
        <v>17.157907624157406</v>
      </c>
      <c r="P612" s="71">
        <v>6.4918773640492713</v>
      </c>
      <c r="Q612" s="71">
        <v>1.3747185607811101</v>
      </c>
      <c r="R612" s="71">
        <v>0</v>
      </c>
      <c r="S612" s="71">
        <v>0</v>
      </c>
      <c r="T612" s="72"/>
      <c r="U612" s="71">
        <v>934948</v>
      </c>
      <c r="V612" s="71">
        <v>179</v>
      </c>
      <c r="W612" s="71">
        <v>0</v>
      </c>
      <c r="X612" s="71">
        <v>5310</v>
      </c>
      <c r="Y612" s="71">
        <v>9997</v>
      </c>
      <c r="Z612" s="71">
        <v>10742</v>
      </c>
      <c r="AA612" s="71">
        <v>1348</v>
      </c>
      <c r="AB612" s="71">
        <v>22277</v>
      </c>
      <c r="AC612" s="71">
        <v>0</v>
      </c>
      <c r="AD612" s="71">
        <v>0</v>
      </c>
      <c r="AE612" s="72"/>
      <c r="AF612" s="71">
        <v>4895862.287748538</v>
      </c>
      <c r="AG612" s="71">
        <v>246855.81716339951</v>
      </c>
      <c r="AH612" s="71">
        <v>0</v>
      </c>
      <c r="AI612" s="71">
        <v>34924585.778713137</v>
      </c>
      <c r="AJ612" s="71">
        <v>51468297.252392627</v>
      </c>
      <c r="AK612" s="71">
        <v>0</v>
      </c>
      <c r="AL612" s="71">
        <v>0</v>
      </c>
      <c r="AM612" s="71">
        <v>3033959.6988337869</v>
      </c>
      <c r="AN612" s="71">
        <v>0</v>
      </c>
      <c r="AO612" s="71">
        <v>0</v>
      </c>
      <c r="AP612" s="71">
        <v>94569560.834851503</v>
      </c>
      <c r="AQ612" s="72"/>
      <c r="AR612" s="71">
        <v>626</v>
      </c>
      <c r="AS612" s="71">
        <v>84</v>
      </c>
      <c r="AT612" s="71">
        <v>0</v>
      </c>
      <c r="AU612" s="71">
        <v>0</v>
      </c>
      <c r="AV612" s="71">
        <v>0</v>
      </c>
      <c r="AW612" s="71">
        <v>0</v>
      </c>
      <c r="AX612" s="71"/>
      <c r="AY612" s="72"/>
      <c r="AZ612" s="71">
        <v>2526.8000000000002</v>
      </c>
      <c r="BA612" s="71">
        <v>1925</v>
      </c>
      <c r="BB612" s="71">
        <v>0</v>
      </c>
      <c r="BC612" s="71">
        <v>0</v>
      </c>
      <c r="BD612" s="71">
        <v>0</v>
      </c>
      <c r="BE612" s="71">
        <v>0</v>
      </c>
      <c r="BF612" s="71"/>
      <c r="BG612" s="72"/>
      <c r="BH612" s="71">
        <v>0</v>
      </c>
      <c r="BI612" s="71">
        <v>0</v>
      </c>
      <c r="BJ612" s="71">
        <v>2.8820000000000001</v>
      </c>
      <c r="BK612" s="71">
        <v>0</v>
      </c>
      <c r="BL612" s="71">
        <v>0</v>
      </c>
      <c r="BM612" s="71">
        <v>0</v>
      </c>
      <c r="BN612" s="72"/>
      <c r="BO612" s="71">
        <v>0</v>
      </c>
      <c r="BP612" s="71">
        <v>0</v>
      </c>
      <c r="BQ612" s="71">
        <v>1</v>
      </c>
      <c r="BR612" s="71">
        <v>0</v>
      </c>
      <c r="BS612" s="71">
        <v>0</v>
      </c>
      <c r="BT612" s="71">
        <v>0</v>
      </c>
      <c r="BU612"/>
      <c r="BV612" s="70">
        <v>2.8820000000000001</v>
      </c>
      <c r="BW612" s="70">
        <v>0</v>
      </c>
      <c r="BX612" s="70">
        <v>0</v>
      </c>
      <c r="BY612" s="70">
        <v>0</v>
      </c>
      <c r="BZ612" s="70">
        <v>0</v>
      </c>
      <c r="CA612" s="70">
        <v>0</v>
      </c>
      <c r="CB612" s="70">
        <v>0</v>
      </c>
      <c r="CC612" s="70">
        <v>0</v>
      </c>
      <c r="CD612" s="70">
        <v>0</v>
      </c>
    </row>
    <row r="613" spans="1:82">
      <c r="A613" s="70" t="s">
        <v>2414</v>
      </c>
      <c r="B613" s="70">
        <v>17</v>
      </c>
      <c r="C613" s="70">
        <v>17</v>
      </c>
      <c r="D613" s="70">
        <v>1</v>
      </c>
      <c r="E613" s="70">
        <v>2020</v>
      </c>
      <c r="F613" s="70" t="s">
        <v>159</v>
      </c>
      <c r="G613" s="70" t="s">
        <v>2397</v>
      </c>
      <c r="H613" s="70" t="s">
        <v>2398</v>
      </c>
      <c r="I613" s="148"/>
      <c r="J613" s="71">
        <v>3.6188629431523629</v>
      </c>
      <c r="K613" s="71">
        <v>0.38215971391229603</v>
      </c>
      <c r="L613" s="71">
        <v>0</v>
      </c>
      <c r="M613" s="71">
        <v>14.503699181456707</v>
      </c>
      <c r="N613" s="71">
        <v>23.976731164368616</v>
      </c>
      <c r="O613" s="71">
        <v>15.04814672265644</v>
      </c>
      <c r="P613" s="71">
        <v>6.13038828526589</v>
      </c>
      <c r="Q613" s="71">
        <v>1.3070413163072501</v>
      </c>
      <c r="R613" s="71">
        <v>0</v>
      </c>
      <c r="S613" s="71">
        <v>0</v>
      </c>
      <c r="T613" s="72"/>
      <c r="U613" s="71">
        <v>996685</v>
      </c>
      <c r="V613" s="71">
        <v>183</v>
      </c>
      <c r="W613" s="71">
        <v>0</v>
      </c>
      <c r="X613" s="71">
        <v>4964</v>
      </c>
      <c r="Y613" s="71">
        <v>10126</v>
      </c>
      <c r="Z613" s="71">
        <v>10753</v>
      </c>
      <c r="AA613" s="71">
        <v>1353</v>
      </c>
      <c r="AB613" s="71">
        <v>22168</v>
      </c>
      <c r="AC613" s="71">
        <v>0</v>
      </c>
      <c r="AD613" s="71">
        <v>0</v>
      </c>
      <c r="AE613" s="72"/>
      <c r="AF613" s="71">
        <v>6202010.261823155</v>
      </c>
      <c r="AG613" s="71">
        <v>269810.15503820434</v>
      </c>
      <c r="AH613" s="71">
        <v>0</v>
      </c>
      <c r="AI613" s="71">
        <v>27960178.615136206</v>
      </c>
      <c r="AJ613" s="71">
        <v>45835908.355737038</v>
      </c>
      <c r="AK613" s="71"/>
      <c r="AL613" s="71"/>
      <c r="AM613" s="71">
        <v>2893170.2916169157</v>
      </c>
      <c r="AN613" s="71"/>
      <c r="AO613" s="71"/>
      <c r="AP613" s="71">
        <v>83161077.679351509</v>
      </c>
      <c r="AQ613" s="72"/>
      <c r="AR613" s="71">
        <v>650</v>
      </c>
      <c r="AS613" s="71">
        <v>86</v>
      </c>
      <c r="AT613" s="71">
        <v>0</v>
      </c>
      <c r="AU613" s="71">
        <v>0</v>
      </c>
      <c r="AV613" s="71">
        <v>0</v>
      </c>
      <c r="AW613" s="71">
        <v>0</v>
      </c>
      <c r="AX613" s="71"/>
      <c r="AY613" s="72"/>
      <c r="AZ613" s="71">
        <v>2662.3</v>
      </c>
      <c r="BA613" s="71">
        <v>1946</v>
      </c>
      <c r="BB613" s="71">
        <v>0</v>
      </c>
      <c r="BC613" s="71">
        <v>0</v>
      </c>
      <c r="BD613" s="71">
        <v>0</v>
      </c>
      <c r="BE613" s="71">
        <v>0</v>
      </c>
      <c r="BF613" s="71"/>
      <c r="BG613" s="72"/>
      <c r="BH613" s="71">
        <v>0</v>
      </c>
      <c r="BI613" s="71">
        <v>0</v>
      </c>
      <c r="BJ613" s="71">
        <v>2.258</v>
      </c>
      <c r="BK613" s="71">
        <v>0</v>
      </c>
      <c r="BL613" s="71">
        <v>0</v>
      </c>
      <c r="BM613" s="71">
        <v>0</v>
      </c>
      <c r="BN613" s="72"/>
      <c r="BO613" s="71">
        <v>0</v>
      </c>
      <c r="BP613" s="71">
        <v>0</v>
      </c>
      <c r="BQ613" s="71">
        <v>1</v>
      </c>
      <c r="BR613" s="71">
        <v>0</v>
      </c>
      <c r="BS613" s="71">
        <v>0</v>
      </c>
      <c r="BT613" s="71">
        <v>0</v>
      </c>
      <c r="BU613"/>
      <c r="BV613" s="70">
        <v>2.258</v>
      </c>
      <c r="BW613" s="70">
        <v>0</v>
      </c>
      <c r="BX613" s="70">
        <v>0</v>
      </c>
      <c r="BY613" s="70">
        <v>0</v>
      </c>
      <c r="BZ613" s="70">
        <v>0</v>
      </c>
      <c r="CA613" s="70">
        <v>0</v>
      </c>
      <c r="CB613" s="70">
        <v>0</v>
      </c>
      <c r="CC613" s="70">
        <v>0</v>
      </c>
      <c r="CD613" s="70">
        <v>0</v>
      </c>
    </row>
    <row r="614" spans="1:82">
      <c r="A614" s="70" t="s">
        <v>2415</v>
      </c>
      <c r="B614" s="70">
        <v>17</v>
      </c>
      <c r="C614" s="70">
        <v>18</v>
      </c>
      <c r="D614" s="70">
        <v>1</v>
      </c>
      <c r="E614" s="70">
        <v>2021</v>
      </c>
      <c r="F614" s="70" t="s">
        <v>160</v>
      </c>
      <c r="G614" s="70" t="s">
        <v>2397</v>
      </c>
      <c r="H614" s="70" t="s">
        <v>2398</v>
      </c>
      <c r="I614" s="148"/>
      <c r="J614" s="71">
        <v>2.6798907881107725</v>
      </c>
      <c r="K614" s="71">
        <v>0.40093396259345798</v>
      </c>
      <c r="L614" s="71">
        <v>0</v>
      </c>
      <c r="M614" s="71">
        <v>14.621459285581951</v>
      </c>
      <c r="N614" s="71">
        <v>23.904774034385561</v>
      </c>
      <c r="O614" s="71">
        <v>14.537315096880842</v>
      </c>
      <c r="P614" s="71">
        <v>6.2729233671977269</v>
      </c>
      <c r="Q614" s="71">
        <v>1.2792615230778199</v>
      </c>
      <c r="R614" s="71">
        <v>0</v>
      </c>
      <c r="S614" s="71">
        <v>0</v>
      </c>
      <c r="T614" s="72"/>
      <c r="U614" s="71">
        <v>970165</v>
      </c>
      <c r="V614" s="71">
        <v>183</v>
      </c>
      <c r="W614" s="71">
        <v>0</v>
      </c>
      <c r="X614" s="71">
        <v>4964</v>
      </c>
      <c r="Y614" s="71">
        <v>10104</v>
      </c>
      <c r="Z614" s="71">
        <v>10696</v>
      </c>
      <c r="AA614" s="71">
        <v>1350</v>
      </c>
      <c r="AB614" s="71">
        <v>21910</v>
      </c>
      <c r="AC614" s="71">
        <v>0</v>
      </c>
      <c r="AD614" s="71">
        <v>0</v>
      </c>
      <c r="AE614" s="72"/>
      <c r="AF614" s="71">
        <v>5632078.1007052409</v>
      </c>
      <c r="AG614" s="71">
        <v>293562.6719472392</v>
      </c>
      <c r="AH614" s="71">
        <v>0</v>
      </c>
      <c r="AI614" s="71">
        <v>32404910.623360317</v>
      </c>
      <c r="AJ614" s="71">
        <v>48637752.19578822</v>
      </c>
      <c r="AK614" s="71">
        <v>0</v>
      </c>
      <c r="AL614" s="71">
        <v>0</v>
      </c>
      <c r="AM614" s="71">
        <v>2875991.7818689621</v>
      </c>
      <c r="AN614" s="71">
        <v>0</v>
      </c>
      <c r="AO614" s="71">
        <v>0</v>
      </c>
      <c r="AP614" s="71">
        <v>89844295.373669982</v>
      </c>
      <c r="AQ614" s="72"/>
      <c r="AR614" s="71">
        <v>695</v>
      </c>
      <c r="AS614" s="71">
        <v>86</v>
      </c>
      <c r="AT614" s="71">
        <v>0</v>
      </c>
      <c r="AU614" s="71">
        <v>0</v>
      </c>
      <c r="AV614" s="71">
        <v>0</v>
      </c>
      <c r="AW614" s="71">
        <v>0</v>
      </c>
      <c r="AX614" s="71"/>
      <c r="AY614" s="72"/>
      <c r="AZ614" s="71">
        <v>2923.7000000000012</v>
      </c>
      <c r="BA614" s="71">
        <v>1946</v>
      </c>
      <c r="BB614" s="71">
        <v>0</v>
      </c>
      <c r="BC614" s="71">
        <v>0</v>
      </c>
      <c r="BD614" s="71">
        <v>0</v>
      </c>
      <c r="BE614" s="71">
        <v>0</v>
      </c>
      <c r="BF614" s="71"/>
      <c r="BG614" s="72"/>
      <c r="BH614" s="71">
        <v>0</v>
      </c>
      <c r="BI614" s="71">
        <v>0</v>
      </c>
      <c r="BJ614" s="71">
        <v>2.843</v>
      </c>
      <c r="BK614" s="71">
        <v>0</v>
      </c>
      <c r="BL614" s="71">
        <v>0</v>
      </c>
      <c r="BM614" s="71">
        <v>0</v>
      </c>
      <c r="BN614" s="72"/>
      <c r="BO614" s="71">
        <v>0</v>
      </c>
      <c r="BP614" s="71">
        <v>0</v>
      </c>
      <c r="BQ614" s="71">
        <v>1</v>
      </c>
      <c r="BR614" s="71">
        <v>0</v>
      </c>
      <c r="BS614" s="71">
        <v>0</v>
      </c>
      <c r="BT614" s="71">
        <v>0</v>
      </c>
      <c r="BU614"/>
      <c r="BV614" s="70">
        <v>2.843</v>
      </c>
      <c r="BW614" s="70">
        <v>0</v>
      </c>
      <c r="BX614" s="70">
        <v>0</v>
      </c>
      <c r="BY614" s="70">
        <v>0</v>
      </c>
      <c r="BZ614" s="70">
        <v>0</v>
      </c>
      <c r="CA614" s="70">
        <v>0</v>
      </c>
      <c r="CB614" s="70">
        <v>0</v>
      </c>
      <c r="CC614" s="70">
        <v>0</v>
      </c>
      <c r="CD614" s="70">
        <v>0</v>
      </c>
    </row>
    <row r="615" spans="1:82">
      <c r="A615" s="70" t="s">
        <v>2416</v>
      </c>
      <c r="B615" s="70">
        <v>17</v>
      </c>
      <c r="C615" s="70">
        <v>19</v>
      </c>
      <c r="D615" s="70">
        <v>1</v>
      </c>
      <c r="E615" s="70">
        <v>2022</v>
      </c>
      <c r="F615" s="70" t="s">
        <v>161</v>
      </c>
      <c r="G615" s="1064" t="s">
        <v>2397</v>
      </c>
      <c r="H615" s="70" t="s">
        <v>2398</v>
      </c>
      <c r="I615" s="148"/>
      <c r="J615" s="71">
        <v>2.2160998992486496</v>
      </c>
      <c r="K615" s="71">
        <v>0.36086512958244343</v>
      </c>
      <c r="L615" s="71">
        <v>0</v>
      </c>
      <c r="M615" s="71">
        <v>16.783931257711647</v>
      </c>
      <c r="N615" s="71">
        <v>25.61183187954158</v>
      </c>
      <c r="O615" s="71">
        <v>15.240618442889083</v>
      </c>
      <c r="P615" s="71">
        <v>6.320614169279394</v>
      </c>
      <c r="Q615" s="71">
        <v>1.2722950362631051</v>
      </c>
      <c r="R615" s="71">
        <v>0</v>
      </c>
      <c r="S615" s="71">
        <v>0</v>
      </c>
      <c r="T615" s="72"/>
      <c r="U615" s="71">
        <v>739784</v>
      </c>
      <c r="V615" s="71">
        <v>183</v>
      </c>
      <c r="W615" s="71">
        <v>0</v>
      </c>
      <c r="X615" s="71">
        <v>4964</v>
      </c>
      <c r="Y615" s="71">
        <v>10067</v>
      </c>
      <c r="Z615" s="71">
        <v>10654</v>
      </c>
      <c r="AA615" s="71">
        <v>1381</v>
      </c>
      <c r="AB615" s="71">
        <v>21612</v>
      </c>
      <c r="AC615" s="71">
        <v>0</v>
      </c>
      <c r="AD615" s="71">
        <v>0</v>
      </c>
      <c r="AE615" s="72"/>
      <c r="AF615" s="71">
        <v>3774517.3372048391</v>
      </c>
      <c r="AG615" s="71">
        <v>283360.25163169758</v>
      </c>
      <c r="AH615" s="71">
        <v>0</v>
      </c>
      <c r="AI615" s="71">
        <v>32195293.465445764</v>
      </c>
      <c r="AJ615" s="71">
        <v>49626896.76663693</v>
      </c>
      <c r="AK615" s="71">
        <v>0</v>
      </c>
      <c r="AL615" s="71">
        <v>0</v>
      </c>
      <c r="AM615" s="71">
        <v>2790699.0867265817</v>
      </c>
      <c r="AN615" s="71">
        <v>0</v>
      </c>
      <c r="AO615" s="71">
        <v>0</v>
      </c>
      <c r="AP615" s="71">
        <v>88670766.907645807</v>
      </c>
      <c r="AQ615" s="72"/>
      <c r="AR615" s="71">
        <v>747</v>
      </c>
      <c r="AS615" s="71">
        <v>87</v>
      </c>
      <c r="AT615" s="71">
        <v>0</v>
      </c>
      <c r="AU615" s="71">
        <v>0</v>
      </c>
      <c r="AV615" s="71">
        <v>0</v>
      </c>
      <c r="AW615" s="71">
        <v>0</v>
      </c>
      <c r="AX615" s="71"/>
      <c r="AY615" s="72"/>
      <c r="AZ615" s="71">
        <v>3218.2000000000007</v>
      </c>
      <c r="BA615" s="71">
        <v>2195.5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2417</v>
      </c>
      <c r="B616" s="70">
        <v>17</v>
      </c>
      <c r="C616" s="70">
        <v>20</v>
      </c>
      <c r="D616" s="70">
        <v>1</v>
      </c>
      <c r="E616" s="70">
        <v>2023</v>
      </c>
      <c r="F616" s="70" t="s">
        <v>1539</v>
      </c>
      <c r="G616" s="1064" t="s">
        <v>2397</v>
      </c>
      <c r="H616" s="70" t="s">
        <v>2398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779</v>
      </c>
      <c r="AS616" s="71">
        <v>87</v>
      </c>
      <c r="AT616" s="71">
        <v>0</v>
      </c>
      <c r="AU616" s="71">
        <v>0</v>
      </c>
      <c r="AV616" s="71">
        <v>0</v>
      </c>
      <c r="AW616" s="71">
        <v>0</v>
      </c>
      <c r="AX616" s="71"/>
      <c r="AY616" s="72"/>
      <c r="AZ616" s="71">
        <v>3418.0000000000018</v>
      </c>
      <c r="BA616" s="71">
        <v>2195.5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2418</v>
      </c>
      <c r="B617" s="70">
        <v>17</v>
      </c>
      <c r="C617" s="70">
        <v>21</v>
      </c>
      <c r="D617" s="70">
        <v>1</v>
      </c>
      <c r="E617" s="70">
        <v>2024</v>
      </c>
      <c r="F617" s="70" t="s">
        <v>1554</v>
      </c>
      <c r="G617" s="70" t="s">
        <v>2397</v>
      </c>
      <c r="H617" s="70" t="s">
        <v>2398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2455</v>
      </c>
      <c r="B624" s="70">
        <v>517</v>
      </c>
      <c r="C624" s="70">
        <v>7</v>
      </c>
      <c r="D624" s="70">
        <v>31</v>
      </c>
      <c r="E624" s="70">
        <v>2010</v>
      </c>
      <c r="F624" s="70" t="s">
        <v>177</v>
      </c>
      <c r="G624" s="70" t="s">
        <v>2448</v>
      </c>
      <c r="H624" s="70" t="s">
        <v>2449</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2456</v>
      </c>
      <c r="B625" s="70">
        <v>518</v>
      </c>
      <c r="C625" s="70">
        <v>8</v>
      </c>
      <c r="D625" s="70">
        <v>31</v>
      </c>
      <c r="E625" s="70">
        <v>2011</v>
      </c>
      <c r="F625" s="70" t="s">
        <v>178</v>
      </c>
      <c r="G625" s="70" t="s">
        <v>2448</v>
      </c>
      <c r="H625" s="70" t="s">
        <v>2449</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2457</v>
      </c>
      <c r="B626" s="70">
        <v>519</v>
      </c>
      <c r="C626" s="70">
        <v>9</v>
      </c>
      <c r="D626" s="70">
        <v>31</v>
      </c>
      <c r="E626" s="70">
        <v>2012</v>
      </c>
      <c r="F626" s="70" t="s">
        <v>179</v>
      </c>
      <c r="G626" s="70" t="s">
        <v>2448</v>
      </c>
      <c r="H626" s="70" t="s">
        <v>2449</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2459</v>
      </c>
      <c r="B628" s="70">
        <v>521</v>
      </c>
      <c r="C628" s="70">
        <v>11</v>
      </c>
      <c r="D628" s="70">
        <v>31</v>
      </c>
      <c r="E628" s="70">
        <v>2014</v>
      </c>
      <c r="F628" s="70" t="s">
        <v>181</v>
      </c>
      <c r="G628" s="70" t="s">
        <v>2448</v>
      </c>
      <c r="H628" s="70" t="s">
        <v>2449</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2462</v>
      </c>
      <c r="B631" s="70">
        <v>524</v>
      </c>
      <c r="C631" s="70">
        <v>14</v>
      </c>
      <c r="D631" s="70">
        <v>31</v>
      </c>
      <c r="E631" s="70">
        <v>2017</v>
      </c>
      <c r="F631" s="70" t="s">
        <v>156</v>
      </c>
      <c r="G631" s="70" t="s">
        <v>2448</v>
      </c>
      <c r="H631" s="70" t="s">
        <v>2449</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2463</v>
      </c>
      <c r="B632" s="70">
        <v>525</v>
      </c>
      <c r="C632" s="70">
        <v>15</v>
      </c>
      <c r="D632" s="70">
        <v>31</v>
      </c>
      <c r="E632" s="70">
        <v>2018</v>
      </c>
      <c r="F632" s="70" t="s">
        <v>183</v>
      </c>
      <c r="G632" s="70" t="s">
        <v>2448</v>
      </c>
      <c r="H632" s="70" t="s">
        <v>2449</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1982</v>
      </c>
      <c r="B9" s="70">
        <v>1</v>
      </c>
      <c r="C9" s="70">
        <v>1</v>
      </c>
      <c r="D9" s="70">
        <v>1</v>
      </c>
      <c r="E9" s="70">
        <v>1990</v>
      </c>
      <c r="F9" s="70" t="s">
        <v>787</v>
      </c>
      <c r="G9" s="1073" t="s">
        <v>1983</v>
      </c>
      <c r="H9" s="70" t="s">
        <v>1984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1985</v>
      </c>
      <c r="B10" s="70">
        <v>2</v>
      </c>
      <c r="C10" s="70">
        <v>2</v>
      </c>
      <c r="D10" s="70">
        <v>1</v>
      </c>
      <c r="E10" s="70">
        <v>2005</v>
      </c>
      <c r="F10" s="70" t="s">
        <v>789</v>
      </c>
      <c r="G10" s="1073" t="s">
        <v>1983</v>
      </c>
      <c r="H10" s="70" t="s">
        <v>1984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1986</v>
      </c>
      <c r="B11" s="70">
        <v>3</v>
      </c>
      <c r="C11" s="70">
        <v>3</v>
      </c>
      <c r="D11" s="70">
        <v>1</v>
      </c>
      <c r="E11" s="70">
        <v>2006</v>
      </c>
      <c r="F11" s="70" t="s">
        <v>790</v>
      </c>
      <c r="G11" s="1073" t="s">
        <v>1983</v>
      </c>
      <c r="H11" s="70" t="s">
        <v>1984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1987</v>
      </c>
      <c r="B12" s="70">
        <v>4</v>
      </c>
      <c r="C12" s="70">
        <v>4</v>
      </c>
      <c r="D12" s="70">
        <v>1</v>
      </c>
      <c r="E12" s="70">
        <v>2007</v>
      </c>
      <c r="F12" s="70" t="s">
        <v>791</v>
      </c>
      <c r="G12" s="1073" t="s">
        <v>1983</v>
      </c>
      <c r="H12" s="70" t="s">
        <v>1984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1988</v>
      </c>
      <c r="B13" s="70">
        <v>5</v>
      </c>
      <c r="C13" s="70">
        <v>5</v>
      </c>
      <c r="D13" s="70">
        <v>1</v>
      </c>
      <c r="E13" s="70">
        <v>2008</v>
      </c>
      <c r="F13" s="70" t="s">
        <v>792</v>
      </c>
      <c r="G13" s="1073" t="s">
        <v>1983</v>
      </c>
      <c r="H13" s="70" t="s">
        <v>1984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1989</v>
      </c>
      <c r="B14" s="70">
        <v>6</v>
      </c>
      <c r="C14" s="70">
        <v>6</v>
      </c>
      <c r="D14" s="70">
        <v>1</v>
      </c>
      <c r="E14" s="70">
        <v>2009</v>
      </c>
      <c r="F14" s="70" t="s">
        <v>176</v>
      </c>
      <c r="G14" s="1073" t="s">
        <v>1983</v>
      </c>
      <c r="H14" s="70" t="s">
        <v>1984</v>
      </c>
      <c r="I14" s="1066"/>
      <c r="J14" s="73">
        <v>0</v>
      </c>
      <c r="K14" s="73">
        <v>0</v>
      </c>
      <c r="L14" s="73">
        <v>0</v>
      </c>
      <c r="M14" s="73">
        <v>0</v>
      </c>
      <c r="N14" s="73">
        <v>125.235</v>
      </c>
      <c r="O14" s="73">
        <v>0</v>
      </c>
      <c r="P14" s="73">
        <v>0</v>
      </c>
      <c r="Q14" s="73">
        <v>0</v>
      </c>
      <c r="R14" s="73">
        <v>0</v>
      </c>
      <c r="S14" s="73">
        <v>0</v>
      </c>
      <c r="T14" s="73">
        <v>0</v>
      </c>
      <c r="U14" s="73">
        <v>0</v>
      </c>
      <c r="V14" s="73">
        <v>0</v>
      </c>
      <c r="W14" s="73">
        <v>0</v>
      </c>
      <c r="X14" s="73">
        <v>0</v>
      </c>
      <c r="Y14" s="73">
        <v>11.7</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125.235</v>
      </c>
      <c r="DP14" s="73">
        <v>0</v>
      </c>
      <c r="DQ14" s="73">
        <v>0</v>
      </c>
      <c r="DR14" s="73">
        <v>0</v>
      </c>
      <c r="DS14" s="73">
        <v>0</v>
      </c>
      <c r="DT14" s="73">
        <v>0</v>
      </c>
      <c r="DU14" s="73">
        <v>0</v>
      </c>
      <c r="DV14" s="73">
        <v>0</v>
      </c>
      <c r="DW14" s="73">
        <v>0</v>
      </c>
      <c r="DX14" s="73">
        <v>0</v>
      </c>
      <c r="DY14" s="73">
        <v>0</v>
      </c>
      <c r="DZ14" s="73">
        <v>11.7</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125.235</v>
      </c>
      <c r="HJ14" s="73">
        <v>0</v>
      </c>
      <c r="HK14" s="73">
        <v>11.7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125.235</v>
      </c>
      <c r="IE14" s="73">
        <v>0</v>
      </c>
      <c r="IF14" s="73">
        <v>11.7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0</v>
      </c>
      <c r="JF14" s="71">
        <v>0</v>
      </c>
      <c r="JG14" s="71">
        <v>0</v>
      </c>
      <c r="JH14" s="71">
        <v>0</v>
      </c>
      <c r="JI14" s="71">
        <v>0</v>
      </c>
      <c r="JJ14" s="71">
        <v>0</v>
      </c>
      <c r="JK14" s="71">
        <v>0</v>
      </c>
      <c r="JL14" s="71">
        <v>2</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0</v>
      </c>
      <c r="NG14" s="71">
        <v>0</v>
      </c>
      <c r="NH14" s="71">
        <v>0</v>
      </c>
      <c r="NI14" s="71">
        <v>0</v>
      </c>
      <c r="NJ14" s="71">
        <v>0</v>
      </c>
      <c r="NK14" s="71">
        <v>0</v>
      </c>
      <c r="NL14" s="71">
        <v>0</v>
      </c>
      <c r="NM14" s="71">
        <v>2</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1</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1990</v>
      </c>
      <c r="B15" s="70">
        <v>7</v>
      </c>
      <c r="C15" s="70">
        <v>7</v>
      </c>
      <c r="D15" s="70">
        <v>1</v>
      </c>
      <c r="E15" s="70">
        <v>2010</v>
      </c>
      <c r="F15" s="70" t="s">
        <v>177</v>
      </c>
      <c r="G15" s="1073" t="s">
        <v>1983</v>
      </c>
      <c r="H15" s="70" t="s">
        <v>1984</v>
      </c>
      <c r="I15" s="1066"/>
      <c r="J15" s="73">
        <v>0</v>
      </c>
      <c r="K15" s="73">
        <v>0</v>
      </c>
      <c r="L15" s="73">
        <v>0</v>
      </c>
      <c r="M15" s="73">
        <v>0</v>
      </c>
      <c r="N15" s="73">
        <v>92.686999999999998</v>
      </c>
      <c r="O15" s="73">
        <v>0</v>
      </c>
      <c r="P15" s="73">
        <v>0</v>
      </c>
      <c r="Q15" s="73">
        <v>0</v>
      </c>
      <c r="R15" s="73">
        <v>0</v>
      </c>
      <c r="S15" s="73">
        <v>0</v>
      </c>
      <c r="T15" s="73">
        <v>0</v>
      </c>
      <c r="U15" s="73">
        <v>0</v>
      </c>
      <c r="V15" s="73">
        <v>0</v>
      </c>
      <c r="W15" s="73">
        <v>0</v>
      </c>
      <c r="X15" s="73">
        <v>0</v>
      </c>
      <c r="Y15" s="73">
        <v>11.17</v>
      </c>
      <c r="Z15" s="73">
        <v>0</v>
      </c>
      <c r="AA15" s="73">
        <v>0</v>
      </c>
      <c r="AB15" s="73">
        <v>0</v>
      </c>
      <c r="AC15" s="73">
        <v>0</v>
      </c>
      <c r="AD15" s="73">
        <v>0</v>
      </c>
      <c r="AE15" s="73">
        <v>0</v>
      </c>
      <c r="AF15" s="73">
        <v>0</v>
      </c>
      <c r="AG15" s="73">
        <v>0</v>
      </c>
      <c r="AH15" s="73">
        <v>0</v>
      </c>
      <c r="AI15" s="73">
        <v>0</v>
      </c>
      <c r="AJ15" s="73">
        <v>0</v>
      </c>
      <c r="AK15" s="73">
        <v>0</v>
      </c>
      <c r="AL15" s="73">
        <v>2.351</v>
      </c>
      <c r="AM15" s="73">
        <v>0</v>
      </c>
      <c r="AN15" s="73">
        <v>6.4139999999999997</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92.686999999999998</v>
      </c>
      <c r="DP15" s="73">
        <v>0</v>
      </c>
      <c r="DQ15" s="73">
        <v>0</v>
      </c>
      <c r="DR15" s="73">
        <v>0</v>
      </c>
      <c r="DS15" s="73">
        <v>0</v>
      </c>
      <c r="DT15" s="73">
        <v>0</v>
      </c>
      <c r="DU15" s="73">
        <v>0</v>
      </c>
      <c r="DV15" s="73">
        <v>0</v>
      </c>
      <c r="DW15" s="73">
        <v>0</v>
      </c>
      <c r="DX15" s="73">
        <v>0</v>
      </c>
      <c r="DY15" s="73">
        <v>0</v>
      </c>
      <c r="DZ15" s="73">
        <v>11.17</v>
      </c>
      <c r="EA15" s="73">
        <v>0</v>
      </c>
      <c r="EB15" s="73">
        <v>0</v>
      </c>
      <c r="EC15" s="73">
        <v>0</v>
      </c>
      <c r="ED15" s="73">
        <v>0</v>
      </c>
      <c r="EE15" s="73">
        <v>0</v>
      </c>
      <c r="EF15" s="73">
        <v>0</v>
      </c>
      <c r="EG15" s="73">
        <v>0</v>
      </c>
      <c r="EH15" s="73">
        <v>0</v>
      </c>
      <c r="EI15" s="73">
        <v>0</v>
      </c>
      <c r="EJ15" s="73">
        <v>0</v>
      </c>
      <c r="EK15" s="73">
        <v>0</v>
      </c>
      <c r="EL15" s="73">
        <v>0</v>
      </c>
      <c r="EM15" s="73">
        <v>2.351</v>
      </c>
      <c r="EN15" s="73">
        <v>0</v>
      </c>
      <c r="EO15" s="73">
        <v>6.4139999999999997</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92.686999999999998</v>
      </c>
      <c r="HJ15" s="73">
        <v>0</v>
      </c>
      <c r="HK15" s="73">
        <v>19.934999999999999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92.686999999999998</v>
      </c>
      <c r="IE15" s="73">
        <v>0</v>
      </c>
      <c r="IF15" s="73">
        <v>19.934999999999999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1</v>
      </c>
      <c r="JB15" s="71">
        <v>0</v>
      </c>
      <c r="JC15" s="71">
        <v>0</v>
      </c>
      <c r="JD15" s="71">
        <v>0</v>
      </c>
      <c r="JE15" s="71">
        <v>0</v>
      </c>
      <c r="JF15" s="71">
        <v>0</v>
      </c>
      <c r="JG15" s="71">
        <v>0</v>
      </c>
      <c r="JH15" s="71">
        <v>0</v>
      </c>
      <c r="JI15" s="71">
        <v>0</v>
      </c>
      <c r="JJ15" s="71">
        <v>0</v>
      </c>
      <c r="JK15" s="71">
        <v>0</v>
      </c>
      <c r="JL15" s="71">
        <v>2</v>
      </c>
      <c r="JM15" s="71">
        <v>0</v>
      </c>
      <c r="JN15" s="71">
        <v>0</v>
      </c>
      <c r="JO15" s="71">
        <v>0</v>
      </c>
      <c r="JP15" s="71">
        <v>0</v>
      </c>
      <c r="JQ15" s="71">
        <v>0</v>
      </c>
      <c r="JR15" s="71">
        <v>0</v>
      </c>
      <c r="JS15" s="71">
        <v>0</v>
      </c>
      <c r="JT15" s="71">
        <v>0</v>
      </c>
      <c r="JU15" s="71">
        <v>0</v>
      </c>
      <c r="JV15" s="71">
        <v>0</v>
      </c>
      <c r="JW15" s="71">
        <v>0</v>
      </c>
      <c r="JX15" s="71">
        <v>0</v>
      </c>
      <c r="JY15" s="71">
        <v>1</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0</v>
      </c>
      <c r="NG15" s="71">
        <v>0</v>
      </c>
      <c r="NH15" s="71">
        <v>0</v>
      </c>
      <c r="NI15" s="71">
        <v>0</v>
      </c>
      <c r="NJ15" s="71">
        <v>0</v>
      </c>
      <c r="NK15" s="71">
        <v>0</v>
      </c>
      <c r="NL15" s="71">
        <v>0</v>
      </c>
      <c r="NM15" s="71">
        <v>2</v>
      </c>
      <c r="NN15" s="71">
        <v>0</v>
      </c>
      <c r="NO15" s="71">
        <v>0</v>
      </c>
      <c r="NP15" s="71">
        <v>0</v>
      </c>
      <c r="NQ15" s="71">
        <v>0</v>
      </c>
      <c r="NR15" s="71">
        <v>0</v>
      </c>
      <c r="NS15" s="71">
        <v>0</v>
      </c>
      <c r="NT15" s="71">
        <v>0</v>
      </c>
      <c r="NU15" s="71">
        <v>0</v>
      </c>
      <c r="NV15" s="71">
        <v>0</v>
      </c>
      <c r="NW15" s="71">
        <v>0</v>
      </c>
      <c r="NX15" s="71">
        <v>0</v>
      </c>
      <c r="NY15" s="71">
        <v>0</v>
      </c>
      <c r="NZ15" s="71">
        <v>1</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1</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1991</v>
      </c>
      <c r="B16" s="70">
        <v>8</v>
      </c>
      <c r="C16" s="70">
        <v>8</v>
      </c>
      <c r="D16" s="70">
        <v>1</v>
      </c>
      <c r="E16" s="70">
        <v>2011</v>
      </c>
      <c r="F16" s="70" t="s">
        <v>178</v>
      </c>
      <c r="G16" s="1073" t="s">
        <v>1983</v>
      </c>
      <c r="H16" s="70" t="s">
        <v>1984</v>
      </c>
      <c r="I16" s="1066"/>
      <c r="J16" s="73">
        <v>0</v>
      </c>
      <c r="K16" s="73">
        <v>0</v>
      </c>
      <c r="L16" s="73">
        <v>0</v>
      </c>
      <c r="M16" s="73">
        <v>0</v>
      </c>
      <c r="N16" s="73">
        <v>102.428</v>
      </c>
      <c r="O16" s="73">
        <v>0</v>
      </c>
      <c r="P16" s="73">
        <v>0</v>
      </c>
      <c r="Q16" s="73">
        <v>0</v>
      </c>
      <c r="R16" s="73">
        <v>0</v>
      </c>
      <c r="S16" s="73">
        <v>0</v>
      </c>
      <c r="T16" s="73">
        <v>0</v>
      </c>
      <c r="U16" s="73">
        <v>0</v>
      </c>
      <c r="V16" s="73">
        <v>0</v>
      </c>
      <c r="W16" s="73">
        <v>0</v>
      </c>
      <c r="X16" s="73">
        <v>0</v>
      </c>
      <c r="Y16" s="73">
        <v>11.423999999999999</v>
      </c>
      <c r="Z16" s="73">
        <v>0</v>
      </c>
      <c r="AA16" s="73">
        <v>0</v>
      </c>
      <c r="AB16" s="73">
        <v>0</v>
      </c>
      <c r="AC16" s="73">
        <v>0</v>
      </c>
      <c r="AD16" s="73">
        <v>3.0390000000000001</v>
      </c>
      <c r="AE16" s="73">
        <v>0</v>
      </c>
      <c r="AF16" s="73">
        <v>0</v>
      </c>
      <c r="AG16" s="73">
        <v>0</v>
      </c>
      <c r="AH16" s="73">
        <v>0</v>
      </c>
      <c r="AI16" s="73">
        <v>0</v>
      </c>
      <c r="AJ16" s="73">
        <v>0</v>
      </c>
      <c r="AK16" s="73">
        <v>0</v>
      </c>
      <c r="AL16" s="73">
        <v>2.4380000000000002</v>
      </c>
      <c r="AM16" s="73">
        <v>0</v>
      </c>
      <c r="AN16" s="73">
        <v>6.5250000000000004</v>
      </c>
      <c r="AO16" s="73">
        <v>2.86</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3.1139999999999999</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102.428</v>
      </c>
      <c r="DP16" s="73">
        <v>0</v>
      </c>
      <c r="DQ16" s="73">
        <v>0</v>
      </c>
      <c r="DR16" s="73">
        <v>0</v>
      </c>
      <c r="DS16" s="73">
        <v>0</v>
      </c>
      <c r="DT16" s="73">
        <v>0</v>
      </c>
      <c r="DU16" s="73">
        <v>0</v>
      </c>
      <c r="DV16" s="73">
        <v>0</v>
      </c>
      <c r="DW16" s="73">
        <v>0</v>
      </c>
      <c r="DX16" s="73">
        <v>0</v>
      </c>
      <c r="DY16" s="73">
        <v>0</v>
      </c>
      <c r="DZ16" s="73">
        <v>11.423999999999999</v>
      </c>
      <c r="EA16" s="73">
        <v>0</v>
      </c>
      <c r="EB16" s="73">
        <v>0</v>
      </c>
      <c r="EC16" s="73">
        <v>0</v>
      </c>
      <c r="ED16" s="73">
        <v>0</v>
      </c>
      <c r="EE16" s="73">
        <v>3.0390000000000001</v>
      </c>
      <c r="EF16" s="73">
        <v>0</v>
      </c>
      <c r="EG16" s="73">
        <v>0</v>
      </c>
      <c r="EH16" s="73">
        <v>0</v>
      </c>
      <c r="EI16" s="73">
        <v>0</v>
      </c>
      <c r="EJ16" s="73">
        <v>0</v>
      </c>
      <c r="EK16" s="73">
        <v>0</v>
      </c>
      <c r="EL16" s="73">
        <v>0</v>
      </c>
      <c r="EM16" s="73">
        <v>2.4380000000000002</v>
      </c>
      <c r="EN16" s="73">
        <v>0</v>
      </c>
      <c r="EO16" s="73">
        <v>6.5250000000000004</v>
      </c>
      <c r="EP16" s="73">
        <v>2.86</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3.1139999999999999</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102.428</v>
      </c>
      <c r="HJ16" s="73">
        <v>0</v>
      </c>
      <c r="HK16" s="73">
        <v>26.286000000000001</v>
      </c>
      <c r="HL16" s="73">
        <v>0</v>
      </c>
      <c r="HM16" s="73">
        <v>0</v>
      </c>
      <c r="HN16" s="73">
        <v>0</v>
      </c>
      <c r="HO16" s="73">
        <v>0</v>
      </c>
      <c r="HP16" s="73">
        <v>0</v>
      </c>
      <c r="HQ16" s="73">
        <v>0</v>
      </c>
      <c r="HR16" s="73">
        <v>0</v>
      </c>
      <c r="HS16" s="73">
        <v>0</v>
      </c>
      <c r="HT16" s="73">
        <v>0</v>
      </c>
      <c r="HU16" s="73">
        <v>3.1139999999999999</v>
      </c>
      <c r="HV16" s="73">
        <v>0</v>
      </c>
      <c r="HW16" s="73">
        <v>0</v>
      </c>
      <c r="HX16" s="73">
        <v>0</v>
      </c>
      <c r="HY16" s="73">
        <v>0</v>
      </c>
      <c r="HZ16" s="73">
        <v>0</v>
      </c>
      <c r="IA16" s="73">
        <v>0</v>
      </c>
      <c r="IB16" s="73">
        <v>0</v>
      </c>
      <c r="IC16" s="73">
        <v>0</v>
      </c>
      <c r="ID16" s="73">
        <v>102.428</v>
      </c>
      <c r="IE16" s="73">
        <v>0</v>
      </c>
      <c r="IF16" s="73">
        <v>26.286000000000001</v>
      </c>
      <c r="IG16" s="73">
        <v>0</v>
      </c>
      <c r="IH16" s="73">
        <v>0</v>
      </c>
      <c r="II16" s="73">
        <v>0</v>
      </c>
      <c r="IJ16" s="73">
        <v>0</v>
      </c>
      <c r="IK16" s="73">
        <v>0</v>
      </c>
      <c r="IL16" s="73">
        <v>0</v>
      </c>
      <c r="IM16" s="73">
        <v>0</v>
      </c>
      <c r="IN16" s="73">
        <v>0</v>
      </c>
      <c r="IO16" s="73">
        <v>0</v>
      </c>
      <c r="IP16" s="73">
        <v>3.1139999999999999</v>
      </c>
      <c r="IQ16" s="73">
        <v>0</v>
      </c>
      <c r="IR16" s="73">
        <v>0</v>
      </c>
      <c r="IS16" s="73">
        <v>0</v>
      </c>
      <c r="IT16" s="73">
        <v>0</v>
      </c>
      <c r="IU16" s="73">
        <v>0</v>
      </c>
      <c r="IV16" s="74">
        <v>0</v>
      </c>
      <c r="IW16" s="71">
        <v>0</v>
      </c>
      <c r="IX16" s="71">
        <v>0</v>
      </c>
      <c r="IY16" s="71">
        <v>0</v>
      </c>
      <c r="IZ16" s="71">
        <v>0</v>
      </c>
      <c r="JA16" s="71">
        <v>1</v>
      </c>
      <c r="JB16" s="71">
        <v>0</v>
      </c>
      <c r="JC16" s="71">
        <v>0</v>
      </c>
      <c r="JD16" s="71">
        <v>0</v>
      </c>
      <c r="JE16" s="71">
        <v>0</v>
      </c>
      <c r="JF16" s="71">
        <v>0</v>
      </c>
      <c r="JG16" s="71">
        <v>0</v>
      </c>
      <c r="JH16" s="71">
        <v>0</v>
      </c>
      <c r="JI16" s="71">
        <v>0</v>
      </c>
      <c r="JJ16" s="71">
        <v>0</v>
      </c>
      <c r="JK16" s="71">
        <v>0</v>
      </c>
      <c r="JL16" s="71">
        <v>2</v>
      </c>
      <c r="JM16" s="71">
        <v>0</v>
      </c>
      <c r="JN16" s="71">
        <v>0</v>
      </c>
      <c r="JO16" s="71">
        <v>0</v>
      </c>
      <c r="JP16" s="71">
        <v>0</v>
      </c>
      <c r="JQ16" s="71">
        <v>1</v>
      </c>
      <c r="JR16" s="71">
        <v>0</v>
      </c>
      <c r="JS16" s="71">
        <v>0</v>
      </c>
      <c r="JT16" s="71">
        <v>0</v>
      </c>
      <c r="JU16" s="71">
        <v>0</v>
      </c>
      <c r="JV16" s="71">
        <v>0</v>
      </c>
      <c r="JW16" s="71">
        <v>0</v>
      </c>
      <c r="JX16" s="71">
        <v>0</v>
      </c>
      <c r="JY16" s="71">
        <v>1</v>
      </c>
      <c r="JZ16" s="71">
        <v>0</v>
      </c>
      <c r="KA16" s="71">
        <v>1</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0</v>
      </c>
      <c r="NG16" s="71">
        <v>0</v>
      </c>
      <c r="NH16" s="71">
        <v>0</v>
      </c>
      <c r="NI16" s="71">
        <v>0</v>
      </c>
      <c r="NJ16" s="71">
        <v>0</v>
      </c>
      <c r="NK16" s="71">
        <v>0</v>
      </c>
      <c r="NL16" s="71">
        <v>0</v>
      </c>
      <c r="NM16" s="71">
        <v>2</v>
      </c>
      <c r="NN16" s="71">
        <v>0</v>
      </c>
      <c r="NO16" s="71">
        <v>0</v>
      </c>
      <c r="NP16" s="71">
        <v>0</v>
      </c>
      <c r="NQ16" s="71">
        <v>0</v>
      </c>
      <c r="NR16" s="71">
        <v>1</v>
      </c>
      <c r="NS16" s="71">
        <v>0</v>
      </c>
      <c r="NT16" s="71">
        <v>0</v>
      </c>
      <c r="NU16" s="71">
        <v>0</v>
      </c>
      <c r="NV16" s="71">
        <v>0</v>
      </c>
      <c r="NW16" s="71">
        <v>0</v>
      </c>
      <c r="NX16" s="71">
        <v>0</v>
      </c>
      <c r="NY16" s="71">
        <v>0</v>
      </c>
      <c r="NZ16" s="71">
        <v>1</v>
      </c>
      <c r="OA16" s="71">
        <v>0</v>
      </c>
      <c r="OB16" s="71">
        <v>1</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6</v>
      </c>
      <c r="QY16" s="71">
        <v>0</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1</v>
      </c>
      <c r="RR16" s="71">
        <v>0</v>
      </c>
      <c r="RS16" s="71">
        <v>6</v>
      </c>
      <c r="RT16" s="71">
        <v>0</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1992</v>
      </c>
      <c r="B17" s="70">
        <v>9</v>
      </c>
      <c r="C17" s="70">
        <v>9</v>
      </c>
      <c r="D17" s="70">
        <v>1</v>
      </c>
      <c r="E17" s="70">
        <v>2012</v>
      </c>
      <c r="F17" s="70" t="s">
        <v>179</v>
      </c>
      <c r="G17" s="1073" t="s">
        <v>1983</v>
      </c>
      <c r="H17" s="70" t="s">
        <v>1984</v>
      </c>
      <c r="I17" s="1066"/>
      <c r="J17" s="73">
        <v>0</v>
      </c>
      <c r="K17" s="73">
        <v>0</v>
      </c>
      <c r="L17" s="73">
        <v>0</v>
      </c>
      <c r="M17" s="73">
        <v>0</v>
      </c>
      <c r="N17" s="73">
        <v>144.23500000000001</v>
      </c>
      <c r="O17" s="73">
        <v>0</v>
      </c>
      <c r="P17" s="73">
        <v>0</v>
      </c>
      <c r="Q17" s="73">
        <v>0</v>
      </c>
      <c r="R17" s="73">
        <v>0</v>
      </c>
      <c r="S17" s="73">
        <v>0</v>
      </c>
      <c r="T17" s="73">
        <v>0</v>
      </c>
      <c r="U17" s="73">
        <v>0</v>
      </c>
      <c r="V17" s="73">
        <v>0</v>
      </c>
      <c r="W17" s="73">
        <v>0</v>
      </c>
      <c r="X17" s="73">
        <v>0</v>
      </c>
      <c r="Y17" s="73">
        <v>11.676</v>
      </c>
      <c r="Z17" s="73">
        <v>0</v>
      </c>
      <c r="AA17" s="73">
        <v>0</v>
      </c>
      <c r="AB17" s="73">
        <v>0</v>
      </c>
      <c r="AC17" s="73">
        <v>0</v>
      </c>
      <c r="AD17" s="73">
        <v>3.407</v>
      </c>
      <c r="AE17" s="73">
        <v>0</v>
      </c>
      <c r="AF17" s="73">
        <v>0</v>
      </c>
      <c r="AG17" s="73">
        <v>0</v>
      </c>
      <c r="AH17" s="73">
        <v>0</v>
      </c>
      <c r="AI17" s="73">
        <v>0</v>
      </c>
      <c r="AJ17" s="73">
        <v>0</v>
      </c>
      <c r="AK17" s="73">
        <v>0</v>
      </c>
      <c r="AL17" s="73">
        <v>3.1619999999999999</v>
      </c>
      <c r="AM17" s="73">
        <v>0</v>
      </c>
      <c r="AN17" s="73">
        <v>8.8480000000000008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4.3419999999999996</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144.23500000000001</v>
      </c>
      <c r="DP17" s="73">
        <v>0</v>
      </c>
      <c r="DQ17" s="73">
        <v>0</v>
      </c>
      <c r="DR17" s="73">
        <v>0</v>
      </c>
      <c r="DS17" s="73">
        <v>0</v>
      </c>
      <c r="DT17" s="73">
        <v>0</v>
      </c>
      <c r="DU17" s="73">
        <v>0</v>
      </c>
      <c r="DV17" s="73">
        <v>0</v>
      </c>
      <c r="DW17" s="73">
        <v>0</v>
      </c>
      <c r="DX17" s="73">
        <v>0</v>
      </c>
      <c r="DY17" s="73">
        <v>0</v>
      </c>
      <c r="DZ17" s="73">
        <v>11.676</v>
      </c>
      <c r="EA17" s="73">
        <v>0</v>
      </c>
      <c r="EB17" s="73">
        <v>0</v>
      </c>
      <c r="EC17" s="73">
        <v>0</v>
      </c>
      <c r="ED17" s="73">
        <v>0</v>
      </c>
      <c r="EE17" s="73">
        <v>3.407</v>
      </c>
      <c r="EF17" s="73">
        <v>0</v>
      </c>
      <c r="EG17" s="73">
        <v>0</v>
      </c>
      <c r="EH17" s="73">
        <v>0</v>
      </c>
      <c r="EI17" s="73">
        <v>0</v>
      </c>
      <c r="EJ17" s="73">
        <v>0</v>
      </c>
      <c r="EK17" s="73">
        <v>0</v>
      </c>
      <c r="EL17" s="73">
        <v>0</v>
      </c>
      <c r="EM17" s="73">
        <v>3.1619999999999999</v>
      </c>
      <c r="EN17" s="73">
        <v>0</v>
      </c>
      <c r="EO17" s="73">
        <v>8.8480000000000008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4.3419999999999996</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144.23500000000001</v>
      </c>
      <c r="HJ17" s="73">
        <v>0</v>
      </c>
      <c r="HK17" s="73">
        <v>27.093</v>
      </c>
      <c r="HL17" s="73">
        <v>0</v>
      </c>
      <c r="HM17" s="73">
        <v>0</v>
      </c>
      <c r="HN17" s="73">
        <v>0</v>
      </c>
      <c r="HO17" s="73">
        <v>0</v>
      </c>
      <c r="HP17" s="73">
        <v>0</v>
      </c>
      <c r="HQ17" s="73">
        <v>0</v>
      </c>
      <c r="HR17" s="73">
        <v>0</v>
      </c>
      <c r="HS17" s="73">
        <v>0</v>
      </c>
      <c r="HT17" s="73">
        <v>0</v>
      </c>
      <c r="HU17" s="73">
        <v>4.3419999999999996</v>
      </c>
      <c r="HV17" s="73">
        <v>0</v>
      </c>
      <c r="HW17" s="73">
        <v>0</v>
      </c>
      <c r="HX17" s="73">
        <v>0</v>
      </c>
      <c r="HY17" s="73">
        <v>0</v>
      </c>
      <c r="HZ17" s="73">
        <v>0</v>
      </c>
      <c r="IA17" s="73">
        <v>0</v>
      </c>
      <c r="IB17" s="73">
        <v>0</v>
      </c>
      <c r="IC17" s="73">
        <v>0</v>
      </c>
      <c r="ID17" s="73">
        <v>144.23500000000001</v>
      </c>
      <c r="IE17" s="73">
        <v>0</v>
      </c>
      <c r="IF17" s="73">
        <v>27.093</v>
      </c>
      <c r="IG17" s="73">
        <v>0</v>
      </c>
      <c r="IH17" s="73">
        <v>0</v>
      </c>
      <c r="II17" s="73">
        <v>0</v>
      </c>
      <c r="IJ17" s="73">
        <v>0</v>
      </c>
      <c r="IK17" s="73">
        <v>0</v>
      </c>
      <c r="IL17" s="73">
        <v>0</v>
      </c>
      <c r="IM17" s="73">
        <v>0</v>
      </c>
      <c r="IN17" s="73">
        <v>0</v>
      </c>
      <c r="IO17" s="73">
        <v>0</v>
      </c>
      <c r="IP17" s="73">
        <v>4.3419999999999996</v>
      </c>
      <c r="IQ17" s="73">
        <v>0</v>
      </c>
      <c r="IR17" s="73">
        <v>0</v>
      </c>
      <c r="IS17" s="73">
        <v>0</v>
      </c>
      <c r="IT17" s="73">
        <v>0</v>
      </c>
      <c r="IU17" s="73">
        <v>0</v>
      </c>
      <c r="IV17" s="74">
        <v>0</v>
      </c>
      <c r="IW17" s="71">
        <v>0</v>
      </c>
      <c r="IX17" s="71">
        <v>0</v>
      </c>
      <c r="IY17" s="71">
        <v>0</v>
      </c>
      <c r="IZ17" s="71">
        <v>0</v>
      </c>
      <c r="JA17" s="71">
        <v>1</v>
      </c>
      <c r="JB17" s="71">
        <v>0</v>
      </c>
      <c r="JC17" s="71">
        <v>0</v>
      </c>
      <c r="JD17" s="71">
        <v>0</v>
      </c>
      <c r="JE17" s="71">
        <v>0</v>
      </c>
      <c r="JF17" s="71">
        <v>0</v>
      </c>
      <c r="JG17" s="71">
        <v>0</v>
      </c>
      <c r="JH17" s="71">
        <v>0</v>
      </c>
      <c r="JI17" s="71">
        <v>0</v>
      </c>
      <c r="JJ17" s="71">
        <v>0</v>
      </c>
      <c r="JK17" s="71">
        <v>0</v>
      </c>
      <c r="JL17" s="71">
        <v>2</v>
      </c>
      <c r="JM17" s="71">
        <v>0</v>
      </c>
      <c r="JN17" s="71">
        <v>0</v>
      </c>
      <c r="JO17" s="71">
        <v>0</v>
      </c>
      <c r="JP17" s="71">
        <v>0</v>
      </c>
      <c r="JQ17" s="71">
        <v>1</v>
      </c>
      <c r="JR17" s="71">
        <v>0</v>
      </c>
      <c r="JS17" s="71">
        <v>0</v>
      </c>
      <c r="JT17" s="71">
        <v>0</v>
      </c>
      <c r="JU17" s="71">
        <v>0</v>
      </c>
      <c r="JV17" s="71">
        <v>0</v>
      </c>
      <c r="JW17" s="71">
        <v>0</v>
      </c>
      <c r="JX17" s="71">
        <v>0</v>
      </c>
      <c r="JY17" s="71">
        <v>1</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0</v>
      </c>
      <c r="NG17" s="71">
        <v>0</v>
      </c>
      <c r="NH17" s="71">
        <v>0</v>
      </c>
      <c r="NI17" s="71">
        <v>0</v>
      </c>
      <c r="NJ17" s="71">
        <v>0</v>
      </c>
      <c r="NK17" s="71">
        <v>0</v>
      </c>
      <c r="NL17" s="71">
        <v>0</v>
      </c>
      <c r="NM17" s="71">
        <v>2</v>
      </c>
      <c r="NN17" s="71">
        <v>0</v>
      </c>
      <c r="NO17" s="71">
        <v>0</v>
      </c>
      <c r="NP17" s="71">
        <v>0</v>
      </c>
      <c r="NQ17" s="71">
        <v>0</v>
      </c>
      <c r="NR17" s="71">
        <v>1</v>
      </c>
      <c r="NS17" s="71">
        <v>0</v>
      </c>
      <c r="NT17" s="71">
        <v>0</v>
      </c>
      <c r="NU17" s="71">
        <v>0</v>
      </c>
      <c r="NV17" s="71">
        <v>0</v>
      </c>
      <c r="NW17" s="71">
        <v>0</v>
      </c>
      <c r="NX17" s="71">
        <v>0</v>
      </c>
      <c r="NY17" s="71">
        <v>0</v>
      </c>
      <c r="NZ17" s="71">
        <v>1</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5</v>
      </c>
      <c r="QY17" s="71">
        <v>0</v>
      </c>
      <c r="QZ17" s="71">
        <v>0</v>
      </c>
      <c r="RA17" s="71">
        <v>0</v>
      </c>
      <c r="RB17" s="71">
        <v>0</v>
      </c>
      <c r="RC17" s="71">
        <v>0</v>
      </c>
      <c r="RD17" s="71">
        <v>0</v>
      </c>
      <c r="RE17" s="71">
        <v>0</v>
      </c>
      <c r="RF17" s="71">
        <v>0</v>
      </c>
      <c r="RG17" s="71">
        <v>0</v>
      </c>
      <c r="RH17" s="71">
        <v>1</v>
      </c>
      <c r="RI17" s="71">
        <v>0</v>
      </c>
      <c r="RJ17" s="71">
        <v>0</v>
      </c>
      <c r="RK17" s="71">
        <v>0</v>
      </c>
      <c r="RL17" s="71">
        <v>0</v>
      </c>
      <c r="RM17" s="71">
        <v>0</v>
      </c>
      <c r="RN17" s="71">
        <v>0</v>
      </c>
      <c r="RO17" s="71">
        <v>0</v>
      </c>
      <c r="RP17" s="71">
        <v>0</v>
      </c>
      <c r="RQ17" s="71">
        <v>1</v>
      </c>
      <c r="RR17" s="71">
        <v>0</v>
      </c>
      <c r="RS17" s="71">
        <v>5</v>
      </c>
      <c r="RT17" s="71">
        <v>0</v>
      </c>
      <c r="RU17" s="71">
        <v>0</v>
      </c>
      <c r="RV17" s="71">
        <v>0</v>
      </c>
      <c r="RW17" s="71">
        <v>0</v>
      </c>
      <c r="RX17" s="71">
        <v>0</v>
      </c>
      <c r="RY17" s="71">
        <v>0</v>
      </c>
      <c r="RZ17" s="71">
        <v>0</v>
      </c>
      <c r="SA17" s="71">
        <v>0</v>
      </c>
      <c r="SB17" s="71">
        <v>0</v>
      </c>
      <c r="SC17" s="71">
        <v>1</v>
      </c>
      <c r="SD17" s="71">
        <v>0</v>
      </c>
      <c r="SE17" s="71">
        <v>0</v>
      </c>
      <c r="SF17" s="71">
        <v>0</v>
      </c>
      <c r="SG17" s="71">
        <v>0</v>
      </c>
      <c r="SH17" s="71">
        <v>0</v>
      </c>
    </row>
    <row r="18" spans="1:502">
      <c r="A18" s="16" t="s">
        <v>1993</v>
      </c>
      <c r="B18" s="70">
        <v>10</v>
      </c>
      <c r="C18" s="70">
        <v>10</v>
      </c>
      <c r="D18" s="70">
        <v>1</v>
      </c>
      <c r="E18" s="70">
        <v>2013</v>
      </c>
      <c r="F18" s="70" t="s">
        <v>180</v>
      </c>
      <c r="G18" s="1073" t="s">
        <v>1983</v>
      </c>
      <c r="H18" s="70" t="s">
        <v>1984</v>
      </c>
      <c r="I18" s="1066"/>
      <c r="J18" s="73">
        <v>0</v>
      </c>
      <c r="K18" s="73">
        <v>0</v>
      </c>
      <c r="L18" s="73">
        <v>0</v>
      </c>
      <c r="M18" s="73">
        <v>0</v>
      </c>
      <c r="N18" s="73">
        <v>126.367</v>
      </c>
      <c r="O18" s="73">
        <v>0</v>
      </c>
      <c r="P18" s="73">
        <v>0</v>
      </c>
      <c r="Q18" s="73">
        <v>0</v>
      </c>
      <c r="R18" s="73">
        <v>0</v>
      </c>
      <c r="S18" s="73">
        <v>0</v>
      </c>
      <c r="T18" s="73">
        <v>0</v>
      </c>
      <c r="U18" s="73">
        <v>0</v>
      </c>
      <c r="V18" s="73">
        <v>0</v>
      </c>
      <c r="W18" s="73">
        <v>0</v>
      </c>
      <c r="X18" s="73">
        <v>0</v>
      </c>
      <c r="Y18" s="73">
        <v>11.098000000000001</v>
      </c>
      <c r="Z18" s="73">
        <v>0</v>
      </c>
      <c r="AA18" s="73">
        <v>0</v>
      </c>
      <c r="AB18" s="73">
        <v>0</v>
      </c>
      <c r="AC18" s="73">
        <v>0</v>
      </c>
      <c r="AD18" s="73">
        <v>3.54</v>
      </c>
      <c r="AE18" s="73">
        <v>0</v>
      </c>
      <c r="AF18" s="73">
        <v>0</v>
      </c>
      <c r="AG18" s="73">
        <v>0</v>
      </c>
      <c r="AH18" s="73">
        <v>0</v>
      </c>
      <c r="AI18" s="73">
        <v>0</v>
      </c>
      <c r="AJ18" s="73">
        <v>0</v>
      </c>
      <c r="AK18" s="73">
        <v>0</v>
      </c>
      <c r="AL18" s="73">
        <v>0</v>
      </c>
      <c r="AM18" s="73">
        <v>0</v>
      </c>
      <c r="AN18" s="73">
        <v>9.0280000000000005</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4.4370000000000003</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126.367</v>
      </c>
      <c r="DP18" s="73">
        <v>0</v>
      </c>
      <c r="DQ18" s="73">
        <v>0</v>
      </c>
      <c r="DR18" s="73">
        <v>0</v>
      </c>
      <c r="DS18" s="73">
        <v>0</v>
      </c>
      <c r="DT18" s="73">
        <v>0</v>
      </c>
      <c r="DU18" s="73">
        <v>0</v>
      </c>
      <c r="DV18" s="73">
        <v>0</v>
      </c>
      <c r="DW18" s="73">
        <v>0</v>
      </c>
      <c r="DX18" s="73">
        <v>0</v>
      </c>
      <c r="DY18" s="73">
        <v>0</v>
      </c>
      <c r="DZ18" s="73">
        <v>11.098000000000001</v>
      </c>
      <c r="EA18" s="73">
        <v>0</v>
      </c>
      <c r="EB18" s="73">
        <v>0</v>
      </c>
      <c r="EC18" s="73">
        <v>0</v>
      </c>
      <c r="ED18" s="73">
        <v>0</v>
      </c>
      <c r="EE18" s="73">
        <v>3.54</v>
      </c>
      <c r="EF18" s="73">
        <v>0</v>
      </c>
      <c r="EG18" s="73">
        <v>0</v>
      </c>
      <c r="EH18" s="73">
        <v>0</v>
      </c>
      <c r="EI18" s="73">
        <v>0</v>
      </c>
      <c r="EJ18" s="73">
        <v>0</v>
      </c>
      <c r="EK18" s="73">
        <v>0</v>
      </c>
      <c r="EL18" s="73">
        <v>0</v>
      </c>
      <c r="EM18" s="73">
        <v>0</v>
      </c>
      <c r="EN18" s="73">
        <v>0</v>
      </c>
      <c r="EO18" s="73">
        <v>9.0280000000000005</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4.4370000000000003</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126.367</v>
      </c>
      <c r="HJ18" s="73">
        <v>0</v>
      </c>
      <c r="HK18" s="73">
        <v>23.666</v>
      </c>
      <c r="HL18" s="73">
        <v>0</v>
      </c>
      <c r="HM18" s="73">
        <v>0</v>
      </c>
      <c r="HN18" s="73">
        <v>0</v>
      </c>
      <c r="HO18" s="73">
        <v>0</v>
      </c>
      <c r="HP18" s="73">
        <v>0</v>
      </c>
      <c r="HQ18" s="73">
        <v>0</v>
      </c>
      <c r="HR18" s="73">
        <v>0</v>
      </c>
      <c r="HS18" s="73">
        <v>0</v>
      </c>
      <c r="HT18" s="73">
        <v>0</v>
      </c>
      <c r="HU18" s="73">
        <v>4.4370000000000003</v>
      </c>
      <c r="HV18" s="73">
        <v>0</v>
      </c>
      <c r="HW18" s="73">
        <v>0</v>
      </c>
      <c r="HX18" s="73">
        <v>0</v>
      </c>
      <c r="HY18" s="73">
        <v>0</v>
      </c>
      <c r="HZ18" s="73">
        <v>0</v>
      </c>
      <c r="IA18" s="73">
        <v>0</v>
      </c>
      <c r="IB18" s="73">
        <v>0</v>
      </c>
      <c r="IC18" s="73">
        <v>0</v>
      </c>
      <c r="ID18" s="73">
        <v>126.367</v>
      </c>
      <c r="IE18" s="73">
        <v>0</v>
      </c>
      <c r="IF18" s="73">
        <v>23.666</v>
      </c>
      <c r="IG18" s="73">
        <v>0</v>
      </c>
      <c r="IH18" s="73">
        <v>0</v>
      </c>
      <c r="II18" s="73">
        <v>0</v>
      </c>
      <c r="IJ18" s="73">
        <v>0</v>
      </c>
      <c r="IK18" s="73">
        <v>0</v>
      </c>
      <c r="IL18" s="73">
        <v>0</v>
      </c>
      <c r="IM18" s="73">
        <v>0</v>
      </c>
      <c r="IN18" s="73">
        <v>0</v>
      </c>
      <c r="IO18" s="73">
        <v>0</v>
      </c>
      <c r="IP18" s="73">
        <v>4.4370000000000003</v>
      </c>
      <c r="IQ18" s="73">
        <v>0</v>
      </c>
      <c r="IR18" s="73">
        <v>0</v>
      </c>
      <c r="IS18" s="73">
        <v>0</v>
      </c>
      <c r="IT18" s="73">
        <v>0</v>
      </c>
      <c r="IU18" s="73">
        <v>0</v>
      </c>
      <c r="IV18" s="74">
        <v>0</v>
      </c>
      <c r="IW18" s="71">
        <v>0</v>
      </c>
      <c r="IX18" s="71">
        <v>0</v>
      </c>
      <c r="IY18" s="71">
        <v>0</v>
      </c>
      <c r="IZ18" s="71">
        <v>0</v>
      </c>
      <c r="JA18" s="71">
        <v>1</v>
      </c>
      <c r="JB18" s="71">
        <v>0</v>
      </c>
      <c r="JC18" s="71">
        <v>0</v>
      </c>
      <c r="JD18" s="71">
        <v>0</v>
      </c>
      <c r="JE18" s="71">
        <v>0</v>
      </c>
      <c r="JF18" s="71">
        <v>0</v>
      </c>
      <c r="JG18" s="71">
        <v>0</v>
      </c>
      <c r="JH18" s="71">
        <v>0</v>
      </c>
      <c r="JI18" s="71">
        <v>0</v>
      </c>
      <c r="JJ18" s="71">
        <v>0</v>
      </c>
      <c r="JK18" s="71">
        <v>0</v>
      </c>
      <c r="JL18" s="71">
        <v>2</v>
      </c>
      <c r="JM18" s="71">
        <v>0</v>
      </c>
      <c r="JN18" s="71">
        <v>0</v>
      </c>
      <c r="JO18" s="71">
        <v>0</v>
      </c>
      <c r="JP18" s="71">
        <v>0</v>
      </c>
      <c r="JQ18" s="71">
        <v>1</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0</v>
      </c>
      <c r="NG18" s="71">
        <v>0</v>
      </c>
      <c r="NH18" s="71">
        <v>0</v>
      </c>
      <c r="NI18" s="71">
        <v>0</v>
      </c>
      <c r="NJ18" s="71">
        <v>0</v>
      </c>
      <c r="NK18" s="71">
        <v>0</v>
      </c>
      <c r="NL18" s="71">
        <v>0</v>
      </c>
      <c r="NM18" s="71">
        <v>2</v>
      </c>
      <c r="NN18" s="71">
        <v>0</v>
      </c>
      <c r="NO18" s="71">
        <v>0</v>
      </c>
      <c r="NP18" s="71">
        <v>0</v>
      </c>
      <c r="NQ18" s="71">
        <v>0</v>
      </c>
      <c r="NR18" s="71">
        <v>1</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4</v>
      </c>
      <c r="QY18" s="71">
        <v>0</v>
      </c>
      <c r="QZ18" s="71">
        <v>0</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1</v>
      </c>
      <c r="RR18" s="71">
        <v>0</v>
      </c>
      <c r="RS18" s="71">
        <v>4</v>
      </c>
      <c r="RT18" s="71">
        <v>0</v>
      </c>
      <c r="RU18" s="71">
        <v>0</v>
      </c>
      <c r="RV18" s="71">
        <v>0</v>
      </c>
      <c r="RW18" s="71">
        <v>0</v>
      </c>
      <c r="RX18" s="71">
        <v>0</v>
      </c>
      <c r="RY18" s="71">
        <v>0</v>
      </c>
      <c r="RZ18" s="71">
        <v>0</v>
      </c>
      <c r="SA18" s="71">
        <v>0</v>
      </c>
      <c r="SB18" s="71">
        <v>0</v>
      </c>
      <c r="SC18" s="71">
        <v>1</v>
      </c>
      <c r="SD18" s="71">
        <v>0</v>
      </c>
      <c r="SE18" s="71">
        <v>0</v>
      </c>
      <c r="SF18" s="71">
        <v>0</v>
      </c>
      <c r="SG18" s="71">
        <v>0</v>
      </c>
      <c r="SH18" s="71">
        <v>0</v>
      </c>
    </row>
    <row r="19" spans="1:502">
      <c r="A19" s="16" t="s">
        <v>1994</v>
      </c>
      <c r="B19" s="70">
        <v>11</v>
      </c>
      <c r="C19" s="70">
        <v>11</v>
      </c>
      <c r="D19" s="70">
        <v>1</v>
      </c>
      <c r="E19" s="70">
        <v>2014</v>
      </c>
      <c r="F19" s="70" t="s">
        <v>181</v>
      </c>
      <c r="G19" s="1073" t="s">
        <v>1983</v>
      </c>
      <c r="H19" s="70" t="s">
        <v>1984</v>
      </c>
      <c r="I19" s="1066"/>
      <c r="J19" s="73">
        <v>0</v>
      </c>
      <c r="K19" s="73">
        <v>0</v>
      </c>
      <c r="L19" s="73">
        <v>0</v>
      </c>
      <c r="M19" s="73">
        <v>0</v>
      </c>
      <c r="N19" s="73">
        <v>134.82599999999999</v>
      </c>
      <c r="O19" s="73">
        <v>0</v>
      </c>
      <c r="P19" s="73">
        <v>0</v>
      </c>
      <c r="Q19" s="73">
        <v>0</v>
      </c>
      <c r="R19" s="73">
        <v>0</v>
      </c>
      <c r="S19" s="73">
        <v>0</v>
      </c>
      <c r="T19" s="73">
        <v>0</v>
      </c>
      <c r="U19" s="73">
        <v>0</v>
      </c>
      <c r="V19" s="73">
        <v>0</v>
      </c>
      <c r="W19" s="73">
        <v>0</v>
      </c>
      <c r="X19" s="73">
        <v>0</v>
      </c>
      <c r="Y19" s="73">
        <v>10.738</v>
      </c>
      <c r="Z19" s="73">
        <v>0</v>
      </c>
      <c r="AA19" s="73">
        <v>0</v>
      </c>
      <c r="AB19" s="73">
        <v>0</v>
      </c>
      <c r="AC19" s="73">
        <v>0</v>
      </c>
      <c r="AD19" s="73">
        <v>3.11</v>
      </c>
      <c r="AE19" s="73">
        <v>0</v>
      </c>
      <c r="AF19" s="73">
        <v>0</v>
      </c>
      <c r="AG19" s="73">
        <v>0</v>
      </c>
      <c r="AH19" s="73">
        <v>0</v>
      </c>
      <c r="AI19" s="73">
        <v>0</v>
      </c>
      <c r="AJ19" s="73">
        <v>0</v>
      </c>
      <c r="AK19" s="73">
        <v>0</v>
      </c>
      <c r="AL19" s="73">
        <v>0</v>
      </c>
      <c r="AM19" s="73">
        <v>0</v>
      </c>
      <c r="AN19" s="73">
        <v>8.0440000000000005</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4.218</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134.82599999999999</v>
      </c>
      <c r="DP19" s="73">
        <v>0</v>
      </c>
      <c r="DQ19" s="73">
        <v>0</v>
      </c>
      <c r="DR19" s="73">
        <v>0</v>
      </c>
      <c r="DS19" s="73">
        <v>0</v>
      </c>
      <c r="DT19" s="73">
        <v>0</v>
      </c>
      <c r="DU19" s="73">
        <v>0</v>
      </c>
      <c r="DV19" s="73">
        <v>0</v>
      </c>
      <c r="DW19" s="73">
        <v>0</v>
      </c>
      <c r="DX19" s="73">
        <v>0</v>
      </c>
      <c r="DY19" s="73">
        <v>0</v>
      </c>
      <c r="DZ19" s="73">
        <v>10.738</v>
      </c>
      <c r="EA19" s="73">
        <v>0</v>
      </c>
      <c r="EB19" s="73">
        <v>0</v>
      </c>
      <c r="EC19" s="73">
        <v>0</v>
      </c>
      <c r="ED19" s="73">
        <v>0</v>
      </c>
      <c r="EE19" s="73">
        <v>3.11</v>
      </c>
      <c r="EF19" s="73">
        <v>0</v>
      </c>
      <c r="EG19" s="73">
        <v>0</v>
      </c>
      <c r="EH19" s="73">
        <v>0</v>
      </c>
      <c r="EI19" s="73">
        <v>0</v>
      </c>
      <c r="EJ19" s="73">
        <v>0</v>
      </c>
      <c r="EK19" s="73">
        <v>0</v>
      </c>
      <c r="EL19" s="73">
        <v>0</v>
      </c>
      <c r="EM19" s="73">
        <v>0</v>
      </c>
      <c r="EN19" s="73">
        <v>0</v>
      </c>
      <c r="EO19" s="73">
        <v>8.0440000000000005</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4.218</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134.82599999999999</v>
      </c>
      <c r="HJ19" s="73">
        <v>0</v>
      </c>
      <c r="HK19" s="73">
        <v>21.891999999999999</v>
      </c>
      <c r="HL19" s="73">
        <v>0</v>
      </c>
      <c r="HM19" s="73">
        <v>0</v>
      </c>
      <c r="HN19" s="73">
        <v>0</v>
      </c>
      <c r="HO19" s="73">
        <v>0</v>
      </c>
      <c r="HP19" s="73">
        <v>0</v>
      </c>
      <c r="HQ19" s="73">
        <v>0</v>
      </c>
      <c r="HR19" s="73">
        <v>0</v>
      </c>
      <c r="HS19" s="73">
        <v>0</v>
      </c>
      <c r="HT19" s="73">
        <v>0</v>
      </c>
      <c r="HU19" s="73">
        <v>4.218</v>
      </c>
      <c r="HV19" s="73">
        <v>0</v>
      </c>
      <c r="HW19" s="73">
        <v>0</v>
      </c>
      <c r="HX19" s="73">
        <v>0</v>
      </c>
      <c r="HY19" s="73">
        <v>0</v>
      </c>
      <c r="HZ19" s="73">
        <v>0</v>
      </c>
      <c r="IA19" s="73">
        <v>0</v>
      </c>
      <c r="IB19" s="73">
        <v>0</v>
      </c>
      <c r="IC19" s="73">
        <v>0</v>
      </c>
      <c r="ID19" s="73">
        <v>134.82599999999999</v>
      </c>
      <c r="IE19" s="73">
        <v>0</v>
      </c>
      <c r="IF19" s="73">
        <v>21.891999999999999</v>
      </c>
      <c r="IG19" s="73">
        <v>0</v>
      </c>
      <c r="IH19" s="73">
        <v>0</v>
      </c>
      <c r="II19" s="73">
        <v>0</v>
      </c>
      <c r="IJ19" s="73">
        <v>0</v>
      </c>
      <c r="IK19" s="73">
        <v>0</v>
      </c>
      <c r="IL19" s="73">
        <v>0</v>
      </c>
      <c r="IM19" s="73">
        <v>0</v>
      </c>
      <c r="IN19" s="73">
        <v>0</v>
      </c>
      <c r="IO19" s="73">
        <v>0</v>
      </c>
      <c r="IP19" s="73">
        <v>4.218</v>
      </c>
      <c r="IQ19" s="73">
        <v>0</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2</v>
      </c>
      <c r="JM19" s="71">
        <v>0</v>
      </c>
      <c r="JN19" s="71">
        <v>0</v>
      </c>
      <c r="JO19" s="71">
        <v>0</v>
      </c>
      <c r="JP19" s="71">
        <v>0</v>
      </c>
      <c r="JQ19" s="71">
        <v>1</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2</v>
      </c>
      <c r="NN19" s="71">
        <v>0</v>
      </c>
      <c r="NO19" s="71">
        <v>0</v>
      </c>
      <c r="NP19" s="71">
        <v>0</v>
      </c>
      <c r="NQ19" s="71">
        <v>0</v>
      </c>
      <c r="NR19" s="71">
        <v>1</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4</v>
      </c>
      <c r="QY19" s="71">
        <v>0</v>
      </c>
      <c r="QZ19" s="71">
        <v>0</v>
      </c>
      <c r="RA19" s="71">
        <v>0</v>
      </c>
      <c r="RB19" s="71">
        <v>0</v>
      </c>
      <c r="RC19" s="71">
        <v>0</v>
      </c>
      <c r="RD19" s="71">
        <v>0</v>
      </c>
      <c r="RE19" s="71">
        <v>0</v>
      </c>
      <c r="RF19" s="71">
        <v>0</v>
      </c>
      <c r="RG19" s="71">
        <v>0</v>
      </c>
      <c r="RH19" s="71">
        <v>1</v>
      </c>
      <c r="RI19" s="71">
        <v>0</v>
      </c>
      <c r="RJ19" s="71">
        <v>0</v>
      </c>
      <c r="RK19" s="71">
        <v>0</v>
      </c>
      <c r="RL19" s="71">
        <v>0</v>
      </c>
      <c r="RM19" s="71">
        <v>0</v>
      </c>
      <c r="RN19" s="71">
        <v>0</v>
      </c>
      <c r="RO19" s="71">
        <v>0</v>
      </c>
      <c r="RP19" s="71">
        <v>0</v>
      </c>
      <c r="RQ19" s="71">
        <v>1</v>
      </c>
      <c r="RR19" s="71">
        <v>0</v>
      </c>
      <c r="RS19" s="71">
        <v>4</v>
      </c>
      <c r="RT19" s="71">
        <v>0</v>
      </c>
      <c r="RU19" s="71">
        <v>0</v>
      </c>
      <c r="RV19" s="71">
        <v>0</v>
      </c>
      <c r="RW19" s="71">
        <v>0</v>
      </c>
      <c r="RX19" s="71">
        <v>0</v>
      </c>
      <c r="RY19" s="71">
        <v>0</v>
      </c>
      <c r="RZ19" s="71">
        <v>0</v>
      </c>
      <c r="SA19" s="71">
        <v>0</v>
      </c>
      <c r="SB19" s="71">
        <v>0</v>
      </c>
      <c r="SC19" s="71">
        <v>1</v>
      </c>
      <c r="SD19" s="71">
        <v>0</v>
      </c>
      <c r="SE19" s="71">
        <v>0</v>
      </c>
      <c r="SF19" s="71">
        <v>0</v>
      </c>
      <c r="SG19" s="71">
        <v>0</v>
      </c>
      <c r="SH19" s="71">
        <v>0</v>
      </c>
    </row>
    <row r="20" spans="1:502">
      <c r="A20" s="16" t="s">
        <v>1995</v>
      </c>
      <c r="B20" s="70">
        <v>12</v>
      </c>
      <c r="C20" s="70">
        <v>12</v>
      </c>
      <c r="D20" s="70">
        <v>1</v>
      </c>
      <c r="E20" s="70">
        <v>2015</v>
      </c>
      <c r="F20" s="70" t="s">
        <v>182</v>
      </c>
      <c r="G20" s="1073" t="s">
        <v>1983</v>
      </c>
      <c r="H20" s="70" t="s">
        <v>1984</v>
      </c>
      <c r="I20" s="1066"/>
      <c r="J20" s="73">
        <v>0</v>
      </c>
      <c r="K20" s="73">
        <v>0</v>
      </c>
      <c r="L20" s="73">
        <v>0</v>
      </c>
      <c r="M20" s="73">
        <v>0</v>
      </c>
      <c r="N20" s="73">
        <v>146.26</v>
      </c>
      <c r="O20" s="73">
        <v>0</v>
      </c>
      <c r="P20" s="73">
        <v>0</v>
      </c>
      <c r="Q20" s="73">
        <v>0</v>
      </c>
      <c r="R20" s="73">
        <v>0</v>
      </c>
      <c r="S20" s="73">
        <v>0</v>
      </c>
      <c r="T20" s="73">
        <v>0</v>
      </c>
      <c r="U20" s="73">
        <v>0</v>
      </c>
      <c r="V20" s="73">
        <v>0</v>
      </c>
      <c r="W20" s="73">
        <v>0</v>
      </c>
      <c r="X20" s="73">
        <v>0</v>
      </c>
      <c r="Y20" s="73">
        <v>10.989000000000001</v>
      </c>
      <c r="Z20" s="73">
        <v>0</v>
      </c>
      <c r="AA20" s="73">
        <v>0</v>
      </c>
      <c r="AB20" s="73">
        <v>0</v>
      </c>
      <c r="AC20" s="73">
        <v>0</v>
      </c>
      <c r="AD20" s="73">
        <v>2.8730000000000002</v>
      </c>
      <c r="AE20" s="73">
        <v>0</v>
      </c>
      <c r="AF20" s="73">
        <v>0</v>
      </c>
      <c r="AG20" s="73">
        <v>0</v>
      </c>
      <c r="AH20" s="73">
        <v>0</v>
      </c>
      <c r="AI20" s="73">
        <v>0</v>
      </c>
      <c r="AJ20" s="73">
        <v>0</v>
      </c>
      <c r="AK20" s="73">
        <v>0</v>
      </c>
      <c r="AL20" s="73">
        <v>0</v>
      </c>
      <c r="AM20" s="73">
        <v>0</v>
      </c>
      <c r="AN20" s="73">
        <v>8.6259999999999994</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4.3600000000000003</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146.26</v>
      </c>
      <c r="DP20" s="73">
        <v>0</v>
      </c>
      <c r="DQ20" s="73">
        <v>0</v>
      </c>
      <c r="DR20" s="73">
        <v>0</v>
      </c>
      <c r="DS20" s="73">
        <v>0</v>
      </c>
      <c r="DT20" s="73">
        <v>0</v>
      </c>
      <c r="DU20" s="73">
        <v>0</v>
      </c>
      <c r="DV20" s="73">
        <v>0</v>
      </c>
      <c r="DW20" s="73">
        <v>0</v>
      </c>
      <c r="DX20" s="73">
        <v>0</v>
      </c>
      <c r="DY20" s="73">
        <v>0</v>
      </c>
      <c r="DZ20" s="73">
        <v>10.989000000000001</v>
      </c>
      <c r="EA20" s="73">
        <v>0</v>
      </c>
      <c r="EB20" s="73">
        <v>0</v>
      </c>
      <c r="EC20" s="73">
        <v>0</v>
      </c>
      <c r="ED20" s="73">
        <v>0</v>
      </c>
      <c r="EE20" s="73">
        <v>2.8730000000000002</v>
      </c>
      <c r="EF20" s="73">
        <v>0</v>
      </c>
      <c r="EG20" s="73">
        <v>0</v>
      </c>
      <c r="EH20" s="73">
        <v>0</v>
      </c>
      <c r="EI20" s="73">
        <v>0</v>
      </c>
      <c r="EJ20" s="73">
        <v>0</v>
      </c>
      <c r="EK20" s="73">
        <v>0</v>
      </c>
      <c r="EL20" s="73">
        <v>0</v>
      </c>
      <c r="EM20" s="73">
        <v>0</v>
      </c>
      <c r="EN20" s="73">
        <v>0</v>
      </c>
      <c r="EO20" s="73">
        <v>8.6259999999999994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4.3600000000000003</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146.26</v>
      </c>
      <c r="HJ20" s="73">
        <v>0</v>
      </c>
      <c r="HK20" s="73">
        <v>22.488</v>
      </c>
      <c r="HL20" s="73">
        <v>0</v>
      </c>
      <c r="HM20" s="73">
        <v>0</v>
      </c>
      <c r="HN20" s="73">
        <v>0</v>
      </c>
      <c r="HO20" s="73">
        <v>0</v>
      </c>
      <c r="HP20" s="73">
        <v>0</v>
      </c>
      <c r="HQ20" s="73">
        <v>0</v>
      </c>
      <c r="HR20" s="73">
        <v>0</v>
      </c>
      <c r="HS20" s="73">
        <v>0</v>
      </c>
      <c r="HT20" s="73">
        <v>0</v>
      </c>
      <c r="HU20" s="73">
        <v>4.3600000000000003</v>
      </c>
      <c r="HV20" s="73">
        <v>0</v>
      </c>
      <c r="HW20" s="73">
        <v>0</v>
      </c>
      <c r="HX20" s="73">
        <v>0</v>
      </c>
      <c r="HY20" s="73">
        <v>0</v>
      </c>
      <c r="HZ20" s="73">
        <v>0</v>
      </c>
      <c r="IA20" s="73">
        <v>0</v>
      </c>
      <c r="IB20" s="73">
        <v>0</v>
      </c>
      <c r="IC20" s="73">
        <v>0</v>
      </c>
      <c r="ID20" s="73">
        <v>146.26</v>
      </c>
      <c r="IE20" s="73">
        <v>0</v>
      </c>
      <c r="IF20" s="73">
        <v>22.488</v>
      </c>
      <c r="IG20" s="73">
        <v>0</v>
      </c>
      <c r="IH20" s="73">
        <v>0</v>
      </c>
      <c r="II20" s="73">
        <v>0</v>
      </c>
      <c r="IJ20" s="73">
        <v>0</v>
      </c>
      <c r="IK20" s="73">
        <v>0</v>
      </c>
      <c r="IL20" s="73">
        <v>0</v>
      </c>
      <c r="IM20" s="73">
        <v>0</v>
      </c>
      <c r="IN20" s="73">
        <v>0</v>
      </c>
      <c r="IO20" s="73">
        <v>0</v>
      </c>
      <c r="IP20" s="73">
        <v>4.3600000000000003</v>
      </c>
      <c r="IQ20" s="73">
        <v>0</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2</v>
      </c>
      <c r="JM20" s="71">
        <v>0</v>
      </c>
      <c r="JN20" s="71">
        <v>0</v>
      </c>
      <c r="JO20" s="71">
        <v>0</v>
      </c>
      <c r="JP20" s="71">
        <v>0</v>
      </c>
      <c r="JQ20" s="71">
        <v>1</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2</v>
      </c>
      <c r="NN20" s="71">
        <v>0</v>
      </c>
      <c r="NO20" s="71">
        <v>0</v>
      </c>
      <c r="NP20" s="71">
        <v>0</v>
      </c>
      <c r="NQ20" s="71">
        <v>0</v>
      </c>
      <c r="NR20" s="71">
        <v>1</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4</v>
      </c>
      <c r="QY20" s="71">
        <v>0</v>
      </c>
      <c r="QZ20" s="71">
        <v>0</v>
      </c>
      <c r="RA20" s="71">
        <v>0</v>
      </c>
      <c r="RB20" s="71">
        <v>0</v>
      </c>
      <c r="RC20" s="71">
        <v>0</v>
      </c>
      <c r="RD20" s="71">
        <v>0</v>
      </c>
      <c r="RE20" s="71">
        <v>0</v>
      </c>
      <c r="RF20" s="71">
        <v>0</v>
      </c>
      <c r="RG20" s="71">
        <v>0</v>
      </c>
      <c r="RH20" s="71">
        <v>1</v>
      </c>
      <c r="RI20" s="71">
        <v>0</v>
      </c>
      <c r="RJ20" s="71">
        <v>0</v>
      </c>
      <c r="RK20" s="71">
        <v>0</v>
      </c>
      <c r="RL20" s="71">
        <v>0</v>
      </c>
      <c r="RM20" s="71">
        <v>0</v>
      </c>
      <c r="RN20" s="71">
        <v>0</v>
      </c>
      <c r="RO20" s="71">
        <v>0</v>
      </c>
      <c r="RP20" s="71">
        <v>0</v>
      </c>
      <c r="RQ20" s="71">
        <v>1</v>
      </c>
      <c r="RR20" s="71">
        <v>0</v>
      </c>
      <c r="RS20" s="71">
        <v>4</v>
      </c>
      <c r="RT20" s="71">
        <v>0</v>
      </c>
      <c r="RU20" s="71">
        <v>0</v>
      </c>
      <c r="RV20" s="71">
        <v>0</v>
      </c>
      <c r="RW20" s="71">
        <v>0</v>
      </c>
      <c r="RX20" s="71">
        <v>0</v>
      </c>
      <c r="RY20" s="71">
        <v>0</v>
      </c>
      <c r="RZ20" s="71">
        <v>0</v>
      </c>
      <c r="SA20" s="71">
        <v>0</v>
      </c>
      <c r="SB20" s="71">
        <v>0</v>
      </c>
      <c r="SC20" s="71">
        <v>1</v>
      </c>
      <c r="SD20" s="71">
        <v>0</v>
      </c>
      <c r="SE20" s="71">
        <v>0</v>
      </c>
      <c r="SF20" s="71">
        <v>0</v>
      </c>
      <c r="SG20" s="71">
        <v>0</v>
      </c>
      <c r="SH20" s="71">
        <v>0</v>
      </c>
    </row>
    <row r="21" spans="1:502">
      <c r="A21" s="16" t="s">
        <v>1996</v>
      </c>
      <c r="B21" s="70">
        <v>13</v>
      </c>
      <c r="C21" s="70">
        <v>13</v>
      </c>
      <c r="D21" s="70">
        <v>1</v>
      </c>
      <c r="E21" s="70">
        <v>2016</v>
      </c>
      <c r="F21" s="70" t="s">
        <v>155</v>
      </c>
      <c r="G21" s="1073" t="s">
        <v>1983</v>
      </c>
      <c r="H21" s="70" t="s">
        <v>1984</v>
      </c>
      <c r="I21" s="1066"/>
      <c r="J21" s="73">
        <v>0</v>
      </c>
      <c r="K21" s="73">
        <v>0</v>
      </c>
      <c r="L21" s="73">
        <v>0</v>
      </c>
      <c r="M21" s="73">
        <v>0</v>
      </c>
      <c r="N21" s="73">
        <v>280.642</v>
      </c>
      <c r="O21" s="73">
        <v>0</v>
      </c>
      <c r="P21" s="73">
        <v>0</v>
      </c>
      <c r="Q21" s="73">
        <v>0</v>
      </c>
      <c r="R21" s="73">
        <v>0</v>
      </c>
      <c r="S21" s="73">
        <v>0</v>
      </c>
      <c r="T21" s="73">
        <v>0</v>
      </c>
      <c r="U21" s="73">
        <v>0</v>
      </c>
      <c r="V21" s="73">
        <v>0</v>
      </c>
      <c r="W21" s="73">
        <v>0</v>
      </c>
      <c r="X21" s="73">
        <v>0</v>
      </c>
      <c r="Y21" s="73">
        <v>11.28</v>
      </c>
      <c r="Z21" s="73">
        <v>0</v>
      </c>
      <c r="AA21" s="73">
        <v>0</v>
      </c>
      <c r="AB21" s="73">
        <v>0</v>
      </c>
      <c r="AC21" s="73">
        <v>0</v>
      </c>
      <c r="AD21" s="73">
        <v>2.871</v>
      </c>
      <c r="AE21" s="73">
        <v>0</v>
      </c>
      <c r="AF21" s="73">
        <v>0</v>
      </c>
      <c r="AG21" s="73">
        <v>0</v>
      </c>
      <c r="AH21" s="73">
        <v>0</v>
      </c>
      <c r="AI21" s="73">
        <v>0</v>
      </c>
      <c r="AJ21" s="73">
        <v>0</v>
      </c>
      <c r="AK21" s="73">
        <v>0</v>
      </c>
      <c r="AL21" s="73">
        <v>0</v>
      </c>
      <c r="AM21" s="73">
        <v>0</v>
      </c>
      <c r="AN21" s="73">
        <v>8.7040000000000006</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4.5999999999999996</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280.642</v>
      </c>
      <c r="DP21" s="73">
        <v>0</v>
      </c>
      <c r="DQ21" s="73">
        <v>0</v>
      </c>
      <c r="DR21" s="73">
        <v>0</v>
      </c>
      <c r="DS21" s="73">
        <v>0</v>
      </c>
      <c r="DT21" s="73">
        <v>0</v>
      </c>
      <c r="DU21" s="73">
        <v>0</v>
      </c>
      <c r="DV21" s="73">
        <v>0</v>
      </c>
      <c r="DW21" s="73">
        <v>0</v>
      </c>
      <c r="DX21" s="73">
        <v>0</v>
      </c>
      <c r="DY21" s="73">
        <v>0</v>
      </c>
      <c r="DZ21" s="73">
        <v>11.28</v>
      </c>
      <c r="EA21" s="73">
        <v>0</v>
      </c>
      <c r="EB21" s="73">
        <v>0</v>
      </c>
      <c r="EC21" s="73">
        <v>0</v>
      </c>
      <c r="ED21" s="73">
        <v>0</v>
      </c>
      <c r="EE21" s="73">
        <v>2.871</v>
      </c>
      <c r="EF21" s="73">
        <v>0</v>
      </c>
      <c r="EG21" s="73">
        <v>0</v>
      </c>
      <c r="EH21" s="73">
        <v>0</v>
      </c>
      <c r="EI21" s="73">
        <v>0</v>
      </c>
      <c r="EJ21" s="73">
        <v>0</v>
      </c>
      <c r="EK21" s="73">
        <v>0</v>
      </c>
      <c r="EL21" s="73">
        <v>0</v>
      </c>
      <c r="EM21" s="73">
        <v>0</v>
      </c>
      <c r="EN21" s="73">
        <v>0</v>
      </c>
      <c r="EO21" s="73">
        <v>8.7040000000000006</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4.5999999999999996</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280.642</v>
      </c>
      <c r="HJ21" s="73">
        <v>0</v>
      </c>
      <c r="HK21" s="73">
        <v>22.855</v>
      </c>
      <c r="HL21" s="73">
        <v>0</v>
      </c>
      <c r="HM21" s="73">
        <v>0</v>
      </c>
      <c r="HN21" s="73">
        <v>0</v>
      </c>
      <c r="HO21" s="73">
        <v>0</v>
      </c>
      <c r="HP21" s="73">
        <v>0</v>
      </c>
      <c r="HQ21" s="73">
        <v>0</v>
      </c>
      <c r="HR21" s="73">
        <v>0</v>
      </c>
      <c r="HS21" s="73">
        <v>0</v>
      </c>
      <c r="HT21" s="73">
        <v>0</v>
      </c>
      <c r="HU21" s="73">
        <v>4.5999999999999996</v>
      </c>
      <c r="HV21" s="73">
        <v>0</v>
      </c>
      <c r="HW21" s="73">
        <v>0</v>
      </c>
      <c r="HX21" s="73">
        <v>0</v>
      </c>
      <c r="HY21" s="73">
        <v>0</v>
      </c>
      <c r="HZ21" s="73">
        <v>0</v>
      </c>
      <c r="IA21" s="73">
        <v>0</v>
      </c>
      <c r="IB21" s="73">
        <v>0</v>
      </c>
      <c r="IC21" s="73">
        <v>0</v>
      </c>
      <c r="ID21" s="73">
        <v>280.642</v>
      </c>
      <c r="IE21" s="73">
        <v>0</v>
      </c>
      <c r="IF21" s="73">
        <v>22.855</v>
      </c>
      <c r="IG21" s="73">
        <v>0</v>
      </c>
      <c r="IH21" s="73">
        <v>0</v>
      </c>
      <c r="II21" s="73">
        <v>0</v>
      </c>
      <c r="IJ21" s="73">
        <v>0</v>
      </c>
      <c r="IK21" s="73">
        <v>0</v>
      </c>
      <c r="IL21" s="73">
        <v>0</v>
      </c>
      <c r="IM21" s="73">
        <v>0</v>
      </c>
      <c r="IN21" s="73">
        <v>0</v>
      </c>
      <c r="IO21" s="73">
        <v>0</v>
      </c>
      <c r="IP21" s="73">
        <v>4.5999999999999996</v>
      </c>
      <c r="IQ21" s="73">
        <v>0</v>
      </c>
      <c r="IR21" s="73">
        <v>0</v>
      </c>
      <c r="IS21" s="73">
        <v>0</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2</v>
      </c>
      <c r="JM21" s="71">
        <v>0</v>
      </c>
      <c r="JN21" s="71">
        <v>0</v>
      </c>
      <c r="JO21" s="71">
        <v>0</v>
      </c>
      <c r="JP21" s="71">
        <v>0</v>
      </c>
      <c r="JQ21" s="71">
        <v>1</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2</v>
      </c>
      <c r="NN21" s="71">
        <v>0</v>
      </c>
      <c r="NO21" s="71">
        <v>0</v>
      </c>
      <c r="NP21" s="71">
        <v>0</v>
      </c>
      <c r="NQ21" s="71">
        <v>0</v>
      </c>
      <c r="NR21" s="71">
        <v>1</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4</v>
      </c>
      <c r="QY21" s="71">
        <v>0</v>
      </c>
      <c r="QZ21" s="71">
        <v>0</v>
      </c>
      <c r="RA21" s="71">
        <v>0</v>
      </c>
      <c r="RB21" s="71">
        <v>0</v>
      </c>
      <c r="RC21" s="71">
        <v>0</v>
      </c>
      <c r="RD21" s="71">
        <v>0</v>
      </c>
      <c r="RE21" s="71">
        <v>0</v>
      </c>
      <c r="RF21" s="71">
        <v>0</v>
      </c>
      <c r="RG21" s="71">
        <v>0</v>
      </c>
      <c r="RH21" s="71">
        <v>1</v>
      </c>
      <c r="RI21" s="71">
        <v>0</v>
      </c>
      <c r="RJ21" s="71">
        <v>0</v>
      </c>
      <c r="RK21" s="71">
        <v>0</v>
      </c>
      <c r="RL21" s="71">
        <v>0</v>
      </c>
      <c r="RM21" s="71">
        <v>0</v>
      </c>
      <c r="RN21" s="71">
        <v>0</v>
      </c>
      <c r="RO21" s="71">
        <v>0</v>
      </c>
      <c r="RP21" s="71">
        <v>0</v>
      </c>
      <c r="RQ21" s="71">
        <v>1</v>
      </c>
      <c r="RR21" s="71">
        <v>0</v>
      </c>
      <c r="RS21" s="71">
        <v>4</v>
      </c>
      <c r="RT21" s="71">
        <v>0</v>
      </c>
      <c r="RU21" s="71">
        <v>0</v>
      </c>
      <c r="RV21" s="71">
        <v>0</v>
      </c>
      <c r="RW21" s="71">
        <v>0</v>
      </c>
      <c r="RX21" s="71">
        <v>0</v>
      </c>
      <c r="RY21" s="71">
        <v>0</v>
      </c>
      <c r="RZ21" s="71">
        <v>0</v>
      </c>
      <c r="SA21" s="71">
        <v>0</v>
      </c>
      <c r="SB21" s="71">
        <v>0</v>
      </c>
      <c r="SC21" s="71">
        <v>1</v>
      </c>
      <c r="SD21" s="71">
        <v>0</v>
      </c>
      <c r="SE21" s="71">
        <v>0</v>
      </c>
      <c r="SF21" s="71">
        <v>0</v>
      </c>
      <c r="SG21" s="71">
        <v>0</v>
      </c>
      <c r="SH21" s="71">
        <v>0</v>
      </c>
    </row>
    <row r="22" spans="1:502">
      <c r="A22" s="16" t="s">
        <v>1997</v>
      </c>
      <c r="B22" s="70">
        <v>14</v>
      </c>
      <c r="C22" s="70">
        <v>14</v>
      </c>
      <c r="D22" s="70">
        <v>1</v>
      </c>
      <c r="E22" s="70">
        <v>2017</v>
      </c>
      <c r="F22" s="70" t="s">
        <v>156</v>
      </c>
      <c r="G22" s="1073" t="s">
        <v>1983</v>
      </c>
      <c r="H22" s="70" t="s">
        <v>1984</v>
      </c>
      <c r="I22" s="1066"/>
      <c r="J22" s="73">
        <v>0</v>
      </c>
      <c r="K22" s="73">
        <v>0</v>
      </c>
      <c r="L22" s="73">
        <v>0</v>
      </c>
      <c r="M22" s="73">
        <v>0</v>
      </c>
      <c r="N22" s="73">
        <v>227.715</v>
      </c>
      <c r="O22" s="73">
        <v>0</v>
      </c>
      <c r="P22" s="73">
        <v>0</v>
      </c>
      <c r="Q22" s="73">
        <v>0</v>
      </c>
      <c r="R22" s="73">
        <v>0</v>
      </c>
      <c r="S22" s="73">
        <v>0</v>
      </c>
      <c r="T22" s="73">
        <v>0</v>
      </c>
      <c r="U22" s="73">
        <v>0</v>
      </c>
      <c r="V22" s="73">
        <v>0</v>
      </c>
      <c r="W22" s="73">
        <v>0</v>
      </c>
      <c r="X22" s="73">
        <v>0</v>
      </c>
      <c r="Y22" s="73">
        <v>10.087999999999999</v>
      </c>
      <c r="Z22" s="73">
        <v>0</v>
      </c>
      <c r="AA22" s="73">
        <v>0</v>
      </c>
      <c r="AB22" s="73">
        <v>0</v>
      </c>
      <c r="AC22" s="73">
        <v>0</v>
      </c>
      <c r="AD22" s="73">
        <v>2.77</v>
      </c>
      <c r="AE22" s="73">
        <v>0</v>
      </c>
      <c r="AF22" s="73">
        <v>0</v>
      </c>
      <c r="AG22" s="73">
        <v>0</v>
      </c>
      <c r="AH22" s="73">
        <v>0</v>
      </c>
      <c r="AI22" s="73">
        <v>0</v>
      </c>
      <c r="AJ22" s="73">
        <v>0</v>
      </c>
      <c r="AK22" s="73">
        <v>0</v>
      </c>
      <c r="AL22" s="73">
        <v>0</v>
      </c>
      <c r="AM22" s="73">
        <v>0</v>
      </c>
      <c r="AN22" s="73">
        <v>8.8759999999999994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4.5519999999999996</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227.715</v>
      </c>
      <c r="DP22" s="73">
        <v>0</v>
      </c>
      <c r="DQ22" s="73">
        <v>0</v>
      </c>
      <c r="DR22" s="73">
        <v>0</v>
      </c>
      <c r="DS22" s="73">
        <v>0</v>
      </c>
      <c r="DT22" s="73">
        <v>0</v>
      </c>
      <c r="DU22" s="73">
        <v>0</v>
      </c>
      <c r="DV22" s="73">
        <v>0</v>
      </c>
      <c r="DW22" s="73">
        <v>0</v>
      </c>
      <c r="DX22" s="73">
        <v>0</v>
      </c>
      <c r="DY22" s="73">
        <v>0</v>
      </c>
      <c r="DZ22" s="73">
        <v>10.087999999999999</v>
      </c>
      <c r="EA22" s="73">
        <v>0</v>
      </c>
      <c r="EB22" s="73">
        <v>0</v>
      </c>
      <c r="EC22" s="73">
        <v>0</v>
      </c>
      <c r="ED22" s="73">
        <v>0</v>
      </c>
      <c r="EE22" s="73">
        <v>2.77</v>
      </c>
      <c r="EF22" s="73">
        <v>0</v>
      </c>
      <c r="EG22" s="73">
        <v>0</v>
      </c>
      <c r="EH22" s="73">
        <v>0</v>
      </c>
      <c r="EI22" s="73">
        <v>0</v>
      </c>
      <c r="EJ22" s="73">
        <v>0</v>
      </c>
      <c r="EK22" s="73">
        <v>0</v>
      </c>
      <c r="EL22" s="73">
        <v>0</v>
      </c>
      <c r="EM22" s="73">
        <v>0</v>
      </c>
      <c r="EN22" s="73">
        <v>0</v>
      </c>
      <c r="EO22" s="73">
        <v>8.8759999999999994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4.5519999999999996</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227.715</v>
      </c>
      <c r="HJ22" s="73">
        <v>0</v>
      </c>
      <c r="HK22" s="73">
        <v>21.734000000000002</v>
      </c>
      <c r="HL22" s="73">
        <v>0</v>
      </c>
      <c r="HM22" s="73">
        <v>0</v>
      </c>
      <c r="HN22" s="73">
        <v>0</v>
      </c>
      <c r="HO22" s="73">
        <v>0</v>
      </c>
      <c r="HP22" s="73">
        <v>0</v>
      </c>
      <c r="HQ22" s="73">
        <v>0</v>
      </c>
      <c r="HR22" s="73">
        <v>0</v>
      </c>
      <c r="HS22" s="73">
        <v>0</v>
      </c>
      <c r="HT22" s="73">
        <v>0</v>
      </c>
      <c r="HU22" s="73">
        <v>4.5519999999999996</v>
      </c>
      <c r="HV22" s="73">
        <v>0</v>
      </c>
      <c r="HW22" s="73">
        <v>0</v>
      </c>
      <c r="HX22" s="73">
        <v>0</v>
      </c>
      <c r="HY22" s="73">
        <v>0</v>
      </c>
      <c r="HZ22" s="73">
        <v>0</v>
      </c>
      <c r="IA22" s="73">
        <v>0</v>
      </c>
      <c r="IB22" s="73">
        <v>0</v>
      </c>
      <c r="IC22" s="73">
        <v>0</v>
      </c>
      <c r="ID22" s="73">
        <v>227.715</v>
      </c>
      <c r="IE22" s="73">
        <v>0</v>
      </c>
      <c r="IF22" s="73">
        <v>21.734000000000002</v>
      </c>
      <c r="IG22" s="73">
        <v>0</v>
      </c>
      <c r="IH22" s="73">
        <v>0</v>
      </c>
      <c r="II22" s="73">
        <v>0</v>
      </c>
      <c r="IJ22" s="73">
        <v>0</v>
      </c>
      <c r="IK22" s="73">
        <v>0</v>
      </c>
      <c r="IL22" s="73">
        <v>0</v>
      </c>
      <c r="IM22" s="73">
        <v>0</v>
      </c>
      <c r="IN22" s="73">
        <v>0</v>
      </c>
      <c r="IO22" s="73">
        <v>0</v>
      </c>
      <c r="IP22" s="73">
        <v>4.5519999999999996</v>
      </c>
      <c r="IQ22" s="73">
        <v>0</v>
      </c>
      <c r="IR22" s="73">
        <v>0</v>
      </c>
      <c r="IS22" s="73">
        <v>0</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2</v>
      </c>
      <c r="JM22" s="71">
        <v>0</v>
      </c>
      <c r="JN22" s="71">
        <v>0</v>
      </c>
      <c r="JO22" s="71">
        <v>0</v>
      </c>
      <c r="JP22" s="71">
        <v>0</v>
      </c>
      <c r="JQ22" s="71">
        <v>1</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2</v>
      </c>
      <c r="NN22" s="71">
        <v>0</v>
      </c>
      <c r="NO22" s="71">
        <v>0</v>
      </c>
      <c r="NP22" s="71">
        <v>0</v>
      </c>
      <c r="NQ22" s="71">
        <v>0</v>
      </c>
      <c r="NR22" s="71">
        <v>1</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4</v>
      </c>
      <c r="QY22" s="71">
        <v>0</v>
      </c>
      <c r="QZ22" s="71">
        <v>0</v>
      </c>
      <c r="RA22" s="71">
        <v>0</v>
      </c>
      <c r="RB22" s="71">
        <v>0</v>
      </c>
      <c r="RC22" s="71">
        <v>0</v>
      </c>
      <c r="RD22" s="71">
        <v>0</v>
      </c>
      <c r="RE22" s="71">
        <v>0</v>
      </c>
      <c r="RF22" s="71">
        <v>0</v>
      </c>
      <c r="RG22" s="71">
        <v>0</v>
      </c>
      <c r="RH22" s="71">
        <v>1</v>
      </c>
      <c r="RI22" s="71">
        <v>0</v>
      </c>
      <c r="RJ22" s="71">
        <v>0</v>
      </c>
      <c r="RK22" s="71">
        <v>0</v>
      </c>
      <c r="RL22" s="71">
        <v>0</v>
      </c>
      <c r="RM22" s="71">
        <v>0</v>
      </c>
      <c r="RN22" s="71">
        <v>0</v>
      </c>
      <c r="RO22" s="71">
        <v>0</v>
      </c>
      <c r="RP22" s="71">
        <v>0</v>
      </c>
      <c r="RQ22" s="71">
        <v>1</v>
      </c>
      <c r="RR22" s="71">
        <v>0</v>
      </c>
      <c r="RS22" s="71">
        <v>4</v>
      </c>
      <c r="RT22" s="71">
        <v>0</v>
      </c>
      <c r="RU22" s="71">
        <v>0</v>
      </c>
      <c r="RV22" s="71">
        <v>0</v>
      </c>
      <c r="RW22" s="71">
        <v>0</v>
      </c>
      <c r="RX22" s="71">
        <v>0</v>
      </c>
      <c r="RY22" s="71">
        <v>0</v>
      </c>
      <c r="RZ22" s="71">
        <v>0</v>
      </c>
      <c r="SA22" s="71">
        <v>0</v>
      </c>
      <c r="SB22" s="71">
        <v>0</v>
      </c>
      <c r="SC22" s="71">
        <v>1</v>
      </c>
      <c r="SD22" s="71">
        <v>0</v>
      </c>
      <c r="SE22" s="71">
        <v>0</v>
      </c>
      <c r="SF22" s="71">
        <v>0</v>
      </c>
      <c r="SG22" s="71">
        <v>0</v>
      </c>
      <c r="SH22" s="71">
        <v>0</v>
      </c>
    </row>
    <row r="23" spans="1:502">
      <c r="A23" s="16" t="s">
        <v>1998</v>
      </c>
      <c r="B23" s="70">
        <v>15</v>
      </c>
      <c r="C23" s="70">
        <v>15</v>
      </c>
      <c r="D23" s="70">
        <v>1</v>
      </c>
      <c r="E23" s="70">
        <v>2018</v>
      </c>
      <c r="F23" s="70" t="s">
        <v>183</v>
      </c>
      <c r="G23" s="1073" t="s">
        <v>1983</v>
      </c>
      <c r="H23" s="70" t="s">
        <v>1984</v>
      </c>
      <c r="I23" s="1066"/>
      <c r="J23" s="73">
        <v>0</v>
      </c>
      <c r="K23" s="73">
        <v>0</v>
      </c>
      <c r="L23" s="73">
        <v>0</v>
      </c>
      <c r="M23" s="73">
        <v>0</v>
      </c>
      <c r="N23" s="73">
        <v>170.16</v>
      </c>
      <c r="O23" s="73">
        <v>0</v>
      </c>
      <c r="P23" s="73">
        <v>0</v>
      </c>
      <c r="Q23" s="73">
        <v>0</v>
      </c>
      <c r="R23" s="73">
        <v>0</v>
      </c>
      <c r="S23" s="73">
        <v>0</v>
      </c>
      <c r="T23" s="73">
        <v>0</v>
      </c>
      <c r="U23" s="73">
        <v>0</v>
      </c>
      <c r="V23" s="73">
        <v>0</v>
      </c>
      <c r="W23" s="73">
        <v>0</v>
      </c>
      <c r="X23" s="73">
        <v>0</v>
      </c>
      <c r="Y23" s="73">
        <v>9.7460000000000004</v>
      </c>
      <c r="Z23" s="73">
        <v>0</v>
      </c>
      <c r="AA23" s="73">
        <v>0</v>
      </c>
      <c r="AB23" s="73">
        <v>0</v>
      </c>
      <c r="AC23" s="73">
        <v>0</v>
      </c>
      <c r="AD23" s="73">
        <v>2.6869999999999998</v>
      </c>
      <c r="AE23" s="73">
        <v>0</v>
      </c>
      <c r="AF23" s="73">
        <v>0</v>
      </c>
      <c r="AG23" s="73">
        <v>0</v>
      </c>
      <c r="AH23" s="73">
        <v>0</v>
      </c>
      <c r="AI23" s="73">
        <v>0</v>
      </c>
      <c r="AJ23" s="73">
        <v>0</v>
      </c>
      <c r="AK23" s="73">
        <v>0</v>
      </c>
      <c r="AL23" s="73">
        <v>0</v>
      </c>
      <c r="AM23" s="73">
        <v>0</v>
      </c>
      <c r="AN23" s="73">
        <v>8.3379999999999992</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3.63</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170.16</v>
      </c>
      <c r="DP23" s="73">
        <v>0</v>
      </c>
      <c r="DQ23" s="73">
        <v>0</v>
      </c>
      <c r="DR23" s="73">
        <v>0</v>
      </c>
      <c r="DS23" s="73">
        <v>0</v>
      </c>
      <c r="DT23" s="73">
        <v>0</v>
      </c>
      <c r="DU23" s="73">
        <v>0</v>
      </c>
      <c r="DV23" s="73">
        <v>0</v>
      </c>
      <c r="DW23" s="73">
        <v>0</v>
      </c>
      <c r="DX23" s="73">
        <v>0</v>
      </c>
      <c r="DY23" s="73">
        <v>0</v>
      </c>
      <c r="DZ23" s="73">
        <v>9.7460000000000004</v>
      </c>
      <c r="EA23" s="73">
        <v>0</v>
      </c>
      <c r="EB23" s="73">
        <v>0</v>
      </c>
      <c r="EC23" s="73">
        <v>0</v>
      </c>
      <c r="ED23" s="73">
        <v>0</v>
      </c>
      <c r="EE23" s="73">
        <v>2.6869999999999998</v>
      </c>
      <c r="EF23" s="73">
        <v>0</v>
      </c>
      <c r="EG23" s="73">
        <v>0</v>
      </c>
      <c r="EH23" s="73">
        <v>0</v>
      </c>
      <c r="EI23" s="73">
        <v>0</v>
      </c>
      <c r="EJ23" s="73">
        <v>0</v>
      </c>
      <c r="EK23" s="73">
        <v>0</v>
      </c>
      <c r="EL23" s="73">
        <v>0</v>
      </c>
      <c r="EM23" s="73">
        <v>0</v>
      </c>
      <c r="EN23" s="73">
        <v>0</v>
      </c>
      <c r="EO23" s="73">
        <v>8.3379999999999992</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3.63</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170.16</v>
      </c>
      <c r="HJ23" s="73">
        <v>0</v>
      </c>
      <c r="HK23" s="73">
        <v>20.771000000000001</v>
      </c>
      <c r="HL23" s="73">
        <v>0</v>
      </c>
      <c r="HM23" s="73">
        <v>0</v>
      </c>
      <c r="HN23" s="73">
        <v>0</v>
      </c>
      <c r="HO23" s="73">
        <v>0</v>
      </c>
      <c r="HP23" s="73">
        <v>0</v>
      </c>
      <c r="HQ23" s="73">
        <v>0</v>
      </c>
      <c r="HR23" s="73">
        <v>0</v>
      </c>
      <c r="HS23" s="73">
        <v>0</v>
      </c>
      <c r="HT23" s="73">
        <v>0</v>
      </c>
      <c r="HU23" s="73">
        <v>3.63</v>
      </c>
      <c r="HV23" s="73">
        <v>0</v>
      </c>
      <c r="HW23" s="73">
        <v>0</v>
      </c>
      <c r="HX23" s="73">
        <v>0</v>
      </c>
      <c r="HY23" s="73">
        <v>0</v>
      </c>
      <c r="HZ23" s="73">
        <v>0</v>
      </c>
      <c r="IA23" s="73">
        <v>0</v>
      </c>
      <c r="IB23" s="73">
        <v>0</v>
      </c>
      <c r="IC23" s="73">
        <v>0</v>
      </c>
      <c r="ID23" s="73">
        <v>170.16</v>
      </c>
      <c r="IE23" s="73">
        <v>0</v>
      </c>
      <c r="IF23" s="73">
        <v>20.771000000000001</v>
      </c>
      <c r="IG23" s="73">
        <v>0</v>
      </c>
      <c r="IH23" s="73">
        <v>0</v>
      </c>
      <c r="II23" s="73">
        <v>0</v>
      </c>
      <c r="IJ23" s="73">
        <v>0</v>
      </c>
      <c r="IK23" s="73">
        <v>0</v>
      </c>
      <c r="IL23" s="73">
        <v>0</v>
      </c>
      <c r="IM23" s="73">
        <v>0</v>
      </c>
      <c r="IN23" s="73">
        <v>0</v>
      </c>
      <c r="IO23" s="73">
        <v>0</v>
      </c>
      <c r="IP23" s="73">
        <v>3.63</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2</v>
      </c>
      <c r="JM23" s="71">
        <v>0</v>
      </c>
      <c r="JN23" s="71">
        <v>0</v>
      </c>
      <c r="JO23" s="71">
        <v>0</v>
      </c>
      <c r="JP23" s="71">
        <v>0</v>
      </c>
      <c r="JQ23" s="71">
        <v>1</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2</v>
      </c>
      <c r="NN23" s="71">
        <v>0</v>
      </c>
      <c r="NO23" s="71">
        <v>0</v>
      </c>
      <c r="NP23" s="71">
        <v>0</v>
      </c>
      <c r="NQ23" s="71">
        <v>0</v>
      </c>
      <c r="NR23" s="71">
        <v>1</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4</v>
      </c>
      <c r="QY23" s="71">
        <v>0</v>
      </c>
      <c r="QZ23" s="71">
        <v>0</v>
      </c>
      <c r="RA23" s="71">
        <v>0</v>
      </c>
      <c r="RB23" s="71">
        <v>0</v>
      </c>
      <c r="RC23" s="71">
        <v>0</v>
      </c>
      <c r="RD23" s="71">
        <v>0</v>
      </c>
      <c r="RE23" s="71">
        <v>0</v>
      </c>
      <c r="RF23" s="71">
        <v>0</v>
      </c>
      <c r="RG23" s="71">
        <v>0</v>
      </c>
      <c r="RH23" s="71">
        <v>1</v>
      </c>
      <c r="RI23" s="71">
        <v>0</v>
      </c>
      <c r="RJ23" s="71">
        <v>0</v>
      </c>
      <c r="RK23" s="71">
        <v>0</v>
      </c>
      <c r="RL23" s="71">
        <v>0</v>
      </c>
      <c r="RM23" s="71">
        <v>0</v>
      </c>
      <c r="RN23" s="71">
        <v>0</v>
      </c>
      <c r="RO23" s="71">
        <v>0</v>
      </c>
      <c r="RP23" s="71">
        <v>0</v>
      </c>
      <c r="RQ23" s="71">
        <v>1</v>
      </c>
      <c r="RR23" s="71">
        <v>0</v>
      </c>
      <c r="RS23" s="71">
        <v>4</v>
      </c>
      <c r="RT23" s="71">
        <v>0</v>
      </c>
      <c r="RU23" s="71">
        <v>0</v>
      </c>
      <c r="RV23" s="71">
        <v>0</v>
      </c>
      <c r="RW23" s="71">
        <v>0</v>
      </c>
      <c r="RX23" s="71">
        <v>0</v>
      </c>
      <c r="RY23" s="71">
        <v>0</v>
      </c>
      <c r="RZ23" s="71">
        <v>0</v>
      </c>
      <c r="SA23" s="71">
        <v>0</v>
      </c>
      <c r="SB23" s="71">
        <v>0</v>
      </c>
      <c r="SC23" s="71">
        <v>1</v>
      </c>
      <c r="SD23" s="71">
        <v>0</v>
      </c>
      <c r="SE23" s="71">
        <v>0</v>
      </c>
      <c r="SF23" s="71">
        <v>0</v>
      </c>
      <c r="SG23" s="71">
        <v>0</v>
      </c>
      <c r="SH23" s="71">
        <v>0</v>
      </c>
    </row>
    <row r="24" spans="1:502">
      <c r="A24" s="16" t="s">
        <v>1999</v>
      </c>
      <c r="B24" s="70">
        <v>16</v>
      </c>
      <c r="C24" s="70">
        <v>16</v>
      </c>
      <c r="D24" s="70">
        <v>1</v>
      </c>
      <c r="E24" s="70">
        <v>2019</v>
      </c>
      <c r="F24" s="70" t="s">
        <v>158</v>
      </c>
      <c r="G24" s="1073" t="s">
        <v>1983</v>
      </c>
      <c r="H24" s="70" t="s">
        <v>1984</v>
      </c>
      <c r="I24" s="1066"/>
      <c r="J24" s="73">
        <v>0</v>
      </c>
      <c r="K24" s="73">
        <v>0</v>
      </c>
      <c r="L24" s="73">
        <v>0</v>
      </c>
      <c r="M24" s="73">
        <v>0</v>
      </c>
      <c r="N24" s="73">
        <v>238.66300000000001</v>
      </c>
      <c r="O24" s="73">
        <v>0</v>
      </c>
      <c r="P24" s="73">
        <v>0</v>
      </c>
      <c r="Q24" s="73">
        <v>0</v>
      </c>
      <c r="R24" s="73">
        <v>0</v>
      </c>
      <c r="S24" s="73">
        <v>0</v>
      </c>
      <c r="T24" s="73">
        <v>0</v>
      </c>
      <c r="U24" s="73">
        <v>0</v>
      </c>
      <c r="V24" s="73">
        <v>0</v>
      </c>
      <c r="W24" s="73">
        <v>0</v>
      </c>
      <c r="X24" s="73">
        <v>0</v>
      </c>
      <c r="Y24" s="73">
        <v>9.6379999999999999</v>
      </c>
      <c r="Z24" s="73">
        <v>0</v>
      </c>
      <c r="AA24" s="73">
        <v>0</v>
      </c>
      <c r="AB24" s="73">
        <v>0</v>
      </c>
      <c r="AC24" s="73">
        <v>0</v>
      </c>
      <c r="AD24" s="73">
        <v>2.548</v>
      </c>
      <c r="AE24" s="73">
        <v>0</v>
      </c>
      <c r="AF24" s="73">
        <v>0</v>
      </c>
      <c r="AG24" s="73">
        <v>0</v>
      </c>
      <c r="AH24" s="73">
        <v>0</v>
      </c>
      <c r="AI24" s="73">
        <v>0</v>
      </c>
      <c r="AJ24" s="73">
        <v>0</v>
      </c>
      <c r="AK24" s="73">
        <v>0</v>
      </c>
      <c r="AL24" s="73">
        <v>0</v>
      </c>
      <c r="AM24" s="73">
        <v>0</v>
      </c>
      <c r="AN24" s="73">
        <v>7.6319999999999997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3.7469999999999999</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238.66300000000001</v>
      </c>
      <c r="DP24" s="73">
        <v>0</v>
      </c>
      <c r="DQ24" s="73">
        <v>0</v>
      </c>
      <c r="DR24" s="73">
        <v>0</v>
      </c>
      <c r="DS24" s="73">
        <v>0</v>
      </c>
      <c r="DT24" s="73">
        <v>0</v>
      </c>
      <c r="DU24" s="73">
        <v>0</v>
      </c>
      <c r="DV24" s="73">
        <v>0</v>
      </c>
      <c r="DW24" s="73">
        <v>0</v>
      </c>
      <c r="DX24" s="73">
        <v>0</v>
      </c>
      <c r="DY24" s="73">
        <v>0</v>
      </c>
      <c r="DZ24" s="73">
        <v>9.6379999999999999</v>
      </c>
      <c r="EA24" s="73">
        <v>0</v>
      </c>
      <c r="EB24" s="73">
        <v>0</v>
      </c>
      <c r="EC24" s="73">
        <v>0</v>
      </c>
      <c r="ED24" s="73">
        <v>0</v>
      </c>
      <c r="EE24" s="73">
        <v>2.548</v>
      </c>
      <c r="EF24" s="73">
        <v>0</v>
      </c>
      <c r="EG24" s="73">
        <v>0</v>
      </c>
      <c r="EH24" s="73">
        <v>0</v>
      </c>
      <c r="EI24" s="73">
        <v>0</v>
      </c>
      <c r="EJ24" s="73">
        <v>0</v>
      </c>
      <c r="EK24" s="73">
        <v>0</v>
      </c>
      <c r="EL24" s="73">
        <v>0</v>
      </c>
      <c r="EM24" s="73">
        <v>0</v>
      </c>
      <c r="EN24" s="73">
        <v>0</v>
      </c>
      <c r="EO24" s="73">
        <v>7.6319999999999997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3.7469999999999999</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238.66300000000001</v>
      </c>
      <c r="HJ24" s="73">
        <v>0</v>
      </c>
      <c r="HK24" s="73">
        <v>19.818000000000001</v>
      </c>
      <c r="HL24" s="73">
        <v>0</v>
      </c>
      <c r="HM24" s="73">
        <v>0</v>
      </c>
      <c r="HN24" s="73">
        <v>0</v>
      </c>
      <c r="HO24" s="73">
        <v>0</v>
      </c>
      <c r="HP24" s="73">
        <v>0</v>
      </c>
      <c r="HQ24" s="73">
        <v>0</v>
      </c>
      <c r="HR24" s="73">
        <v>0</v>
      </c>
      <c r="HS24" s="73">
        <v>0</v>
      </c>
      <c r="HT24" s="73">
        <v>0</v>
      </c>
      <c r="HU24" s="73">
        <v>3.7469999999999999</v>
      </c>
      <c r="HV24" s="73">
        <v>0</v>
      </c>
      <c r="HW24" s="73">
        <v>0</v>
      </c>
      <c r="HX24" s="73">
        <v>0</v>
      </c>
      <c r="HY24" s="73">
        <v>0</v>
      </c>
      <c r="HZ24" s="73">
        <v>0</v>
      </c>
      <c r="IA24" s="73">
        <v>0</v>
      </c>
      <c r="IB24" s="73">
        <v>0</v>
      </c>
      <c r="IC24" s="73">
        <v>0</v>
      </c>
      <c r="ID24" s="73">
        <v>238.66300000000001</v>
      </c>
      <c r="IE24" s="73">
        <v>0</v>
      </c>
      <c r="IF24" s="73">
        <v>19.818000000000001</v>
      </c>
      <c r="IG24" s="73">
        <v>0</v>
      </c>
      <c r="IH24" s="73">
        <v>0</v>
      </c>
      <c r="II24" s="73">
        <v>0</v>
      </c>
      <c r="IJ24" s="73">
        <v>0</v>
      </c>
      <c r="IK24" s="73">
        <v>0</v>
      </c>
      <c r="IL24" s="73">
        <v>0</v>
      </c>
      <c r="IM24" s="73">
        <v>0</v>
      </c>
      <c r="IN24" s="73">
        <v>0</v>
      </c>
      <c r="IO24" s="73">
        <v>0</v>
      </c>
      <c r="IP24" s="73">
        <v>3.7469999999999999</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2</v>
      </c>
      <c r="JM24" s="71">
        <v>0</v>
      </c>
      <c r="JN24" s="71">
        <v>0</v>
      </c>
      <c r="JO24" s="71">
        <v>0</v>
      </c>
      <c r="JP24" s="71">
        <v>0</v>
      </c>
      <c r="JQ24" s="71">
        <v>1</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2</v>
      </c>
      <c r="NN24" s="71">
        <v>0</v>
      </c>
      <c r="NO24" s="71">
        <v>0</v>
      </c>
      <c r="NP24" s="71">
        <v>0</v>
      </c>
      <c r="NQ24" s="71">
        <v>0</v>
      </c>
      <c r="NR24" s="71">
        <v>1</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4</v>
      </c>
      <c r="QY24" s="71">
        <v>0</v>
      </c>
      <c r="QZ24" s="71">
        <v>0</v>
      </c>
      <c r="RA24" s="71">
        <v>0</v>
      </c>
      <c r="RB24" s="71">
        <v>0</v>
      </c>
      <c r="RC24" s="71">
        <v>0</v>
      </c>
      <c r="RD24" s="71">
        <v>0</v>
      </c>
      <c r="RE24" s="71">
        <v>0</v>
      </c>
      <c r="RF24" s="71">
        <v>0</v>
      </c>
      <c r="RG24" s="71">
        <v>0</v>
      </c>
      <c r="RH24" s="71">
        <v>1</v>
      </c>
      <c r="RI24" s="71">
        <v>0</v>
      </c>
      <c r="RJ24" s="71">
        <v>0</v>
      </c>
      <c r="RK24" s="71">
        <v>0</v>
      </c>
      <c r="RL24" s="71">
        <v>0</v>
      </c>
      <c r="RM24" s="71">
        <v>0</v>
      </c>
      <c r="RN24" s="71">
        <v>0</v>
      </c>
      <c r="RO24" s="71">
        <v>0</v>
      </c>
      <c r="RP24" s="71">
        <v>0</v>
      </c>
      <c r="RQ24" s="71">
        <v>1</v>
      </c>
      <c r="RR24" s="71">
        <v>0</v>
      </c>
      <c r="RS24" s="71">
        <v>4</v>
      </c>
      <c r="RT24" s="71">
        <v>0</v>
      </c>
      <c r="RU24" s="71">
        <v>0</v>
      </c>
      <c r="RV24" s="71">
        <v>0</v>
      </c>
      <c r="RW24" s="71">
        <v>0</v>
      </c>
      <c r="RX24" s="71">
        <v>0</v>
      </c>
      <c r="RY24" s="71">
        <v>0</v>
      </c>
      <c r="RZ24" s="71">
        <v>0</v>
      </c>
      <c r="SA24" s="71">
        <v>0</v>
      </c>
      <c r="SB24" s="71">
        <v>0</v>
      </c>
      <c r="SC24" s="71">
        <v>1</v>
      </c>
      <c r="SD24" s="71">
        <v>0</v>
      </c>
      <c r="SE24" s="71">
        <v>0</v>
      </c>
      <c r="SF24" s="71">
        <v>0</v>
      </c>
      <c r="SG24" s="71">
        <v>0</v>
      </c>
      <c r="SH24" s="71">
        <v>0</v>
      </c>
    </row>
    <row r="25" spans="1:502">
      <c r="A25" s="16" t="s">
        <v>2000</v>
      </c>
      <c r="B25" s="70">
        <v>17</v>
      </c>
      <c r="C25" s="70">
        <v>17</v>
      </c>
      <c r="D25" s="70">
        <v>1</v>
      </c>
      <c r="E25" s="70">
        <v>2020</v>
      </c>
      <c r="F25" s="70" t="s">
        <v>159</v>
      </c>
      <c r="G25" s="1073" t="s">
        <v>1983</v>
      </c>
      <c r="H25" s="70" t="s">
        <v>1984</v>
      </c>
      <c r="I25" s="1066"/>
      <c r="J25" s="73">
        <v>0</v>
      </c>
      <c r="K25" s="73">
        <v>0</v>
      </c>
      <c r="L25" s="73">
        <v>0</v>
      </c>
      <c r="M25" s="73">
        <v>0</v>
      </c>
      <c r="N25" s="73">
        <v>217.90199999999999</v>
      </c>
      <c r="O25" s="73">
        <v>0</v>
      </c>
      <c r="P25" s="73">
        <v>0</v>
      </c>
      <c r="Q25" s="73">
        <v>0</v>
      </c>
      <c r="R25" s="73">
        <v>0</v>
      </c>
      <c r="S25" s="73">
        <v>0</v>
      </c>
      <c r="T25" s="73">
        <v>0</v>
      </c>
      <c r="U25" s="73">
        <v>0</v>
      </c>
      <c r="V25" s="73">
        <v>0</v>
      </c>
      <c r="W25" s="73">
        <v>0</v>
      </c>
      <c r="X25" s="73">
        <v>0</v>
      </c>
      <c r="Y25" s="73">
        <v>9.9359999999999999</v>
      </c>
      <c r="Z25" s="73">
        <v>0</v>
      </c>
      <c r="AA25" s="73">
        <v>0</v>
      </c>
      <c r="AB25" s="73">
        <v>0</v>
      </c>
      <c r="AC25" s="73">
        <v>0</v>
      </c>
      <c r="AD25" s="73">
        <v>0</v>
      </c>
      <c r="AE25" s="73">
        <v>0</v>
      </c>
      <c r="AF25" s="73">
        <v>0</v>
      </c>
      <c r="AG25" s="73">
        <v>0</v>
      </c>
      <c r="AH25" s="73">
        <v>0</v>
      </c>
      <c r="AI25" s="73">
        <v>0</v>
      </c>
      <c r="AJ25" s="73">
        <v>0</v>
      </c>
      <c r="AK25" s="73">
        <v>0</v>
      </c>
      <c r="AL25" s="73">
        <v>0</v>
      </c>
      <c r="AM25" s="73">
        <v>0</v>
      </c>
      <c r="AN25" s="73">
        <v>6.0549999999999997</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2.5960000000000001</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217.90199999999999</v>
      </c>
      <c r="DP25" s="73">
        <v>0</v>
      </c>
      <c r="DQ25" s="73">
        <v>0</v>
      </c>
      <c r="DR25" s="73">
        <v>0</v>
      </c>
      <c r="DS25" s="73">
        <v>0</v>
      </c>
      <c r="DT25" s="73">
        <v>0</v>
      </c>
      <c r="DU25" s="73">
        <v>0</v>
      </c>
      <c r="DV25" s="73">
        <v>0</v>
      </c>
      <c r="DW25" s="73">
        <v>0</v>
      </c>
      <c r="DX25" s="73">
        <v>0</v>
      </c>
      <c r="DY25" s="73">
        <v>0</v>
      </c>
      <c r="DZ25" s="73">
        <v>9.9359999999999999</v>
      </c>
      <c r="EA25" s="73">
        <v>0</v>
      </c>
      <c r="EB25" s="73">
        <v>0</v>
      </c>
      <c r="EC25" s="73">
        <v>0</v>
      </c>
      <c r="ED25" s="73">
        <v>0</v>
      </c>
      <c r="EE25" s="73">
        <v>0</v>
      </c>
      <c r="EF25" s="73">
        <v>0</v>
      </c>
      <c r="EG25" s="73">
        <v>0</v>
      </c>
      <c r="EH25" s="73">
        <v>0</v>
      </c>
      <c r="EI25" s="73">
        <v>0</v>
      </c>
      <c r="EJ25" s="73">
        <v>0</v>
      </c>
      <c r="EK25" s="73">
        <v>0</v>
      </c>
      <c r="EL25" s="73">
        <v>0</v>
      </c>
      <c r="EM25" s="73">
        <v>0</v>
      </c>
      <c r="EN25" s="73">
        <v>0</v>
      </c>
      <c r="EO25" s="73">
        <v>6.0549999999999997</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2.5960000000000001</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217.90199999999999</v>
      </c>
      <c r="HJ25" s="73">
        <v>0</v>
      </c>
      <c r="HK25" s="73">
        <v>15.991</v>
      </c>
      <c r="HL25" s="73">
        <v>0</v>
      </c>
      <c r="HM25" s="73">
        <v>0</v>
      </c>
      <c r="HN25" s="73">
        <v>0</v>
      </c>
      <c r="HO25" s="73">
        <v>0</v>
      </c>
      <c r="HP25" s="73">
        <v>0</v>
      </c>
      <c r="HQ25" s="73">
        <v>0</v>
      </c>
      <c r="HR25" s="73">
        <v>0</v>
      </c>
      <c r="HS25" s="73">
        <v>0</v>
      </c>
      <c r="HT25" s="73">
        <v>0</v>
      </c>
      <c r="HU25" s="73">
        <v>2.5960000000000001</v>
      </c>
      <c r="HV25" s="73">
        <v>0</v>
      </c>
      <c r="HW25" s="73">
        <v>0</v>
      </c>
      <c r="HX25" s="73">
        <v>0</v>
      </c>
      <c r="HY25" s="73">
        <v>0</v>
      </c>
      <c r="HZ25" s="73">
        <v>0</v>
      </c>
      <c r="IA25" s="73">
        <v>0</v>
      </c>
      <c r="IB25" s="73">
        <v>0</v>
      </c>
      <c r="IC25" s="73">
        <v>0</v>
      </c>
      <c r="ID25" s="73">
        <v>217.90199999999999</v>
      </c>
      <c r="IE25" s="73">
        <v>0</v>
      </c>
      <c r="IF25" s="73">
        <v>15.991</v>
      </c>
      <c r="IG25" s="73">
        <v>0</v>
      </c>
      <c r="IH25" s="73">
        <v>0</v>
      </c>
      <c r="II25" s="73">
        <v>0</v>
      </c>
      <c r="IJ25" s="73">
        <v>0</v>
      </c>
      <c r="IK25" s="73">
        <v>0</v>
      </c>
      <c r="IL25" s="73">
        <v>0</v>
      </c>
      <c r="IM25" s="73">
        <v>0</v>
      </c>
      <c r="IN25" s="73">
        <v>0</v>
      </c>
      <c r="IO25" s="73">
        <v>0</v>
      </c>
      <c r="IP25" s="73">
        <v>2.5960000000000001</v>
      </c>
      <c r="IQ25" s="73">
        <v>0</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0</v>
      </c>
      <c r="JL25" s="71">
        <v>2</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0</v>
      </c>
      <c r="NM25" s="71">
        <v>2</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3</v>
      </c>
      <c r="QY25" s="71">
        <v>0</v>
      </c>
      <c r="QZ25" s="71">
        <v>0</v>
      </c>
      <c r="RA25" s="71">
        <v>0</v>
      </c>
      <c r="RB25" s="71">
        <v>0</v>
      </c>
      <c r="RC25" s="71">
        <v>0</v>
      </c>
      <c r="RD25" s="71">
        <v>0</v>
      </c>
      <c r="RE25" s="71">
        <v>0</v>
      </c>
      <c r="RF25" s="71">
        <v>0</v>
      </c>
      <c r="RG25" s="71">
        <v>0</v>
      </c>
      <c r="RH25" s="71">
        <v>1</v>
      </c>
      <c r="RI25" s="71">
        <v>0</v>
      </c>
      <c r="RJ25" s="71">
        <v>0</v>
      </c>
      <c r="RK25" s="71">
        <v>0</v>
      </c>
      <c r="RL25" s="71">
        <v>0</v>
      </c>
      <c r="RM25" s="71">
        <v>0</v>
      </c>
      <c r="RN25" s="71">
        <v>0</v>
      </c>
      <c r="RO25" s="71">
        <v>0</v>
      </c>
      <c r="RP25" s="71">
        <v>0</v>
      </c>
      <c r="RQ25" s="71">
        <v>1</v>
      </c>
      <c r="RR25" s="71">
        <v>0</v>
      </c>
      <c r="RS25" s="71">
        <v>3</v>
      </c>
      <c r="RT25" s="71">
        <v>0</v>
      </c>
      <c r="RU25" s="71">
        <v>0</v>
      </c>
      <c r="RV25" s="71">
        <v>0</v>
      </c>
      <c r="RW25" s="71">
        <v>0</v>
      </c>
      <c r="RX25" s="71">
        <v>0</v>
      </c>
      <c r="RY25" s="71">
        <v>0</v>
      </c>
      <c r="RZ25" s="71">
        <v>0</v>
      </c>
      <c r="SA25" s="71">
        <v>0</v>
      </c>
      <c r="SB25" s="71">
        <v>0</v>
      </c>
      <c r="SC25" s="71">
        <v>1</v>
      </c>
      <c r="SD25" s="71">
        <v>0</v>
      </c>
      <c r="SE25" s="71">
        <v>0</v>
      </c>
      <c r="SF25" s="71">
        <v>0</v>
      </c>
      <c r="SG25" s="71">
        <v>0</v>
      </c>
      <c r="SH25" s="71">
        <v>0</v>
      </c>
    </row>
    <row r="26" spans="1:502">
      <c r="A26" s="16" t="s">
        <v>2001</v>
      </c>
      <c r="B26" s="70">
        <v>18</v>
      </c>
      <c r="C26" s="70">
        <v>18</v>
      </c>
      <c r="D26" s="70">
        <v>1</v>
      </c>
      <c r="E26" s="70">
        <v>2021</v>
      </c>
      <c r="F26" s="70" t="s">
        <v>160</v>
      </c>
      <c r="G26" s="1073" t="s">
        <v>1983</v>
      </c>
      <c r="H26" s="70" t="s">
        <v>1984</v>
      </c>
      <c r="I26" s="1066"/>
      <c r="J26" s="73">
        <v>0</v>
      </c>
      <c r="K26" s="73">
        <v>0</v>
      </c>
      <c r="L26" s="73">
        <v>0</v>
      </c>
      <c r="M26" s="73">
        <v>0</v>
      </c>
      <c r="N26" s="73">
        <v>216.82</v>
      </c>
      <c r="O26" s="73">
        <v>0</v>
      </c>
      <c r="P26" s="73">
        <v>0</v>
      </c>
      <c r="Q26" s="73">
        <v>0</v>
      </c>
      <c r="R26" s="73">
        <v>0</v>
      </c>
      <c r="S26" s="73">
        <v>0</v>
      </c>
      <c r="T26" s="73">
        <v>0</v>
      </c>
      <c r="U26" s="73">
        <v>0</v>
      </c>
      <c r="V26" s="73">
        <v>0</v>
      </c>
      <c r="W26" s="73">
        <v>0</v>
      </c>
      <c r="X26" s="73">
        <v>0</v>
      </c>
      <c r="Y26" s="73">
        <v>10.965999999999999</v>
      </c>
      <c r="Z26" s="73">
        <v>0</v>
      </c>
      <c r="AA26" s="73">
        <v>0</v>
      </c>
      <c r="AB26" s="73">
        <v>0</v>
      </c>
      <c r="AC26" s="73">
        <v>0</v>
      </c>
      <c r="AD26" s="73">
        <v>0</v>
      </c>
      <c r="AE26" s="73">
        <v>0</v>
      </c>
      <c r="AF26" s="73">
        <v>0</v>
      </c>
      <c r="AG26" s="73">
        <v>0</v>
      </c>
      <c r="AH26" s="73">
        <v>0</v>
      </c>
      <c r="AI26" s="73">
        <v>0</v>
      </c>
      <c r="AJ26" s="73">
        <v>0</v>
      </c>
      <c r="AK26" s="73">
        <v>0</v>
      </c>
      <c r="AL26" s="73">
        <v>0</v>
      </c>
      <c r="AM26" s="73">
        <v>0</v>
      </c>
      <c r="AN26" s="73">
        <v>6.3339999999999996</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3.169</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216.82</v>
      </c>
      <c r="DP26" s="73">
        <v>0</v>
      </c>
      <c r="DQ26" s="73">
        <v>0</v>
      </c>
      <c r="DR26" s="73">
        <v>0</v>
      </c>
      <c r="DS26" s="73">
        <v>0</v>
      </c>
      <c r="DT26" s="73">
        <v>0</v>
      </c>
      <c r="DU26" s="73">
        <v>0</v>
      </c>
      <c r="DV26" s="73">
        <v>0</v>
      </c>
      <c r="DW26" s="73">
        <v>0</v>
      </c>
      <c r="DX26" s="73">
        <v>0</v>
      </c>
      <c r="DY26" s="73">
        <v>0</v>
      </c>
      <c r="DZ26" s="73">
        <v>10.965999999999999</v>
      </c>
      <c r="EA26" s="73">
        <v>0</v>
      </c>
      <c r="EB26" s="73">
        <v>0</v>
      </c>
      <c r="EC26" s="73">
        <v>0</v>
      </c>
      <c r="ED26" s="73">
        <v>0</v>
      </c>
      <c r="EE26" s="73">
        <v>0</v>
      </c>
      <c r="EF26" s="73">
        <v>0</v>
      </c>
      <c r="EG26" s="73">
        <v>0</v>
      </c>
      <c r="EH26" s="73">
        <v>0</v>
      </c>
      <c r="EI26" s="73">
        <v>0</v>
      </c>
      <c r="EJ26" s="73">
        <v>0</v>
      </c>
      <c r="EK26" s="73">
        <v>0</v>
      </c>
      <c r="EL26" s="73">
        <v>0</v>
      </c>
      <c r="EM26" s="73">
        <v>0</v>
      </c>
      <c r="EN26" s="73">
        <v>0</v>
      </c>
      <c r="EO26" s="73">
        <v>6.3339999999999996</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3.169</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216.82</v>
      </c>
      <c r="HJ26" s="73">
        <v>0</v>
      </c>
      <c r="HK26" s="73">
        <v>17.3</v>
      </c>
      <c r="HL26" s="73">
        <v>0</v>
      </c>
      <c r="HM26" s="73">
        <v>0</v>
      </c>
      <c r="HN26" s="73">
        <v>0</v>
      </c>
      <c r="HO26" s="73">
        <v>0</v>
      </c>
      <c r="HP26" s="73">
        <v>0</v>
      </c>
      <c r="HQ26" s="73">
        <v>0</v>
      </c>
      <c r="HR26" s="73">
        <v>0</v>
      </c>
      <c r="HS26" s="73">
        <v>0</v>
      </c>
      <c r="HT26" s="73">
        <v>0</v>
      </c>
      <c r="HU26" s="73">
        <v>3.169</v>
      </c>
      <c r="HV26" s="73">
        <v>0</v>
      </c>
      <c r="HW26" s="73">
        <v>0</v>
      </c>
      <c r="HX26" s="73">
        <v>0</v>
      </c>
      <c r="HY26" s="73">
        <v>0</v>
      </c>
      <c r="HZ26" s="73">
        <v>0</v>
      </c>
      <c r="IA26" s="73">
        <v>0</v>
      </c>
      <c r="IB26" s="73">
        <v>0</v>
      </c>
      <c r="IC26" s="73">
        <v>0</v>
      </c>
      <c r="ID26" s="73">
        <v>216.82</v>
      </c>
      <c r="IE26" s="73">
        <v>0</v>
      </c>
      <c r="IF26" s="73">
        <v>17.3</v>
      </c>
      <c r="IG26" s="73">
        <v>0</v>
      </c>
      <c r="IH26" s="73">
        <v>0</v>
      </c>
      <c r="II26" s="73">
        <v>0</v>
      </c>
      <c r="IJ26" s="73">
        <v>0</v>
      </c>
      <c r="IK26" s="73">
        <v>0</v>
      </c>
      <c r="IL26" s="73">
        <v>0</v>
      </c>
      <c r="IM26" s="73">
        <v>0</v>
      </c>
      <c r="IN26" s="73">
        <v>0</v>
      </c>
      <c r="IO26" s="73">
        <v>0</v>
      </c>
      <c r="IP26" s="73">
        <v>3.169</v>
      </c>
      <c r="IQ26" s="73">
        <v>0</v>
      </c>
      <c r="IR26" s="73">
        <v>0</v>
      </c>
      <c r="IS26" s="73">
        <v>0</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0</v>
      </c>
      <c r="JK26" s="71">
        <v>0</v>
      </c>
      <c r="JL26" s="71">
        <v>2</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0</v>
      </c>
      <c r="NL26" s="71">
        <v>0</v>
      </c>
      <c r="NM26" s="71">
        <v>2</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3</v>
      </c>
      <c r="QY26" s="71">
        <v>0</v>
      </c>
      <c r="QZ26" s="71">
        <v>0</v>
      </c>
      <c r="RA26" s="71">
        <v>0</v>
      </c>
      <c r="RB26" s="71">
        <v>0</v>
      </c>
      <c r="RC26" s="71">
        <v>0</v>
      </c>
      <c r="RD26" s="71">
        <v>0</v>
      </c>
      <c r="RE26" s="71">
        <v>0</v>
      </c>
      <c r="RF26" s="71">
        <v>0</v>
      </c>
      <c r="RG26" s="71">
        <v>0</v>
      </c>
      <c r="RH26" s="71">
        <v>1</v>
      </c>
      <c r="RI26" s="71">
        <v>0</v>
      </c>
      <c r="RJ26" s="71">
        <v>0</v>
      </c>
      <c r="RK26" s="71">
        <v>0</v>
      </c>
      <c r="RL26" s="71">
        <v>0</v>
      </c>
      <c r="RM26" s="71">
        <v>0</v>
      </c>
      <c r="RN26" s="71">
        <v>0</v>
      </c>
      <c r="RO26" s="71">
        <v>0</v>
      </c>
      <c r="RP26" s="71">
        <v>0</v>
      </c>
      <c r="RQ26" s="71">
        <v>1</v>
      </c>
      <c r="RR26" s="71">
        <v>0</v>
      </c>
      <c r="RS26" s="71">
        <v>3</v>
      </c>
      <c r="RT26" s="71">
        <v>0</v>
      </c>
      <c r="RU26" s="71">
        <v>0</v>
      </c>
      <c r="RV26" s="71">
        <v>0</v>
      </c>
      <c r="RW26" s="71">
        <v>0</v>
      </c>
      <c r="RX26" s="71">
        <v>0</v>
      </c>
      <c r="RY26" s="71">
        <v>0</v>
      </c>
      <c r="RZ26" s="71">
        <v>0</v>
      </c>
      <c r="SA26" s="71">
        <v>0</v>
      </c>
      <c r="SB26" s="71">
        <v>0</v>
      </c>
      <c r="SC26" s="71">
        <v>1</v>
      </c>
      <c r="SD26" s="71">
        <v>0</v>
      </c>
      <c r="SE26" s="71">
        <v>0</v>
      </c>
      <c r="SF26" s="71">
        <v>0</v>
      </c>
      <c r="SG26" s="71">
        <v>0</v>
      </c>
      <c r="SH26" s="71">
        <v>0</v>
      </c>
    </row>
    <row r="27" spans="1:502">
      <c r="A27" s="16" t="s">
        <v>2002</v>
      </c>
      <c r="B27" s="70">
        <v>19</v>
      </c>
      <c r="C27" s="70">
        <v>19</v>
      </c>
      <c r="D27" s="70">
        <v>1</v>
      </c>
      <c r="E27" s="70">
        <v>2022</v>
      </c>
      <c r="F27" s="70" t="s">
        <v>161</v>
      </c>
      <c r="G27" s="1073" t="s">
        <v>1983</v>
      </c>
      <c r="H27" s="70" t="s">
        <v>1984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2003</v>
      </c>
      <c r="B28" s="70">
        <v>20</v>
      </c>
      <c r="C28" s="70">
        <v>20</v>
      </c>
      <c r="D28" s="70">
        <v>1</v>
      </c>
      <c r="E28" s="70">
        <v>2023</v>
      </c>
      <c r="F28" s="70" t="s">
        <v>1539</v>
      </c>
      <c r="G28" s="1073" t="s">
        <v>1983</v>
      </c>
      <c r="H28" s="70" t="s">
        <v>1984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2004</v>
      </c>
      <c r="B29" s="70">
        <v>21</v>
      </c>
      <c r="C29" s="70">
        <v>21</v>
      </c>
      <c r="D29" s="70">
        <v>1</v>
      </c>
      <c r="E29" s="70">
        <v>2024</v>
      </c>
      <c r="F29" s="70" t="s">
        <v>1554</v>
      </c>
      <c r="G29" s="1073" t="s">
        <v>1983</v>
      </c>
      <c r="H29" s="70" t="s">
        <v>1984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1983</v>
      </c>
      <c r="H30" s="70" t="s">
        <v>1984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1983</v>
      </c>
      <c r="H31" s="70" t="s">
        <v>1984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1983</v>
      </c>
      <c r="H32" s="70" t="s">
        <v>1984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1983</v>
      </c>
      <c r="H33" s="70" t="s">
        <v>1984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1983</v>
      </c>
      <c r="H34" s="70" t="s">
        <v>1984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1983</v>
      </c>
      <c r="H35" s="70" t="s">
        <v>1984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1728</v>
      </c>
      <c r="B10" s="70">
        <v>2</v>
      </c>
      <c r="C10" s="70">
        <v>18</v>
      </c>
      <c r="D10" s="70">
        <v>2</v>
      </c>
      <c r="E10" s="70">
        <v>2024</v>
      </c>
      <c r="F10" s="70" t="s">
        <v>1554</v>
      </c>
      <c r="G10" s="1073" t="s">
        <v>1725</v>
      </c>
      <c r="H10" s="70" t="s">
        <v>1726</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1801</v>
      </c>
      <c r="B11" s="70">
        <v>3</v>
      </c>
      <c r="C11" s="70">
        <v>18</v>
      </c>
      <c r="D11" s="70">
        <v>3</v>
      </c>
      <c r="E11" s="70">
        <v>2024</v>
      </c>
      <c r="F11" s="70" t="s">
        <v>1554</v>
      </c>
      <c r="G11" s="1073" t="s">
        <v>1781</v>
      </c>
      <c r="H11" s="70" t="s">
        <v>1644</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1660</v>
      </c>
      <c r="B12" s="70">
        <v>4</v>
      </c>
      <c r="C12" s="70">
        <v>18</v>
      </c>
      <c r="D12" s="70">
        <v>4</v>
      </c>
      <c r="E12" s="70">
        <v>2024</v>
      </c>
      <c r="F12" s="70" t="s">
        <v>1554</v>
      </c>
      <c r="G12" s="1073" t="s">
        <v>1657</v>
      </c>
      <c r="H12" s="70" t="s">
        <v>1658</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1704</v>
      </c>
      <c r="B13" s="70">
        <v>5</v>
      </c>
      <c r="C13" s="70">
        <v>18</v>
      </c>
      <c r="D13" s="70">
        <v>5</v>
      </c>
      <c r="E13" s="70">
        <v>2024</v>
      </c>
      <c r="F13" s="70" t="s">
        <v>1554</v>
      </c>
      <c r="G13" s="1073" t="s">
        <v>1701</v>
      </c>
      <c r="H13" s="70" t="s">
        <v>1702</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2096</v>
      </c>
      <c r="B15" s="70">
        <v>7</v>
      </c>
      <c r="C15" s="70">
        <v>18</v>
      </c>
      <c r="D15" s="70">
        <v>7</v>
      </c>
      <c r="E15" s="70">
        <v>2024</v>
      </c>
      <c r="F15" s="70" t="s">
        <v>1554</v>
      </c>
      <c r="G15" s="1073" t="s">
        <v>2075</v>
      </c>
      <c r="H15" s="70" t="s">
        <v>2076</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1656</v>
      </c>
      <c r="B16" s="70">
        <v>8</v>
      </c>
      <c r="C16" s="70">
        <v>18</v>
      </c>
      <c r="D16" s="70">
        <v>8</v>
      </c>
      <c r="E16" s="70">
        <v>2024</v>
      </c>
      <c r="F16" s="70" t="s">
        <v>1554</v>
      </c>
      <c r="G16" s="1073" t="s">
        <v>1653</v>
      </c>
      <c r="H16" s="70" t="s">
        <v>1654</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2442</v>
      </c>
      <c r="B17" s="70">
        <v>9</v>
      </c>
      <c r="C17" s="70">
        <v>18</v>
      </c>
      <c r="D17" s="70">
        <v>9</v>
      </c>
      <c r="E17" s="70">
        <v>2024</v>
      </c>
      <c r="F17" s="70" t="s">
        <v>1554</v>
      </c>
      <c r="G17" s="1073" t="s">
        <v>2439</v>
      </c>
      <c r="H17" s="70" t="s">
        <v>2440</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2073</v>
      </c>
      <c r="B18" s="70">
        <v>10</v>
      </c>
      <c r="C18" s="70">
        <v>18</v>
      </c>
      <c r="D18" s="70">
        <v>10</v>
      </c>
      <c r="E18" s="70">
        <v>2024</v>
      </c>
      <c r="F18" s="70" t="s">
        <v>1554</v>
      </c>
      <c r="G18" s="1073" t="s">
        <v>2052</v>
      </c>
      <c r="H18" s="70" t="s">
        <v>2053</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1752</v>
      </c>
      <c r="B20" s="70">
        <v>12</v>
      </c>
      <c r="C20" s="70">
        <v>18</v>
      </c>
      <c r="D20" s="70">
        <v>12</v>
      </c>
      <c r="E20" s="70">
        <v>2024</v>
      </c>
      <c r="F20" s="70" t="s">
        <v>1554</v>
      </c>
      <c r="G20" s="1073" t="s">
        <v>1749</v>
      </c>
      <c r="H20" s="70" t="s">
        <v>1750</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1664</v>
      </c>
      <c r="B21" s="70">
        <v>13</v>
      </c>
      <c r="C21" s="70">
        <v>18</v>
      </c>
      <c r="D21" s="70">
        <v>13</v>
      </c>
      <c r="E21" s="70">
        <v>2024</v>
      </c>
      <c r="F21" s="70" t="s">
        <v>1554</v>
      </c>
      <c r="G21" s="1073" t="s">
        <v>1661</v>
      </c>
      <c r="H21" s="70" t="s">
        <v>1662</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1688</v>
      </c>
      <c r="B22" s="70">
        <v>14</v>
      </c>
      <c r="C22" s="70">
        <v>18</v>
      </c>
      <c r="D22" s="70">
        <v>14</v>
      </c>
      <c r="E22" s="70">
        <v>2024</v>
      </c>
      <c r="F22" s="70" t="s">
        <v>1554</v>
      </c>
      <c r="G22" s="1073" t="s">
        <v>1685</v>
      </c>
      <c r="H22" s="70" t="s">
        <v>1686</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2438</v>
      </c>
      <c r="B24" s="70">
        <v>16</v>
      </c>
      <c r="C24" s="70">
        <v>18</v>
      </c>
      <c r="D24" s="70">
        <v>16</v>
      </c>
      <c r="E24" s="70">
        <v>2024</v>
      </c>
      <c r="F24" s="70" t="s">
        <v>1554</v>
      </c>
      <c r="G24" s="1073" t="s">
        <v>2435</v>
      </c>
      <c r="H24" s="70" t="s">
        <v>2436</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2422</v>
      </c>
      <c r="B25" s="70">
        <v>17</v>
      </c>
      <c r="C25" s="70">
        <v>18</v>
      </c>
      <c r="D25" s="70">
        <v>17</v>
      </c>
      <c r="E25" s="70">
        <v>2024</v>
      </c>
      <c r="F25" s="70" t="s">
        <v>1554</v>
      </c>
      <c r="G25" s="1073" t="s">
        <v>2419</v>
      </c>
      <c r="H25" s="70" t="s">
        <v>2420</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1672</v>
      </c>
      <c r="B27" s="70">
        <v>19</v>
      </c>
      <c r="C27" s="70">
        <v>18</v>
      </c>
      <c r="D27" s="70">
        <v>19</v>
      </c>
      <c r="E27" s="70">
        <v>2024</v>
      </c>
      <c r="F27" s="70" t="s">
        <v>1554</v>
      </c>
      <c r="G27" s="1073" t="s">
        <v>1669</v>
      </c>
      <c r="H27" s="70" t="s">
        <v>1670</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1736</v>
      </c>
      <c r="B28" s="70">
        <v>20</v>
      </c>
      <c r="C28" s="70">
        <v>18</v>
      </c>
      <c r="D28" s="70">
        <v>20</v>
      </c>
      <c r="E28" s="70">
        <v>2024</v>
      </c>
      <c r="F28" s="70" t="s">
        <v>1554</v>
      </c>
      <c r="G28" s="1073" t="s">
        <v>1733</v>
      </c>
      <c r="H28" s="70" t="s">
        <v>1734</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1744</v>
      </c>
      <c r="B29" s="70">
        <v>21</v>
      </c>
      <c r="C29" s="70">
        <v>18</v>
      </c>
      <c r="D29" s="70">
        <v>21</v>
      </c>
      <c r="E29" s="70">
        <v>2024</v>
      </c>
      <c r="F29" s="70" t="s">
        <v>1554</v>
      </c>
      <c r="G29" s="1073" t="s">
        <v>1741</v>
      </c>
      <c r="H29" s="70" t="s">
        <v>1742</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1717</v>
      </c>
      <c r="H30" s="70" t="s">
        <v>1718</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2430</v>
      </c>
      <c r="B32" s="70">
        <v>24</v>
      </c>
      <c r="C32" s="70">
        <v>18</v>
      </c>
      <c r="D32" s="70">
        <v>24</v>
      </c>
      <c r="E32" s="70">
        <v>2024</v>
      </c>
      <c r="F32" s="70" t="s">
        <v>1554</v>
      </c>
      <c r="G32" s="1073" t="s">
        <v>2427</v>
      </c>
      <c r="H32" s="70" t="s">
        <v>2428</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1692</v>
      </c>
      <c r="B34" s="70">
        <v>26</v>
      </c>
      <c r="C34" s="70">
        <v>18</v>
      </c>
      <c r="D34" s="70">
        <v>26</v>
      </c>
      <c r="E34" s="70">
        <v>2024</v>
      </c>
      <c r="F34" s="70" t="s">
        <v>1554</v>
      </c>
      <c r="G34" s="1073" t="s">
        <v>1689</v>
      </c>
      <c r="H34" s="70" t="s">
        <v>1690</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1716</v>
      </c>
      <c r="B35" s="70">
        <v>27</v>
      </c>
      <c r="C35" s="70">
        <v>18</v>
      </c>
      <c r="D35" s="70">
        <v>27</v>
      </c>
      <c r="E35" s="70">
        <v>2024</v>
      </c>
      <c r="F35" s="70" t="s">
        <v>1554</v>
      </c>
      <c r="G35" s="1073" t="s">
        <v>1713</v>
      </c>
      <c r="H35" s="70" t="s">
        <v>1714</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1740</v>
      </c>
      <c r="B36" s="70">
        <v>28</v>
      </c>
      <c r="C36" s="70">
        <v>18</v>
      </c>
      <c r="D36" s="70">
        <v>28</v>
      </c>
      <c r="E36" s="70">
        <v>2024</v>
      </c>
      <c r="F36" s="70" t="s">
        <v>1554</v>
      </c>
      <c r="G36" s="1073" t="s">
        <v>1737</v>
      </c>
      <c r="H36" s="70" t="s">
        <v>1738</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1732</v>
      </c>
      <c r="B39" s="70">
        <v>31</v>
      </c>
      <c r="C39" s="70">
        <v>18</v>
      </c>
      <c r="D39" s="70">
        <v>31</v>
      </c>
      <c r="E39" s="70">
        <v>2024</v>
      </c>
      <c r="F39" s="70" t="s">
        <v>1554</v>
      </c>
      <c r="G39" s="1073" t="s">
        <v>1729</v>
      </c>
      <c r="H39" s="70" t="s">
        <v>1730</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2004</v>
      </c>
      <c r="B40" s="70">
        <v>32</v>
      </c>
      <c r="C40" s="70">
        <v>18</v>
      </c>
      <c r="D40" s="70">
        <v>32</v>
      </c>
      <c r="E40" s="70">
        <v>2024</v>
      </c>
      <c r="F40" s="70" t="s">
        <v>1554</v>
      </c>
      <c r="G40" s="1073" t="s">
        <v>1983</v>
      </c>
      <c r="H40" s="70" t="s">
        <v>1984</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1724</v>
      </c>
      <c r="B41" s="70">
        <v>33</v>
      </c>
      <c r="C41" s="70">
        <v>18</v>
      </c>
      <c r="D41" s="70">
        <v>33</v>
      </c>
      <c r="E41" s="70">
        <v>2024</v>
      </c>
      <c r="F41" s="70" t="s">
        <v>1554</v>
      </c>
      <c r="G41" s="1073" t="s">
        <v>1721</v>
      </c>
      <c r="H41" s="70" t="s">
        <v>1722</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1700</v>
      </c>
      <c r="B42" s="70">
        <v>34</v>
      </c>
      <c r="C42" s="70">
        <v>18</v>
      </c>
      <c r="D42" s="70">
        <v>34</v>
      </c>
      <c r="E42" s="70">
        <v>2024</v>
      </c>
      <c r="F42" s="70" t="s">
        <v>1554</v>
      </c>
      <c r="G42" s="1073" t="s">
        <v>1697</v>
      </c>
      <c r="H42" s="70" t="s">
        <v>1698</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1712</v>
      </c>
      <c r="B43" s="70">
        <v>35</v>
      </c>
      <c r="C43" s="70">
        <v>18</v>
      </c>
      <c r="D43" s="70">
        <v>35</v>
      </c>
      <c r="E43" s="70">
        <v>2024</v>
      </c>
      <c r="F43" s="70" t="s">
        <v>1554</v>
      </c>
      <c r="G43" s="1073" t="s">
        <v>1709</v>
      </c>
      <c r="H43" s="70" t="s">
        <v>1710</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1680</v>
      </c>
      <c r="B44" s="70">
        <v>36</v>
      </c>
      <c r="C44" s="70">
        <v>18</v>
      </c>
      <c r="D44" s="70">
        <v>36</v>
      </c>
      <c r="E44" s="70">
        <v>2024</v>
      </c>
      <c r="F44" s="70" t="s">
        <v>1554</v>
      </c>
      <c r="G44" s="1073" t="s">
        <v>1677</v>
      </c>
      <c r="H44" s="70" t="s">
        <v>1678</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1708</v>
      </c>
      <c r="B45" s="70">
        <v>37</v>
      </c>
      <c r="C45" s="70">
        <v>18</v>
      </c>
      <c r="D45" s="70">
        <v>37</v>
      </c>
      <c r="E45" s="70">
        <v>2024</v>
      </c>
      <c r="F45" s="70" t="s">
        <v>1554</v>
      </c>
      <c r="G45" s="1073" t="s">
        <v>1705</v>
      </c>
      <c r="H45" s="70" t="s">
        <v>1706</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1676</v>
      </c>
      <c r="B46" s="70">
        <v>38</v>
      </c>
      <c r="C46" s="70">
        <v>18</v>
      </c>
      <c r="D46" s="70">
        <v>38</v>
      </c>
      <c r="E46" s="70">
        <v>2024</v>
      </c>
      <c r="F46" s="70" t="s">
        <v>1554</v>
      </c>
      <c r="G46" s="1073" t="s">
        <v>1673</v>
      </c>
      <c r="H46" s="70" t="s">
        <v>1674</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1652</v>
      </c>
      <c r="B47" s="70">
        <v>39</v>
      </c>
      <c r="C47" s="70">
        <v>18</v>
      </c>
      <c r="D47" s="70">
        <v>39</v>
      </c>
      <c r="E47" s="70">
        <v>2024</v>
      </c>
      <c r="F47" s="70" t="s">
        <v>1554</v>
      </c>
      <c r="G47" s="1073" t="s">
        <v>1649</v>
      </c>
      <c r="H47" s="70" t="s">
        <v>1650</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1748</v>
      </c>
      <c r="B48" s="70">
        <v>40</v>
      </c>
      <c r="C48" s="70">
        <v>18</v>
      </c>
      <c r="D48" s="70">
        <v>40</v>
      </c>
      <c r="E48" s="70">
        <v>2024</v>
      </c>
      <c r="F48" s="70" t="s">
        <v>1554</v>
      </c>
      <c r="G48" s="1073" t="s">
        <v>1745</v>
      </c>
      <c r="H48" s="70" t="s">
        <v>1746</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1696</v>
      </c>
      <c r="B49" s="70">
        <v>41</v>
      </c>
      <c r="C49" s="70">
        <v>18</v>
      </c>
      <c r="D49" s="70">
        <v>41</v>
      </c>
      <c r="E49" s="70">
        <v>2024</v>
      </c>
      <c r="F49" s="70" t="s">
        <v>1554</v>
      </c>
      <c r="G49" s="1073" t="s">
        <v>1693</v>
      </c>
      <c r="H49" s="70" t="s">
        <v>1694</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1756</v>
      </c>
      <c r="B51" s="70">
        <v>43</v>
      </c>
      <c r="C51" s="70">
        <v>18</v>
      </c>
      <c r="D51" s="70">
        <v>43</v>
      </c>
      <c r="E51" s="70">
        <v>2024</v>
      </c>
      <c r="F51" s="70" t="s">
        <v>1554</v>
      </c>
      <c r="G51" s="1073" t="s">
        <v>1753</v>
      </c>
      <c r="H51" s="70" t="s">
        <v>1754</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1727</v>
      </c>
      <c r="B190" s="70">
        <v>182</v>
      </c>
      <c r="C190" s="70">
        <v>16</v>
      </c>
      <c r="D190" s="70">
        <v>2</v>
      </c>
      <c r="E190" s="70">
        <v>2022</v>
      </c>
      <c r="F190" s="70" t="s">
        <v>161</v>
      </c>
      <c r="G190" s="1073" t="s">
        <v>1725</v>
      </c>
      <c r="H190" s="70" t="s">
        <v>1726</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1799</v>
      </c>
      <c r="B191" s="70">
        <v>183</v>
      </c>
      <c r="C191" s="70">
        <v>16</v>
      </c>
      <c r="D191" s="70">
        <v>3</v>
      </c>
      <c r="E191" s="70">
        <v>2022</v>
      </c>
      <c r="F191" s="70" t="s">
        <v>161</v>
      </c>
      <c r="G191" s="1073" t="s">
        <v>1781</v>
      </c>
      <c r="H191" s="70" t="s">
        <v>1644</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1659</v>
      </c>
      <c r="B192" s="70">
        <v>184</v>
      </c>
      <c r="C192" s="70">
        <v>16</v>
      </c>
      <c r="D192" s="70">
        <v>4</v>
      </c>
      <c r="E192" s="70">
        <v>2022</v>
      </c>
      <c r="F192" s="70" t="s">
        <v>161</v>
      </c>
      <c r="G192" s="1073" t="s">
        <v>1657</v>
      </c>
      <c r="H192" s="70" t="s">
        <v>1658</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1703</v>
      </c>
      <c r="B193" s="70">
        <v>185</v>
      </c>
      <c r="C193" s="70">
        <v>16</v>
      </c>
      <c r="D193" s="70">
        <v>5</v>
      </c>
      <c r="E193" s="70">
        <v>2022</v>
      </c>
      <c r="F193" s="70" t="s">
        <v>161</v>
      </c>
      <c r="G193" s="1073" t="s">
        <v>1701</v>
      </c>
      <c r="H193" s="70" t="s">
        <v>1702</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2094</v>
      </c>
      <c r="B195" s="70">
        <v>187</v>
      </c>
      <c r="C195" s="70">
        <v>16</v>
      </c>
      <c r="D195" s="70">
        <v>7</v>
      </c>
      <c r="E195" s="70">
        <v>2022</v>
      </c>
      <c r="F195" s="70" t="s">
        <v>161</v>
      </c>
      <c r="G195" s="1073" t="s">
        <v>2075</v>
      </c>
      <c r="H195" s="70" t="s">
        <v>2076</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1655</v>
      </c>
      <c r="B196" s="70">
        <v>188</v>
      </c>
      <c r="C196" s="70">
        <v>16</v>
      </c>
      <c r="D196" s="70">
        <v>8</v>
      </c>
      <c r="E196" s="70">
        <v>2022</v>
      </c>
      <c r="F196" s="70" t="s">
        <v>161</v>
      </c>
      <c r="G196" s="1073" t="s">
        <v>1653</v>
      </c>
      <c r="H196" s="70" t="s">
        <v>1654</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2441</v>
      </c>
      <c r="B197" s="70">
        <v>189</v>
      </c>
      <c r="C197" s="70">
        <v>16</v>
      </c>
      <c r="D197" s="70">
        <v>9</v>
      </c>
      <c r="E197" s="70">
        <v>2022</v>
      </c>
      <c r="F197" s="70" t="s">
        <v>161</v>
      </c>
      <c r="G197" s="1073" t="s">
        <v>2439</v>
      </c>
      <c r="H197" s="70" t="s">
        <v>2440</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2071</v>
      </c>
      <c r="B198" s="70">
        <v>190</v>
      </c>
      <c r="C198" s="70">
        <v>16</v>
      </c>
      <c r="D198" s="70">
        <v>10</v>
      </c>
      <c r="E198" s="70">
        <v>2022</v>
      </c>
      <c r="F198" s="70" t="s">
        <v>161</v>
      </c>
      <c r="G198" s="1073" t="s">
        <v>2052</v>
      </c>
      <c r="H198" s="70" t="s">
        <v>2053</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1751</v>
      </c>
      <c r="B200" s="70">
        <v>192</v>
      </c>
      <c r="C200" s="70">
        <v>16</v>
      </c>
      <c r="D200" s="70">
        <v>12</v>
      </c>
      <c r="E200" s="70">
        <v>2022</v>
      </c>
      <c r="F200" s="70" t="s">
        <v>161</v>
      </c>
      <c r="G200" s="1073" t="s">
        <v>1749</v>
      </c>
      <c r="H200" s="70" t="s">
        <v>1750</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1663</v>
      </c>
      <c r="B201" s="70">
        <v>193</v>
      </c>
      <c r="C201" s="70">
        <v>16</v>
      </c>
      <c r="D201" s="70">
        <v>13</v>
      </c>
      <c r="E201" s="70">
        <v>2022</v>
      </c>
      <c r="F201" s="70" t="s">
        <v>161</v>
      </c>
      <c r="G201" s="1073" t="s">
        <v>1661</v>
      </c>
      <c r="H201" s="70" t="s">
        <v>1662</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1687</v>
      </c>
      <c r="B202" s="70">
        <v>194</v>
      </c>
      <c r="C202" s="70">
        <v>16</v>
      </c>
      <c r="D202" s="70">
        <v>14</v>
      </c>
      <c r="E202" s="70">
        <v>2022</v>
      </c>
      <c r="F202" s="70" t="s">
        <v>161</v>
      </c>
      <c r="G202" s="1073" t="s">
        <v>1685</v>
      </c>
      <c r="H202" s="70" t="s">
        <v>1686</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2437</v>
      </c>
      <c r="B204" s="70">
        <v>196</v>
      </c>
      <c r="C204" s="70">
        <v>16</v>
      </c>
      <c r="D204" s="70">
        <v>16</v>
      </c>
      <c r="E204" s="70">
        <v>2022</v>
      </c>
      <c r="F204" s="70" t="s">
        <v>161</v>
      </c>
      <c r="G204" s="1073" t="s">
        <v>2435</v>
      </c>
      <c r="H204" s="70" t="s">
        <v>2436</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2421</v>
      </c>
      <c r="B205" s="70">
        <v>197</v>
      </c>
      <c r="C205" s="70">
        <v>16</v>
      </c>
      <c r="D205" s="70">
        <v>17</v>
      </c>
      <c r="E205" s="70">
        <v>2022</v>
      </c>
      <c r="F205" s="70" t="s">
        <v>161</v>
      </c>
      <c r="G205" s="1073" t="s">
        <v>2419</v>
      </c>
      <c r="H205" s="70" t="s">
        <v>2420</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1671</v>
      </c>
      <c r="B207" s="70">
        <v>199</v>
      </c>
      <c r="C207" s="70">
        <v>16</v>
      </c>
      <c r="D207" s="70">
        <v>19</v>
      </c>
      <c r="E207" s="70">
        <v>2022</v>
      </c>
      <c r="F207" s="70" t="s">
        <v>161</v>
      </c>
      <c r="G207" s="1073" t="s">
        <v>1669</v>
      </c>
      <c r="H207" s="70" t="s">
        <v>1670</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1735</v>
      </c>
      <c r="B208" s="70">
        <v>200</v>
      </c>
      <c r="C208" s="70">
        <v>16</v>
      </c>
      <c r="D208" s="70">
        <v>20</v>
      </c>
      <c r="E208" s="70">
        <v>2022</v>
      </c>
      <c r="F208" s="70" t="s">
        <v>161</v>
      </c>
      <c r="G208" s="1073" t="s">
        <v>1733</v>
      </c>
      <c r="H208" s="70" t="s">
        <v>1734</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1743</v>
      </c>
      <c r="B209" s="70">
        <v>201</v>
      </c>
      <c r="C209" s="70">
        <v>16</v>
      </c>
      <c r="D209" s="70">
        <v>21</v>
      </c>
      <c r="E209" s="70">
        <v>2022</v>
      </c>
      <c r="F209" s="70" t="s">
        <v>161</v>
      </c>
      <c r="G209" s="1073" t="s">
        <v>1741</v>
      </c>
      <c r="H209" s="70" t="s">
        <v>1742</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1719</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2429</v>
      </c>
      <c r="B212" s="70">
        <v>204</v>
      </c>
      <c r="C212" s="70">
        <v>16</v>
      </c>
      <c r="D212" s="70">
        <v>24</v>
      </c>
      <c r="E212" s="70">
        <v>2022</v>
      </c>
      <c r="F212" s="70" t="s">
        <v>161</v>
      </c>
      <c r="G212" s="1073" t="s">
        <v>2427</v>
      </c>
      <c r="H212" s="70" t="s">
        <v>2428</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1691</v>
      </c>
      <c r="B214" s="70">
        <v>206</v>
      </c>
      <c r="C214" s="70">
        <v>16</v>
      </c>
      <c r="D214" s="70">
        <v>26</v>
      </c>
      <c r="E214" s="70">
        <v>2022</v>
      </c>
      <c r="F214" s="70" t="s">
        <v>161</v>
      </c>
      <c r="G214" s="1073" t="s">
        <v>1689</v>
      </c>
      <c r="H214" s="70" t="s">
        <v>1690</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1715</v>
      </c>
      <c r="B215" s="70">
        <v>207</v>
      </c>
      <c r="C215" s="70">
        <v>16</v>
      </c>
      <c r="D215" s="70">
        <v>27</v>
      </c>
      <c r="E215" s="70">
        <v>2022</v>
      </c>
      <c r="F215" s="70" t="s">
        <v>161</v>
      </c>
      <c r="G215" s="1073" t="s">
        <v>1713</v>
      </c>
      <c r="H215" s="70" t="s">
        <v>1714</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1739</v>
      </c>
      <c r="B216" s="70">
        <v>208</v>
      </c>
      <c r="C216" s="70">
        <v>16</v>
      </c>
      <c r="D216" s="70">
        <v>28</v>
      </c>
      <c r="E216" s="70">
        <v>2022</v>
      </c>
      <c r="F216" s="70" t="s">
        <v>161</v>
      </c>
      <c r="G216" s="1073" t="s">
        <v>1737</v>
      </c>
      <c r="H216" s="70" t="s">
        <v>1738</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1731</v>
      </c>
      <c r="B219" s="70">
        <v>211</v>
      </c>
      <c r="C219" s="70">
        <v>16</v>
      </c>
      <c r="D219" s="70">
        <v>31</v>
      </c>
      <c r="E219" s="70">
        <v>2022</v>
      </c>
      <c r="F219" s="70" t="s">
        <v>161</v>
      </c>
      <c r="G219" s="1073" t="s">
        <v>1729</v>
      </c>
      <c r="H219" s="70" t="s">
        <v>1730</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2002</v>
      </c>
      <c r="B220" s="70">
        <v>212</v>
      </c>
      <c r="C220" s="70">
        <v>16</v>
      </c>
      <c r="D220" s="70">
        <v>32</v>
      </c>
      <c r="E220" s="70">
        <v>2022</v>
      </c>
      <c r="F220" s="70" t="s">
        <v>161</v>
      </c>
      <c r="G220" s="1073" t="s">
        <v>1983</v>
      </c>
      <c r="H220" s="70" t="s">
        <v>1984</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1723</v>
      </c>
      <c r="B221" s="70">
        <v>213</v>
      </c>
      <c r="C221" s="70">
        <v>16</v>
      </c>
      <c r="D221" s="70">
        <v>33</v>
      </c>
      <c r="E221" s="70">
        <v>2022</v>
      </c>
      <c r="F221" s="70" t="s">
        <v>161</v>
      </c>
      <c r="G221" s="1073" t="s">
        <v>1721</v>
      </c>
      <c r="H221" s="70" t="s">
        <v>1722</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1699</v>
      </c>
      <c r="B222" s="70">
        <v>214</v>
      </c>
      <c r="C222" s="70">
        <v>16</v>
      </c>
      <c r="D222" s="70">
        <v>34</v>
      </c>
      <c r="E222" s="70">
        <v>2022</v>
      </c>
      <c r="F222" s="70" t="s">
        <v>161</v>
      </c>
      <c r="G222" s="1073" t="s">
        <v>1697</v>
      </c>
      <c r="H222" s="70" t="s">
        <v>1698</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1711</v>
      </c>
      <c r="B223" s="70">
        <v>215</v>
      </c>
      <c r="C223" s="70">
        <v>16</v>
      </c>
      <c r="D223" s="70">
        <v>35</v>
      </c>
      <c r="E223" s="70">
        <v>2022</v>
      </c>
      <c r="F223" s="70" t="s">
        <v>161</v>
      </c>
      <c r="G223" s="1073" t="s">
        <v>1709</v>
      </c>
      <c r="H223" s="70" t="s">
        <v>1710</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1679</v>
      </c>
      <c r="B224" s="70">
        <v>216</v>
      </c>
      <c r="C224" s="70">
        <v>16</v>
      </c>
      <c r="D224" s="70">
        <v>36</v>
      </c>
      <c r="E224" s="70">
        <v>2022</v>
      </c>
      <c r="F224" s="70" t="s">
        <v>161</v>
      </c>
      <c r="G224" s="1073" t="s">
        <v>1677</v>
      </c>
      <c r="H224" s="70" t="s">
        <v>1678</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1707</v>
      </c>
      <c r="B225" s="70">
        <v>217</v>
      </c>
      <c r="C225" s="70">
        <v>16</v>
      </c>
      <c r="D225" s="70">
        <v>37</v>
      </c>
      <c r="E225" s="70">
        <v>2022</v>
      </c>
      <c r="F225" s="70" t="s">
        <v>161</v>
      </c>
      <c r="G225" s="1073" t="s">
        <v>1705</v>
      </c>
      <c r="H225" s="70" t="s">
        <v>1706</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1675</v>
      </c>
      <c r="B226" s="70">
        <v>218</v>
      </c>
      <c r="C226" s="70">
        <v>16</v>
      </c>
      <c r="D226" s="70">
        <v>38</v>
      </c>
      <c r="E226" s="70">
        <v>2022</v>
      </c>
      <c r="F226" s="70" t="s">
        <v>161</v>
      </c>
      <c r="G226" s="1073" t="s">
        <v>1673</v>
      </c>
      <c r="H226" s="70" t="s">
        <v>1674</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1651</v>
      </c>
      <c r="B227" s="70">
        <v>219</v>
      </c>
      <c r="C227" s="70">
        <v>16</v>
      </c>
      <c r="D227" s="70">
        <v>39</v>
      </c>
      <c r="E227" s="70">
        <v>2022</v>
      </c>
      <c r="F227" s="70" t="s">
        <v>161</v>
      </c>
      <c r="G227" s="1073" t="s">
        <v>1649</v>
      </c>
      <c r="H227" s="70" t="s">
        <v>1650</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1747</v>
      </c>
      <c r="B228" s="70">
        <v>220</v>
      </c>
      <c r="C228" s="70">
        <v>16</v>
      </c>
      <c r="D228" s="70">
        <v>40</v>
      </c>
      <c r="E228" s="70">
        <v>2022</v>
      </c>
      <c r="F228" s="70" t="s">
        <v>161</v>
      </c>
      <c r="G228" s="1073" t="s">
        <v>1745</v>
      </c>
      <c r="H228" s="70" t="s">
        <v>1746</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1695</v>
      </c>
      <c r="B229" s="70">
        <v>221</v>
      </c>
      <c r="C229" s="70">
        <v>16</v>
      </c>
      <c r="D229" s="70">
        <v>41</v>
      </c>
      <c r="E229" s="70">
        <v>2022</v>
      </c>
      <c r="F229" s="70" t="s">
        <v>161</v>
      </c>
      <c r="G229" s="1073" t="s">
        <v>1693</v>
      </c>
      <c r="H229" s="70" t="s">
        <v>1694</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1755</v>
      </c>
      <c r="B231" s="70">
        <v>223</v>
      </c>
      <c r="C231" s="70">
        <v>16</v>
      </c>
      <c r="D231" s="70">
        <v>43</v>
      </c>
      <c r="E231" s="70">
        <v>2022</v>
      </c>
      <c r="F231" s="70" t="s">
        <v>161</v>
      </c>
      <c r="G231" s="1073" t="s">
        <v>1753</v>
      </c>
      <c r="H231" s="70" t="s">
        <v>1754</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1983</v>
      </c>
      <c r="H6" s="77" t="s">
        <v>1984</v>
      </c>
      <c r="I6" s="77" t="s">
        <v>2448</v>
      </c>
      <c r="J6" s="77" t="s">
        <v>2449</v>
      </c>
      <c r="K6" s="1080">
        <v>30</v>
      </c>
      <c r="L6" s="1081">
        <v>24</v>
      </c>
      <c r="M6" s="1044"/>
      <c r="N6" s="988">
        <v>1</v>
      </c>
      <c r="O6" s="77" t="s">
        <v>1758</v>
      </c>
      <c r="P6" s="77" t="s">
        <v>1759</v>
      </c>
      <c r="Q6" s="77" t="s">
        <v>1501</v>
      </c>
      <c r="R6" s="16"/>
      <c r="S6" s="77">
        <v>1</v>
      </c>
      <c r="T6" s="77" t="s">
        <v>1983</v>
      </c>
      <c r="U6" s="77" t="s">
        <v>1984</v>
      </c>
      <c r="V6" s="77" t="s">
        <v>1501</v>
      </c>
      <c r="W6" s="16"/>
      <c r="X6" s="77">
        <v>1</v>
      </c>
      <c r="Y6" s="692" t="s">
        <v>1758</v>
      </c>
      <c r="Z6" s="77" t="s">
        <v>1759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1781</v>
      </c>
      <c r="P7" s="77" t="s">
        <v>1644</v>
      </c>
      <c r="Q7" s="77" t="s">
        <v>1501</v>
      </c>
      <c r="R7" s="16"/>
      <c r="S7" s="77">
        <v>2</v>
      </c>
      <c r="T7" s="76" t="s">
        <v>795</v>
      </c>
      <c r="U7" s="77" t="s">
        <v>1503</v>
      </c>
      <c r="V7" s="77" t="s">
        <v>1503</v>
      </c>
      <c r="W7" s="16"/>
      <c r="X7" s="77">
        <v>2</v>
      </c>
      <c r="Y7" s="692" t="s">
        <v>1781</v>
      </c>
      <c r="Z7" s="77" t="s">
        <v>1644</v>
      </c>
      <c r="AA7" s="77" t="s">
        <v>1501</v>
      </c>
      <c r="AB7" s="16"/>
      <c r="AC7" s="77">
        <v>2</v>
      </c>
      <c r="AD7" s="77" t="s">
        <v>1725</v>
      </c>
      <c r="AE7" s="77" t="s">
        <v>1726</v>
      </c>
      <c r="AF7" s="77" t="s">
        <v>1501</v>
      </c>
    </row>
    <row r="8" spans="1:32" ht="12">
      <c r="A8" s="16"/>
      <c r="B8" s="16"/>
      <c r="C8" s="16"/>
      <c r="D8" s="16"/>
      <c r="F8" s="16"/>
      <c r="G8" s="16"/>
      <c r="H8" s="16"/>
      <c r="I8" s="16"/>
      <c r="J8" s="16"/>
      <c r="K8" s="1044"/>
      <c r="L8" s="1044"/>
      <c r="M8" s="1044"/>
      <c r="N8" s="988">
        <v>3</v>
      </c>
      <c r="O8" s="77" t="s">
        <v>1803</v>
      </c>
      <c r="P8" s="77" t="s">
        <v>1804</v>
      </c>
      <c r="Q8" s="77" t="s">
        <v>1501</v>
      </c>
      <c r="R8" s="16"/>
      <c r="S8" s="16"/>
      <c r="T8" s="16"/>
      <c r="U8" s="16"/>
      <c r="V8" s="16"/>
      <c r="W8" s="16"/>
      <c r="X8" s="77">
        <v>3</v>
      </c>
      <c r="Y8" s="692" t="s">
        <v>1803</v>
      </c>
      <c r="Z8" s="77" t="s">
        <v>1804</v>
      </c>
      <c r="AA8" s="77" t="s">
        <v>1501</v>
      </c>
      <c r="AB8" s="16"/>
      <c r="AC8" s="77">
        <v>3</v>
      </c>
      <c r="AD8" s="77" t="s">
        <v>1781</v>
      </c>
      <c r="AE8" s="77" t="s">
        <v>1644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1826</v>
      </c>
      <c r="P9" s="77" t="s">
        <v>1827</v>
      </c>
      <c r="Q9" s="77" t="s">
        <v>1501</v>
      </c>
      <c r="R9" s="16"/>
      <c r="S9" s="16"/>
      <c r="T9" s="16"/>
      <c r="U9" s="16"/>
      <c r="V9" s="16"/>
      <c r="W9" s="16"/>
      <c r="X9" s="77">
        <v>4</v>
      </c>
      <c r="Y9" s="692" t="s">
        <v>1826</v>
      </c>
      <c r="Z9" s="77" t="s">
        <v>1827</v>
      </c>
      <c r="AA9" s="77" t="s">
        <v>1501</v>
      </c>
      <c r="AB9" s="16"/>
      <c r="AC9" s="77">
        <v>4</v>
      </c>
      <c r="AD9" s="77" t="s">
        <v>1657</v>
      </c>
      <c r="AE9" s="77" t="s">
        <v>1658</v>
      </c>
      <c r="AF9" s="77" t="s">
        <v>1501</v>
      </c>
    </row>
    <row r="10" spans="1:32" ht="12">
      <c r="A10" s="16"/>
      <c r="B10" s="16"/>
      <c r="C10" s="16"/>
      <c r="D10" s="16"/>
      <c r="F10" s="75" t="s">
        <v>1501</v>
      </c>
      <c r="G10" s="76" t="s">
        <v>1983</v>
      </c>
      <c r="H10" s="77" t="s">
        <v>1984</v>
      </c>
      <c r="I10" s="77" t="s">
        <v>2448</v>
      </c>
      <c r="J10" s="77" t="s">
        <v>2449</v>
      </c>
      <c r="K10" s="1079">
        <v>30</v>
      </c>
      <c r="L10" s="1045">
        <v>24</v>
      </c>
      <c r="M10" s="1044"/>
      <c r="N10" s="988">
        <v>5</v>
      </c>
      <c r="O10" s="77" t="s">
        <v>1849</v>
      </c>
      <c r="P10" s="77" t="s">
        <v>1850</v>
      </c>
      <c r="Q10" s="77" t="s">
        <v>1501</v>
      </c>
      <c r="R10" s="16"/>
      <c r="S10" s="16"/>
      <c r="T10" s="16"/>
      <c r="U10" s="16"/>
      <c r="V10" s="16"/>
      <c r="W10" s="16"/>
      <c r="X10" s="77">
        <v>5</v>
      </c>
      <c r="Y10" s="692" t="s">
        <v>1849</v>
      </c>
      <c r="Z10" s="77" t="s">
        <v>1850</v>
      </c>
      <c r="AA10" s="77" t="s">
        <v>1501</v>
      </c>
      <c r="AB10" s="16"/>
      <c r="AC10" s="77">
        <v>5</v>
      </c>
      <c r="AD10" s="77" t="s">
        <v>1701</v>
      </c>
      <c r="AE10" s="77" t="s">
        <v>1702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1872</v>
      </c>
      <c r="P11" s="77" t="s">
        <v>1873</v>
      </c>
      <c r="Q11" s="77" t="s">
        <v>1501</v>
      </c>
      <c r="R11" s="16"/>
      <c r="S11" s="16"/>
      <c r="T11" s="16"/>
      <c r="U11" s="16"/>
      <c r="V11" s="16"/>
      <c r="W11" s="16"/>
      <c r="X11" s="77">
        <v>6</v>
      </c>
      <c r="Y11" s="692" t="s">
        <v>1872</v>
      </c>
      <c r="Z11" s="77" t="s">
        <v>1873</v>
      </c>
      <c r="AA11" s="77" t="s">
        <v>1501</v>
      </c>
      <c r="AB11" s="16"/>
      <c r="AC11" s="77">
        <v>6</v>
      </c>
      <c r="AD11" s="77" t="s">
        <v>1640</v>
      </c>
      <c r="AE11" s="77" t="s">
        <v>1641</v>
      </c>
      <c r="AF11" s="77" t="s">
        <v>1501</v>
      </c>
    </row>
    <row r="12" spans="1:32" ht="12">
      <c r="A12" s="16"/>
      <c r="B12" s="16"/>
      <c r="C12" s="16"/>
      <c r="D12" s="16"/>
      <c r="F12" s="75" t="s">
        <v>1505</v>
      </c>
      <c r="G12" s="76" t="s">
        <v>1983</v>
      </c>
      <c r="H12" s="77"/>
      <c r="I12" s="77" t="s">
        <v>1983</v>
      </c>
      <c r="J12" s="77"/>
      <c r="K12" s="1079" t="s">
        <v>1544</v>
      </c>
      <c r="L12" s="1045"/>
      <c r="M12" s="1044"/>
      <c r="N12" s="988">
        <v>7</v>
      </c>
      <c r="O12" s="77" t="s">
        <v>1895</v>
      </c>
      <c r="P12" s="77" t="s">
        <v>1896</v>
      </c>
      <c r="Q12" s="77" t="s">
        <v>1501</v>
      </c>
      <c r="R12" s="16"/>
      <c r="S12" s="16"/>
      <c r="T12" s="16"/>
      <c r="U12" s="16"/>
      <c r="V12" s="16"/>
      <c r="W12" s="16"/>
      <c r="X12" s="77">
        <v>7</v>
      </c>
      <c r="Y12" s="692" t="s">
        <v>1895</v>
      </c>
      <c r="Z12" s="77" t="s">
        <v>1896</v>
      </c>
      <c r="AA12" s="77" t="s">
        <v>1501</v>
      </c>
      <c r="AB12" s="16"/>
      <c r="AC12" s="77">
        <v>7</v>
      </c>
      <c r="AD12" s="77" t="s">
        <v>2075</v>
      </c>
      <c r="AE12" s="77" t="s">
        <v>2076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1646</v>
      </c>
      <c r="P13" s="77" t="s">
        <v>1647</v>
      </c>
      <c r="Q13" s="77" t="s">
        <v>1501</v>
      </c>
      <c r="R13" s="16"/>
      <c r="S13" s="16"/>
      <c r="T13" s="16"/>
      <c r="U13" s="16"/>
      <c r="V13" s="16"/>
      <c r="W13" s="16"/>
      <c r="X13" s="77">
        <v>8</v>
      </c>
      <c r="Y13" s="692" t="s">
        <v>1646</v>
      </c>
      <c r="Z13" s="77" t="s">
        <v>1647</v>
      </c>
      <c r="AA13" s="77" t="s">
        <v>1501</v>
      </c>
      <c r="AB13" s="16"/>
      <c r="AC13" s="77">
        <v>8</v>
      </c>
      <c r="AD13" s="77" t="s">
        <v>1653</v>
      </c>
      <c r="AE13" s="77" t="s">
        <v>1654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1937</v>
      </c>
      <c r="P14" s="77" t="s">
        <v>1938</v>
      </c>
      <c r="Q14" s="77" t="s">
        <v>1501</v>
      </c>
      <c r="R14" s="16"/>
      <c r="S14" s="16"/>
      <c r="T14" s="16"/>
      <c r="U14" s="16"/>
      <c r="V14" s="16"/>
      <c r="W14" s="16"/>
      <c r="X14" s="77">
        <v>9</v>
      </c>
      <c r="Y14" s="692" t="s">
        <v>1937</v>
      </c>
      <c r="Z14" s="77" t="s">
        <v>1938</v>
      </c>
      <c r="AA14" s="77" t="s">
        <v>1501</v>
      </c>
      <c r="AB14" s="16"/>
      <c r="AC14" s="77">
        <v>9</v>
      </c>
      <c r="AD14" s="77" t="s">
        <v>2439</v>
      </c>
      <c r="AE14" s="77" t="s">
        <v>2440</v>
      </c>
      <c r="AF14" s="77" t="s">
        <v>1501</v>
      </c>
    </row>
    <row r="15" spans="1:32" ht="12">
      <c r="A15" s="16"/>
      <c r="B15" s="16"/>
      <c r="C15" s="16"/>
      <c r="D15" s="16"/>
      <c r="E15" s="16"/>
      <c r="F15" s="16"/>
      <c r="G15" s="16"/>
      <c r="H15" s="16"/>
      <c r="I15" s="16"/>
      <c r="J15" s="16"/>
      <c r="K15" s="1044"/>
      <c r="L15" s="1044"/>
      <c r="M15" s="1044"/>
      <c r="N15" s="988">
        <v>10</v>
      </c>
      <c r="O15" s="77" t="s">
        <v>1960</v>
      </c>
      <c r="P15" s="77" t="s">
        <v>1961</v>
      </c>
      <c r="Q15" s="77" t="s">
        <v>1501</v>
      </c>
      <c r="R15" s="16"/>
      <c r="S15" s="16"/>
      <c r="T15" s="16"/>
      <c r="U15" s="16"/>
      <c r="V15" s="16"/>
      <c r="W15" s="16"/>
      <c r="X15" s="77">
        <v>10</v>
      </c>
      <c r="Y15" s="692" t="s">
        <v>1960</v>
      </c>
      <c r="Z15" s="77" t="s">
        <v>1961</v>
      </c>
      <c r="AA15" s="77" t="s">
        <v>1501</v>
      </c>
      <c r="AB15" s="16"/>
      <c r="AC15" s="77">
        <v>10</v>
      </c>
      <c r="AD15" s="77" t="s">
        <v>2052</v>
      </c>
      <c r="AE15" s="77" t="s">
        <v>2053</v>
      </c>
      <c r="AF15" s="77" t="s">
        <v>1501</v>
      </c>
    </row>
    <row r="16" spans="1:32" ht="12">
      <c r="A16" s="16"/>
      <c r="B16" s="16"/>
      <c r="C16" s="16"/>
      <c r="D16" s="16"/>
      <c r="E16" s="16"/>
      <c r="F16" s="16"/>
      <c r="G16" s="16"/>
      <c r="H16" s="16"/>
      <c r="I16" s="16"/>
      <c r="J16" s="16"/>
      <c r="K16" s="1044"/>
      <c r="L16" s="1044"/>
      <c r="M16" s="1044"/>
      <c r="N16" s="988">
        <v>11</v>
      </c>
      <c r="O16" s="77" t="s">
        <v>1983</v>
      </c>
      <c r="P16" s="77" t="s">
        <v>1984</v>
      </c>
      <c r="Q16" s="77" t="s">
        <v>1501</v>
      </c>
      <c r="R16" s="16"/>
      <c r="S16" s="16"/>
      <c r="T16" s="16"/>
      <c r="U16" s="16"/>
      <c r="V16" s="16"/>
      <c r="W16" s="16"/>
      <c r="X16" s="77">
        <v>11</v>
      </c>
      <c r="Y16" s="692" t="s">
        <v>1983</v>
      </c>
      <c r="Z16" s="77" t="s">
        <v>1984</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2006</v>
      </c>
      <c r="P17" s="77" t="s">
        <v>2007</v>
      </c>
      <c r="Q17" s="77" t="s">
        <v>1501</v>
      </c>
      <c r="R17" s="16"/>
      <c r="S17" s="16"/>
      <c r="T17" s="16"/>
      <c r="U17" s="16"/>
      <c r="V17" s="16"/>
      <c r="W17" s="16"/>
      <c r="X17" s="77">
        <v>12</v>
      </c>
      <c r="Y17" s="692" t="s">
        <v>2006</v>
      </c>
      <c r="Z17" s="77" t="s">
        <v>2007</v>
      </c>
      <c r="AA17" s="77" t="s">
        <v>1501</v>
      </c>
      <c r="AB17" s="16"/>
      <c r="AC17" s="77">
        <v>12</v>
      </c>
      <c r="AD17" s="77" t="s">
        <v>1749</v>
      </c>
      <c r="AE17" s="77" t="s">
        <v>1750</v>
      </c>
      <c r="AF17" s="77" t="s">
        <v>1501</v>
      </c>
    </row>
    <row r="18" spans="1:32" ht="12">
      <c r="A18" s="16"/>
      <c r="B18" s="16"/>
      <c r="C18" s="16"/>
      <c r="D18" s="16"/>
      <c r="E18" s="16"/>
      <c r="F18" s="16"/>
      <c r="G18" s="16"/>
      <c r="H18" s="16"/>
      <c r="I18" s="16"/>
      <c r="J18" s="16"/>
      <c r="K18" s="1044"/>
      <c r="L18" s="1044"/>
      <c r="M18" s="1044"/>
      <c r="N18" s="988">
        <v>13</v>
      </c>
      <c r="O18" s="77" t="s">
        <v>2029</v>
      </c>
      <c r="P18" s="77" t="s">
        <v>2030</v>
      </c>
      <c r="Q18" s="77" t="s">
        <v>1501</v>
      </c>
      <c r="R18" s="16"/>
      <c r="S18" s="16"/>
      <c r="T18" s="16"/>
      <c r="U18" s="16"/>
      <c r="V18" s="16"/>
      <c r="W18" s="16"/>
      <c r="X18" s="77">
        <v>13</v>
      </c>
      <c r="Y18" s="692" t="s">
        <v>2029</v>
      </c>
      <c r="Z18" s="77" t="s">
        <v>2030</v>
      </c>
      <c r="AA18" s="77" t="s">
        <v>1501</v>
      </c>
      <c r="AB18" s="16"/>
      <c r="AC18" s="77">
        <v>13</v>
      </c>
      <c r="AD18" s="77" t="s">
        <v>1661</v>
      </c>
      <c r="AE18" s="77" t="s">
        <v>1662</v>
      </c>
      <c r="AF18" s="77" t="s">
        <v>1501</v>
      </c>
    </row>
    <row r="19" spans="1:32" ht="12">
      <c r="A19" s="16"/>
      <c r="B19" s="16"/>
      <c r="C19" s="16"/>
      <c r="D19" s="16"/>
      <c r="E19" s="16"/>
      <c r="F19" s="16"/>
      <c r="G19" s="16"/>
      <c r="H19" s="16"/>
      <c r="I19" s="16"/>
      <c r="J19" s="16"/>
      <c r="K19" s="1044"/>
      <c r="L19" s="1044"/>
      <c r="M19" s="1044"/>
      <c r="N19" s="988">
        <v>14</v>
      </c>
      <c r="O19" s="77" t="s">
        <v>2052</v>
      </c>
      <c r="P19" s="77" t="s">
        <v>2053</v>
      </c>
      <c r="Q19" s="77" t="s">
        <v>1501</v>
      </c>
      <c r="R19" s="16"/>
      <c r="S19" s="16"/>
      <c r="T19" s="16"/>
      <c r="U19" s="16"/>
      <c r="V19" s="16"/>
      <c r="W19" s="16"/>
      <c r="X19" s="77">
        <v>14</v>
      </c>
      <c r="Y19" s="692" t="s">
        <v>2052</v>
      </c>
      <c r="Z19" s="77" t="s">
        <v>2053</v>
      </c>
      <c r="AA19" s="77" t="s">
        <v>1501</v>
      </c>
      <c r="AB19" s="16"/>
      <c r="AC19" s="77">
        <v>14</v>
      </c>
      <c r="AD19" s="77" t="s">
        <v>1685</v>
      </c>
      <c r="AE19" s="77" t="s">
        <v>1686</v>
      </c>
      <c r="AF19" s="77" t="s">
        <v>1501</v>
      </c>
    </row>
    <row r="20" spans="1:32" ht="12">
      <c r="A20" s="16"/>
      <c r="B20" s="16"/>
      <c r="C20" s="16"/>
      <c r="D20" s="16"/>
      <c r="E20" s="16"/>
      <c r="F20" s="16"/>
      <c r="G20" s="16"/>
      <c r="H20" s="16"/>
      <c r="I20" s="16"/>
      <c r="J20" s="16"/>
      <c r="K20" s="1044"/>
      <c r="L20" s="1044"/>
      <c r="M20" s="1044"/>
      <c r="N20" s="988">
        <v>15</v>
      </c>
      <c r="O20" s="77" t="s">
        <v>2075</v>
      </c>
      <c r="P20" s="77" t="s">
        <v>2076</v>
      </c>
      <c r="Q20" s="77" t="s">
        <v>1501</v>
      </c>
      <c r="R20" s="16"/>
      <c r="S20" s="16"/>
      <c r="T20" s="16"/>
      <c r="U20" s="16"/>
      <c r="V20" s="16"/>
      <c r="W20" s="16"/>
      <c r="X20" s="77">
        <v>15</v>
      </c>
      <c r="Y20" s="692" t="s">
        <v>2075</v>
      </c>
      <c r="Z20" s="77" t="s">
        <v>2076</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2098</v>
      </c>
      <c r="P21" s="77" t="s">
        <v>2099</v>
      </c>
      <c r="Q21" s="77" t="s">
        <v>1501</v>
      </c>
      <c r="R21" s="16"/>
      <c r="S21" s="16"/>
      <c r="T21" s="16"/>
      <c r="U21" s="16"/>
      <c r="V21" s="16"/>
      <c r="W21" s="16"/>
      <c r="X21" s="77">
        <v>16</v>
      </c>
      <c r="Y21" s="692" t="s">
        <v>2098</v>
      </c>
      <c r="Z21" s="77" t="s">
        <v>2099</v>
      </c>
      <c r="AA21" s="77" t="s">
        <v>1501</v>
      </c>
      <c r="AB21" s="16"/>
      <c r="AC21" s="77">
        <v>16</v>
      </c>
      <c r="AD21" s="77" t="s">
        <v>2435</v>
      </c>
      <c r="AE21" s="77" t="s">
        <v>2436</v>
      </c>
      <c r="AF21" s="77" t="s">
        <v>1501</v>
      </c>
    </row>
    <row r="22" spans="1:32" ht="12">
      <c r="A22" s="16"/>
      <c r="B22" s="16"/>
      <c r="C22" s="16"/>
      <c r="D22" s="16"/>
      <c r="E22" s="16"/>
      <c r="F22" s="16"/>
      <c r="G22" s="16"/>
      <c r="H22" s="16"/>
      <c r="I22" s="16"/>
      <c r="J22" s="16"/>
      <c r="K22" s="1044"/>
      <c r="L22" s="1044"/>
      <c r="M22" s="1044"/>
      <c r="N22" s="988">
        <v>17</v>
      </c>
      <c r="O22" s="77" t="s">
        <v>2121</v>
      </c>
      <c r="P22" s="77" t="s">
        <v>2122</v>
      </c>
      <c r="Q22" s="77" t="s">
        <v>1501</v>
      </c>
      <c r="R22" s="16"/>
      <c r="S22" s="16"/>
      <c r="T22" s="16"/>
      <c r="U22" s="16"/>
      <c r="V22" s="16"/>
      <c r="W22" s="16"/>
      <c r="X22" s="77">
        <v>17</v>
      </c>
      <c r="Y22" s="692" t="s">
        <v>2121</v>
      </c>
      <c r="Z22" s="77" t="s">
        <v>2122</v>
      </c>
      <c r="AA22" s="77" t="s">
        <v>1501</v>
      </c>
      <c r="AB22" s="16"/>
      <c r="AC22" s="77">
        <v>17</v>
      </c>
      <c r="AD22" s="77" t="s">
        <v>2419</v>
      </c>
      <c r="AE22" s="77" t="s">
        <v>2420</v>
      </c>
      <c r="AF22" s="77" t="s">
        <v>1501</v>
      </c>
    </row>
    <row r="23" spans="1:32" ht="12">
      <c r="A23" s="16"/>
      <c r="B23" s="16"/>
      <c r="C23" s="16"/>
      <c r="D23" s="16"/>
      <c r="E23" s="16"/>
      <c r="F23" s="16"/>
      <c r="G23" s="16"/>
      <c r="H23" s="16"/>
      <c r="I23" s="16"/>
      <c r="J23" s="16"/>
      <c r="K23" s="1044"/>
      <c r="L23" s="1044"/>
      <c r="M23" s="1044"/>
      <c r="N23" s="988">
        <v>18</v>
      </c>
      <c r="O23" s="77" t="s">
        <v>2144</v>
      </c>
      <c r="P23" s="77" t="s">
        <v>2145</v>
      </c>
      <c r="Q23" s="77" t="s">
        <v>1501</v>
      </c>
      <c r="R23" s="16"/>
      <c r="S23" s="16"/>
      <c r="T23" s="16"/>
      <c r="U23" s="16"/>
      <c r="V23" s="16"/>
      <c r="W23" s="16"/>
      <c r="X23" s="77">
        <v>18</v>
      </c>
      <c r="Y23" s="692" t="s">
        <v>2144</v>
      </c>
      <c r="Z23" s="77" t="s">
        <v>2145</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2167</v>
      </c>
      <c r="P24" s="77" t="s">
        <v>2168</v>
      </c>
      <c r="Q24" s="77" t="s">
        <v>1501</v>
      </c>
      <c r="R24" s="16"/>
      <c r="S24" s="16"/>
      <c r="T24" s="16"/>
      <c r="U24" s="16"/>
      <c r="V24" s="16"/>
      <c r="W24" s="16"/>
      <c r="X24" s="77">
        <v>19</v>
      </c>
      <c r="Y24" s="692" t="s">
        <v>2167</v>
      </c>
      <c r="Z24" s="77" t="s">
        <v>2168</v>
      </c>
      <c r="AA24" s="77" t="s">
        <v>1501</v>
      </c>
      <c r="AB24" s="16"/>
      <c r="AC24" s="77">
        <v>19</v>
      </c>
      <c r="AD24" s="77" t="s">
        <v>1669</v>
      </c>
      <c r="AE24" s="77" t="s">
        <v>1670</v>
      </c>
      <c r="AF24" s="77" t="s">
        <v>1501</v>
      </c>
    </row>
    <row r="25" spans="1:32" ht="12">
      <c r="A25" s="16"/>
      <c r="B25" s="16"/>
      <c r="C25" s="16"/>
      <c r="D25" s="16"/>
      <c r="E25" s="16"/>
      <c r="F25" s="16"/>
      <c r="G25" s="16"/>
      <c r="H25" s="16"/>
      <c r="I25" s="16"/>
      <c r="J25" s="16"/>
      <c r="K25" s="1044"/>
      <c r="L25" s="1044"/>
      <c r="M25" s="1044"/>
      <c r="N25" s="988">
        <v>20</v>
      </c>
      <c r="O25" s="77" t="s">
        <v>2190</v>
      </c>
      <c r="P25" s="77" t="s">
        <v>2191</v>
      </c>
      <c r="Q25" s="77" t="s">
        <v>1501</v>
      </c>
      <c r="R25" s="16"/>
      <c r="S25" s="16"/>
      <c r="T25" s="16"/>
      <c r="U25" s="16"/>
      <c r="V25" s="16"/>
      <c r="W25" s="16"/>
      <c r="X25" s="77">
        <v>20</v>
      </c>
      <c r="Y25" s="692" t="s">
        <v>2190</v>
      </c>
      <c r="Z25" s="77" t="s">
        <v>2191</v>
      </c>
      <c r="AA25" s="77" t="s">
        <v>1501</v>
      </c>
      <c r="AB25" s="16"/>
      <c r="AC25" s="77">
        <v>20</v>
      </c>
      <c r="AD25" s="77" t="s">
        <v>1733</v>
      </c>
      <c r="AE25" s="77" t="s">
        <v>1734</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1741</v>
      </c>
      <c r="AE26" s="77" t="s">
        <v>1742</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2427</v>
      </c>
      <c r="AE29" s="77" t="s">
        <v>2428</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1689</v>
      </c>
      <c r="AE31" s="77" t="s">
        <v>1690</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1713</v>
      </c>
      <c r="AE32" s="77" t="s">
        <v>1714</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1737</v>
      </c>
      <c r="AE33" s="77" t="s">
        <v>1738</v>
      </c>
      <c r="AF33" s="77" t="s">
        <v>1501</v>
      </c>
    </row>
    <row r="34" spans="1:32" ht="12">
      <c r="A34" s="16"/>
      <c r="B34" s="16"/>
      <c r="C34" s="16"/>
      <c r="D34" s="16"/>
      <c r="E34" s="16"/>
      <c r="F34" s="16"/>
      <c r="G34" s="16"/>
      <c r="H34" s="16"/>
      <c r="I34" s="16"/>
      <c r="J34" s="16"/>
      <c r="K34" s="1044"/>
      <c r="L34" s="1044"/>
      <c r="M34" s="1044"/>
      <c r="N34" s="988">
        <v>29</v>
      </c>
      <c r="O34" s="77" t="s">
        <v>2397</v>
      </c>
      <c r="P34" s="77" t="s">
        <v>2398</v>
      </c>
      <c r="Q34" s="77" t="s">
        <v>1501</v>
      </c>
      <c r="R34" s="16"/>
      <c r="S34" s="16"/>
      <c r="T34" s="16"/>
      <c r="U34" s="16"/>
      <c r="V34" s="16"/>
      <c r="W34" s="16"/>
      <c r="X34" s="77">
        <v>29</v>
      </c>
      <c r="Y34" s="692" t="s">
        <v>2397</v>
      </c>
      <c r="Z34" s="77" t="s">
        <v>2398</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1729</v>
      </c>
      <c r="AE36" s="77" t="s">
        <v>1730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1983</v>
      </c>
      <c r="AE37" s="77" t="s">
        <v>1984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1721</v>
      </c>
      <c r="AE38" s="77" t="s">
        <v>1722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1697</v>
      </c>
      <c r="AE39" s="77" t="s">
        <v>1698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1709</v>
      </c>
      <c r="AE40" s="77" t="s">
        <v>1710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1677</v>
      </c>
      <c r="AE41" s="77" t="s">
        <v>1678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1705</v>
      </c>
      <c r="AE42" s="77" t="s">
        <v>1706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1673</v>
      </c>
      <c r="AE43" s="77" t="s">
        <v>1674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1649</v>
      </c>
      <c r="AE44" s="77" t="s">
        <v>1650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1745</v>
      </c>
      <c r="AE45" s="77" t="s">
        <v>1746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1693</v>
      </c>
      <c r="AE46" s="77" t="s">
        <v>1694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1753</v>
      </c>
      <c r="AE48" s="77" t="s">
        <v>1754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飛騨市</v>
      </c>
      <c r="K4" s="70" t="str">
        <f>HLOOKUP(K3,比較地域マスタ!$E$5:$L$6,2,0)</f>
        <v>21217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飛騨市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94.396173645246236</v>
      </c>
      <c r="BB5" s="29"/>
      <c r="BC5" s="17"/>
      <c r="BD5" s="1005">
        <f>SUM(BC6:BC8)</f>
        <v>119.04350458324865</v>
      </c>
      <c r="BE5" s="29"/>
      <c r="BF5" s="17"/>
      <c r="BG5" s="1005">
        <f>AK35</f>
        <v>80.000369688116493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81.275369280230393</v>
      </c>
      <c r="BA6" s="17"/>
      <c r="BB6" s="29"/>
      <c r="BC6" s="1005">
        <f>O32</f>
        <v>99.728586809462826</v>
      </c>
      <c r="BD6" s="17"/>
      <c r="BE6" s="29"/>
      <c r="BF6" s="1005">
        <f>AK36</f>
        <v>71.582765479176061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5.1193600628440956</v>
      </c>
      <c r="BA7" s="17"/>
      <c r="BB7" s="29"/>
      <c r="BC7" s="1005">
        <f>O33</f>
        <v>3.1440082388845649</v>
      </c>
      <c r="BD7" s="17"/>
      <c r="BE7" s="29"/>
      <c r="BF7" s="1005">
        <f t="shared" ref="BF7:BF8" si="0">AK37</f>
        <v>2.4979665331108065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8.0014443021717501</v>
      </c>
      <c r="BA8" s="17"/>
      <c r="BB8" s="29"/>
      <c r="BC8" s="1005">
        <f>O34</f>
        <v>16.170909534901259</v>
      </c>
      <c r="BD8" s="17"/>
      <c r="BE8" s="29"/>
      <c r="BF8" s="1005">
        <f t="shared" si="0"/>
        <v>5.9196376758296205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235.23475280556872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30.3831809537635</v>
      </c>
      <c r="BA9" s="1005">
        <f>AZ9</f>
        <v>30.3831809537635</v>
      </c>
      <c r="BB9" s="29"/>
      <c r="BC9" s="1005">
        <f>O35</f>
        <v>38.714501788092818</v>
      </c>
      <c r="BD9" s="1005">
        <f>BC9</f>
        <v>38.714501788092818</v>
      </c>
      <c r="BE9" s="29"/>
      <c r="BF9" s="1005">
        <f>AK39</f>
        <v>24.437954114385217</v>
      </c>
      <c r="BG9" s="1005">
        <f>AK39</f>
        <v>24.437954114385217</v>
      </c>
      <c r="BH9" s="29"/>
    </row>
    <row r="10" spans="1:62" ht="17.100000000000001" customHeight="1" thickBot="1">
      <c r="B10" s="323"/>
      <c r="C10" s="324"/>
      <c r="D10" s="326"/>
      <c r="E10" s="326"/>
      <c r="F10" s="326"/>
      <c r="G10" s="325"/>
      <c r="H10" s="325"/>
      <c r="I10" s="326"/>
      <c r="J10" s="327"/>
      <c r="K10" s="334"/>
      <c r="L10" s="246" t="s">
        <v>114</v>
      </c>
      <c r="M10" s="246"/>
      <c r="N10" s="563"/>
      <c r="O10" s="906">
        <f>SUM(O11:O13)</f>
        <v>94.396173645246236</v>
      </c>
      <c r="P10" s="453">
        <f t="shared" ref="P10:P22" si="1">O10/$O$9</f>
        <v>0.40128498242463601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37.286150813830993</v>
      </c>
      <c r="BA10" s="1005">
        <f>AZ10</f>
        <v>37.286150813830993</v>
      </c>
      <c r="BB10" s="29"/>
      <c r="BC10" s="1005">
        <f>O36</f>
        <v>36.719806646471319</v>
      </c>
      <c r="BD10" s="1005">
        <f>BC10</f>
        <v>36.719806646471319</v>
      </c>
      <c r="BE10" s="29"/>
      <c r="BF10" s="1005">
        <f>AK40</f>
        <v>28.661679086751779</v>
      </c>
      <c r="BG10" s="1005">
        <f>AK40</f>
        <v>28.661679086751779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81.275369280230393</v>
      </c>
      <c r="P11" s="454">
        <f t="shared" si="1"/>
        <v>0.34550749118013124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68.646959776727968</v>
      </c>
      <c r="BB11" s="29"/>
      <c r="BC11" s="1005"/>
      <c r="BD11" s="1005">
        <f>SUM(BC12:BC14)</f>
        <v>60.190238542098484</v>
      </c>
      <c r="BE11" s="29"/>
      <c r="BF11" s="17"/>
      <c r="BG11" s="1005">
        <f>AK41</f>
        <v>47.852380733063555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5.1193600628440956</v>
      </c>
      <c r="P12" s="454">
        <f t="shared" si="1"/>
        <v>2.176277102676006E-2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66.917942403158861</v>
      </c>
      <c r="BA12" s="17"/>
      <c r="BB12" s="29"/>
      <c r="BC12" s="1005">
        <f>O38</f>
        <v>58.155804835211057</v>
      </c>
      <c r="BD12" s="17"/>
      <c r="BE12" s="29"/>
      <c r="BF12" s="1005">
        <f>AK42</f>
        <v>46.526219790906467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8.0014443021717501</v>
      </c>
      <c r="P13" s="454">
        <f t="shared" si="1"/>
        <v>3.4014720217744682E-2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1.7290173735691099</v>
      </c>
      <c r="BA13" s="17"/>
      <c r="BB13" s="29"/>
      <c r="BC13" s="1005">
        <f>O41</f>
        <v>2.0344337068874299</v>
      </c>
      <c r="BD13" s="17"/>
      <c r="BE13" s="29"/>
      <c r="BF13" s="1005">
        <f>AK45</f>
        <v>1.3261609421570872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30.3831809537635</v>
      </c>
      <c r="P14" s="453">
        <f t="shared" si="1"/>
        <v>0.12916110647509835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37.286150813830993</v>
      </c>
      <c r="P15" s="453">
        <f t="shared" si="1"/>
        <v>0.1585061321472748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4.5222876160000007</v>
      </c>
      <c r="BA15" s="1005">
        <f>AZ15</f>
        <v>4.5222876160000007</v>
      </c>
      <c r="BB15" s="29"/>
      <c r="BC15" s="1005">
        <f>O43</f>
        <v>2.25694357749</v>
      </c>
      <c r="BD15" s="1005">
        <f>BC15</f>
        <v>2.25694357749</v>
      </c>
      <c r="BE15" s="29"/>
      <c r="BF15" s="1005">
        <f>AK47</f>
        <v>2.5389830999999998</v>
      </c>
      <c r="BG15" s="1005">
        <f>AK47</f>
        <v>2.5389830999999998</v>
      </c>
      <c r="BH15" s="29"/>
    </row>
    <row r="16" spans="1:62" ht="17.100000000000001" customHeight="1" thickBot="1">
      <c r="B16" s="323"/>
      <c r="C16" s="324"/>
      <c r="D16" s="326"/>
      <c r="E16" s="326"/>
      <c r="F16" s="326"/>
      <c r="G16" s="325"/>
      <c r="H16" s="325"/>
      <c r="I16" s="326"/>
      <c r="J16" s="327"/>
      <c r="K16" s="335"/>
      <c r="L16" s="246" t="s">
        <v>128</v>
      </c>
      <c r="M16" s="344"/>
      <c r="N16" s="345"/>
      <c r="O16" s="906">
        <f>SUM(O18:O21)</f>
        <v>68.646959776727968</v>
      </c>
      <c r="P16" s="453">
        <f t="shared" si="1"/>
        <v>0.29182320621420904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66.917942403158861</v>
      </c>
      <c r="P17" s="454">
        <f t="shared" si="1"/>
        <v>0.28447302792232115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32.300622813851277</v>
      </c>
      <c r="P18" s="454">
        <f t="shared" si="1"/>
        <v>0.1373122909290069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34.617319589307577</v>
      </c>
      <c r="P19" s="454">
        <f t="shared" si="1"/>
        <v>0.1471607369933142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1.7290173735691099</v>
      </c>
      <c r="P20" s="454">
        <f t="shared" si="1"/>
        <v>7.3501782918879103E-3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4.5222876160000007</v>
      </c>
      <c r="P22" s="612">
        <f t="shared" si="1"/>
        <v>1.9224572738781753E-2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93.223200041065439</v>
      </c>
      <c r="AZ22" s="1005">
        <f t="shared" si="3"/>
        <v>114.79030532166493</v>
      </c>
      <c r="BA22" s="1005">
        <f t="shared" si="3"/>
        <v>128.52823423025711</v>
      </c>
      <c r="BB22" s="1005">
        <f t="shared" si="3"/>
        <v>104.69931491048692</v>
      </c>
      <c r="BC22" s="1005">
        <f t="shared" si="3"/>
        <v>119.04350458324865</v>
      </c>
      <c r="BD22" s="1005">
        <f t="shared" si="3"/>
        <v>92.334093946977404</v>
      </c>
      <c r="BE22" s="1005">
        <f t="shared" si="3"/>
        <v>76.530919119771795</v>
      </c>
      <c r="BF22" s="1005">
        <f t="shared" si="3"/>
        <v>84.801934864963556</v>
      </c>
      <c r="BG22" s="1005">
        <f t="shared" si="3"/>
        <v>97.423743522300072</v>
      </c>
      <c r="BH22" s="1005">
        <f t="shared" si="3"/>
        <v>73.733518595391672</v>
      </c>
      <c r="BI22" s="1005">
        <f t="shared" si="3"/>
        <v>65.192367758320728</v>
      </c>
      <c r="BJ22" s="1005">
        <f t="shared" si="3"/>
        <v>77.916803369494119</v>
      </c>
      <c r="BK22" s="1005">
        <f t="shared" si="3"/>
        <v>87.604412637946893</v>
      </c>
      <c r="BL22" s="1005">
        <f t="shared" si="3"/>
        <v>80.000369688116493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33.382295663328918</v>
      </c>
      <c r="AZ23" s="1005">
        <f t="shared" ref="AZ23:BL23" si="4">Y39</f>
        <v>34.131440965627768</v>
      </c>
      <c r="BA23" s="1005">
        <f t="shared" si="4"/>
        <v>39.07129656144879</v>
      </c>
      <c r="BB23" s="1005">
        <f t="shared" si="4"/>
        <v>37.978081651118053</v>
      </c>
      <c r="BC23" s="1005">
        <f t="shared" si="4"/>
        <v>38.714501788092818</v>
      </c>
      <c r="BD23" s="1005">
        <f t="shared" si="4"/>
        <v>33.969568123100878</v>
      </c>
      <c r="BE23" s="1005">
        <f t="shared" si="4"/>
        <v>44.310704233188382</v>
      </c>
      <c r="BF23" s="1005">
        <f t="shared" si="4"/>
        <v>29.484819396986918</v>
      </c>
      <c r="BG23" s="1005">
        <f t="shared" si="4"/>
        <v>26.108473151728099</v>
      </c>
      <c r="BH23" s="1005">
        <f t="shared" si="4"/>
        <v>26.995626797582052</v>
      </c>
      <c r="BI23" s="1005">
        <f t="shared" si="4"/>
        <v>27.718412251265359</v>
      </c>
      <c r="BJ23" s="1005">
        <f t="shared" si="4"/>
        <v>23.680551993167512</v>
      </c>
      <c r="BK23" s="1005">
        <f t="shared" si="4"/>
        <v>27.042525595366651</v>
      </c>
      <c r="BL23" s="1005">
        <f t="shared" si="4"/>
        <v>24.437954114385217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37.046932045451442</v>
      </c>
      <c r="AZ24" s="1005">
        <f t="shared" ref="AZ24:BL24" si="5">Y40</f>
        <v>41.354009525536078</v>
      </c>
      <c r="BA24" s="1005">
        <f t="shared" si="5"/>
        <v>40.7546475060606</v>
      </c>
      <c r="BB24" s="1005">
        <f t="shared" si="5"/>
        <v>39.269703555049297</v>
      </c>
      <c r="BC24" s="1005">
        <f t="shared" si="5"/>
        <v>36.719806646471319</v>
      </c>
      <c r="BD24" s="1005">
        <f t="shared" si="5"/>
        <v>35.988821316060971</v>
      </c>
      <c r="BE24" s="1005">
        <f t="shared" si="5"/>
        <v>34.089037278610732</v>
      </c>
      <c r="BF24" s="1005">
        <f t="shared" si="5"/>
        <v>33.324415891169259</v>
      </c>
      <c r="BG24" s="1005">
        <f t="shared" si="5"/>
        <v>32.200664213209109</v>
      </c>
      <c r="BH24" s="1005">
        <f t="shared" si="5"/>
        <v>28.891080756499722</v>
      </c>
      <c r="BI24" s="1005">
        <f t="shared" si="5"/>
        <v>27.317025480793422</v>
      </c>
      <c r="BJ24" s="1005">
        <f t="shared" si="5"/>
        <v>26.634149296517627</v>
      </c>
      <c r="BK24" s="1005">
        <f t="shared" si="5"/>
        <v>27.56442189535769</v>
      </c>
      <c r="BL24" s="1005">
        <f t="shared" si="5"/>
        <v>28.661679086751779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63.653669108772135</v>
      </c>
      <c r="AZ25" s="1005">
        <f t="shared" ref="AZ25:BL25" si="6">Y41</f>
        <v>63.584286029487501</v>
      </c>
      <c r="BA25" s="1005">
        <f t="shared" si="6"/>
        <v>61.938937763248873</v>
      </c>
      <c r="BB25" s="1005">
        <f t="shared" si="6"/>
        <v>61.504733947038225</v>
      </c>
      <c r="BC25" s="1005">
        <f t="shared" si="6"/>
        <v>60.190238542098484</v>
      </c>
      <c r="BD25" s="1005">
        <f t="shared" si="6"/>
        <v>58.08640013031679</v>
      </c>
      <c r="BE25" s="1005">
        <f t="shared" si="6"/>
        <v>57.383970747446021</v>
      </c>
      <c r="BF25" s="1005">
        <f t="shared" si="6"/>
        <v>57.899249439735733</v>
      </c>
      <c r="BG25" s="1005">
        <f t="shared" si="6"/>
        <v>56.497429723373898</v>
      </c>
      <c r="BH25" s="1005">
        <f t="shared" si="6"/>
        <v>55.222063315433743</v>
      </c>
      <c r="BI25" s="1005">
        <f t="shared" si="6"/>
        <v>51.931559030153998</v>
      </c>
      <c r="BJ25" s="1005">
        <f t="shared" si="6"/>
        <v>47.32439364065074</v>
      </c>
      <c r="BK25" s="1005">
        <f t="shared" si="6"/>
        <v>47.259013072585589</v>
      </c>
      <c r="BL25" s="1005">
        <f t="shared" si="6"/>
        <v>47.852380733063555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2.9527271574</v>
      </c>
      <c r="AZ26" s="1005">
        <f t="shared" si="7"/>
        <v>4.2736156750000012</v>
      </c>
      <c r="BA26" s="1005">
        <f t="shared" si="7"/>
        <v>4.1106360307199994</v>
      </c>
      <c r="BB26" s="1005">
        <f t="shared" si="7"/>
        <v>3.4541271142199999</v>
      </c>
      <c r="BC26" s="1005">
        <f t="shared" si="7"/>
        <v>2.25694357749</v>
      </c>
      <c r="BD26" s="1005">
        <f t="shared" si="7"/>
        <v>2.0681727203100002</v>
      </c>
      <c r="BE26" s="1005">
        <f t="shared" si="7"/>
        <v>2.8365656325000002</v>
      </c>
      <c r="BF26" s="1005">
        <f t="shared" si="7"/>
        <v>1.5832768555800001</v>
      </c>
      <c r="BG26" s="1005">
        <f t="shared" si="7"/>
        <v>2.7791895808000002</v>
      </c>
      <c r="BH26" s="1005">
        <f t="shared" si="7"/>
        <v>2.5775347531500006</v>
      </c>
      <c r="BI26" s="1005">
        <f t="shared" si="7"/>
        <v>2.6827331483199996</v>
      </c>
      <c r="BJ26" s="1005">
        <f t="shared" si="7"/>
        <v>2.2203323429599999</v>
      </c>
      <c r="BK26" s="1005">
        <f t="shared" si="7"/>
        <v>2.2426952351999998</v>
      </c>
      <c r="BL26" s="1005">
        <f t="shared" si="7"/>
        <v>2.5389830999999998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230.25882401601794</v>
      </c>
      <c r="AZ27" s="1005">
        <f t="shared" si="8"/>
        <v>258.13365751731624</v>
      </c>
      <c r="BA27" s="1005">
        <f t="shared" si="8"/>
        <v>274.40375209173533</v>
      </c>
      <c r="BB27" s="1005">
        <f t="shared" si="8"/>
        <v>246.9059611779125</v>
      </c>
      <c r="BC27" s="1005">
        <f t="shared" si="8"/>
        <v>256.92499513740125</v>
      </c>
      <c r="BD27" s="1005">
        <f t="shared" si="8"/>
        <v>222.44705623676603</v>
      </c>
      <c r="BE27" s="1005">
        <f t="shared" si="8"/>
        <v>215.15119701151693</v>
      </c>
      <c r="BF27" s="1005">
        <f t="shared" si="8"/>
        <v>207.09369644843548</v>
      </c>
      <c r="BG27" s="1005">
        <f t="shared" si="8"/>
        <v>215.00950019141118</v>
      </c>
      <c r="BH27" s="1005">
        <f t="shared" si="8"/>
        <v>187.41982421805719</v>
      </c>
      <c r="BI27" s="1005">
        <f t="shared" si="8"/>
        <v>174.84209766885351</v>
      </c>
      <c r="BJ27" s="1005">
        <f t="shared" si="8"/>
        <v>177.77623064279001</v>
      </c>
      <c r="BK27" s="1005">
        <f t="shared" si="8"/>
        <v>191.71306843645681</v>
      </c>
      <c r="BL27" s="1005">
        <f t="shared" si="8"/>
        <v>183.49136672231703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256.92499513740125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119.04350458324865</v>
      </c>
      <c r="P31" s="453">
        <f t="shared" ref="P31:P43" si="9">O31/$O$30</f>
        <v>0.46333952256994387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99.728586809462826</v>
      </c>
      <c r="P32" s="454">
        <f t="shared" si="9"/>
        <v>0.38816226018075373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3.1440082388845649</v>
      </c>
      <c r="P33" s="454">
        <f t="shared" si="9"/>
        <v>1.2237066452811167E-2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16.170909534901259</v>
      </c>
      <c r="P34" s="454">
        <f t="shared" si="9"/>
        <v>6.2940195936379006E-2</v>
      </c>
      <c r="Q34" s="328"/>
      <c r="R34" s="13"/>
      <c r="S34" s="323"/>
      <c r="T34" s="563" t="s">
        <v>112</v>
      </c>
      <c r="U34" s="332"/>
      <c r="V34" s="332"/>
      <c r="W34" s="332"/>
      <c r="X34" s="893">
        <f>X35+X39+X40+X41+X47</f>
        <v>230.25882401601794</v>
      </c>
      <c r="Y34" s="894">
        <f t="shared" ref="Y34:AK34" si="10">Y35+Y39+Y40+Y41+Y47</f>
        <v>258.13365751731624</v>
      </c>
      <c r="Z34" s="894">
        <f t="shared" si="10"/>
        <v>274.40375209173533</v>
      </c>
      <c r="AA34" s="894">
        <f t="shared" si="10"/>
        <v>246.9059611779125</v>
      </c>
      <c r="AB34" s="894">
        <f t="shared" si="10"/>
        <v>256.92499513740125</v>
      </c>
      <c r="AC34" s="894">
        <f t="shared" si="10"/>
        <v>222.44705623676603</v>
      </c>
      <c r="AD34" s="894">
        <f t="shared" si="10"/>
        <v>215.15119701151693</v>
      </c>
      <c r="AE34" s="894">
        <f t="shared" si="10"/>
        <v>207.09369644843548</v>
      </c>
      <c r="AF34" s="894">
        <f t="shared" si="10"/>
        <v>215.00950019141118</v>
      </c>
      <c r="AG34" s="894">
        <f t="shared" si="10"/>
        <v>187.41982421805719</v>
      </c>
      <c r="AH34" s="894">
        <f t="shared" si="10"/>
        <v>174.84209766885351</v>
      </c>
      <c r="AI34" s="894">
        <f t="shared" si="10"/>
        <v>177.77623064279001</v>
      </c>
      <c r="AJ34" s="894">
        <f t="shared" si="10"/>
        <v>191.71306843645681</v>
      </c>
      <c r="AK34" s="895">
        <f t="shared" si="10"/>
        <v>183.49136672231703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38.714501788092818</v>
      </c>
      <c r="P35" s="453">
        <f t="shared" si="9"/>
        <v>0.150684061577538</v>
      </c>
      <c r="Q35" s="328"/>
      <c r="R35" s="13"/>
      <c r="S35" s="323"/>
      <c r="T35" s="334"/>
      <c r="U35" s="246" t="s">
        <v>114</v>
      </c>
      <c r="V35" s="344"/>
      <c r="W35" s="344"/>
      <c r="X35" s="896">
        <f>SUM(X36:X38)</f>
        <v>93.223200041065439</v>
      </c>
      <c r="Y35" s="897">
        <f t="shared" ref="Y35:AK35" si="11">SUM(Y36:Y38)</f>
        <v>114.79030532166493</v>
      </c>
      <c r="Z35" s="897">
        <f t="shared" si="11"/>
        <v>128.52823423025711</v>
      </c>
      <c r="AA35" s="897">
        <f t="shared" si="11"/>
        <v>104.69931491048692</v>
      </c>
      <c r="AB35" s="897">
        <f t="shared" si="11"/>
        <v>119.04350458324865</v>
      </c>
      <c r="AC35" s="897">
        <f t="shared" si="11"/>
        <v>92.334093946977404</v>
      </c>
      <c r="AD35" s="897">
        <f t="shared" si="11"/>
        <v>76.530919119771795</v>
      </c>
      <c r="AE35" s="897">
        <f t="shared" si="11"/>
        <v>84.801934864963556</v>
      </c>
      <c r="AF35" s="897">
        <f t="shared" si="11"/>
        <v>97.423743522300072</v>
      </c>
      <c r="AG35" s="897">
        <f t="shared" si="11"/>
        <v>73.733518595391672</v>
      </c>
      <c r="AH35" s="897">
        <f t="shared" si="11"/>
        <v>65.192367758320728</v>
      </c>
      <c r="AI35" s="897">
        <f t="shared" si="11"/>
        <v>77.916803369494119</v>
      </c>
      <c r="AJ35" s="897">
        <f t="shared" si="11"/>
        <v>87.604412637946893</v>
      </c>
      <c r="AK35" s="898">
        <f t="shared" si="11"/>
        <v>80.000369688116493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36.719806646471319</v>
      </c>
      <c r="P36" s="453">
        <f t="shared" si="9"/>
        <v>0.14292033605696436</v>
      </c>
      <c r="Q36" s="328"/>
      <c r="R36" s="13"/>
      <c r="S36" s="356" t="s">
        <v>184</v>
      </c>
      <c r="T36" s="335"/>
      <c r="U36" s="346"/>
      <c r="V36" s="336" t="s">
        <v>184</v>
      </c>
      <c r="W36" s="357"/>
      <c r="X36" s="899">
        <f>VLOOKUP(年度マスタ!$K$4&amp;"_"&amp;X$33,データシート1!$A:$BT,MATCH("aa_"&amp;$S36,データシート1!$A$1:$BT$1,0),0)</f>
        <v>72.99374307255232</v>
      </c>
      <c r="Y36" s="900">
        <f>VLOOKUP(年度マスタ!$K$4&amp;"_"&amp;Y$33,データシート1!$A:$BT,MATCH("aa_"&amp;$S36,データシート1!$A$1:$BT$1,0),0)</f>
        <v>91.112475270492283</v>
      </c>
      <c r="Z36" s="900">
        <f>VLOOKUP(年度マスタ!$K$4&amp;"_"&amp;Z$33,データシート1!$A:$BT,MATCH("aa_"&amp;$S36,データシート1!$A$1:$BT$1,0),0)</f>
        <v>107.04567956441051</v>
      </c>
      <c r="AA36" s="900">
        <f>VLOOKUP(年度マスタ!$K$4&amp;"_"&amp;AA$33,データシート1!$A:$BT,MATCH("aa_"&amp;$S36,データシート1!$A$1:$BT$1,0),0)</f>
        <v>84.124926365728967</v>
      </c>
      <c r="AB36" s="900">
        <f>VLOOKUP(年度マスタ!$K$4&amp;"_"&amp;AB$33,データシート1!$A:$BT,MATCH("aa_"&amp;$S36,データシート1!$A$1:$BT$1,0),0)</f>
        <v>99.728586809462826</v>
      </c>
      <c r="AC36" s="900">
        <f>VLOOKUP(年度マスタ!$K$4&amp;"_"&amp;AC$33,データシート1!$A:$BT,MATCH("aa_"&amp;$S36,データシート1!$A$1:$BT$1,0),0)</f>
        <v>81.216725912240136</v>
      </c>
      <c r="AD36" s="900">
        <f>VLOOKUP(年度マスタ!$K$4&amp;"_"&amp;AD$33,データシート1!$A:$BT,MATCH("aa_"&amp;$S36,データシート1!$A$1:$BT$1,0),0)</f>
        <v>66.35740024935177</v>
      </c>
      <c r="AE36" s="900">
        <f>VLOOKUP(年度マスタ!$K$4&amp;"_"&amp;AE$33,データシート1!$A:$BT,MATCH("aa_"&amp;$S36,データシート1!$A$1:$BT$1,0),0)</f>
        <v>75.014003872832035</v>
      </c>
      <c r="AF36" s="900">
        <f>VLOOKUP(年度マスタ!$K$4&amp;"_"&amp;AF$33,データシート1!$A:$BT,MATCH("aa_"&amp;$S36,データシート1!$A$1:$BT$1,0),0)</f>
        <v>87.125406052344573</v>
      </c>
      <c r="AG36" s="900">
        <f>VLOOKUP(年度マスタ!$K$4&amp;"_"&amp;AG$33,データシート1!$A:$BT,MATCH("aa_"&amp;$S36,データシート1!$A$1:$BT$1,0),0)</f>
        <v>64.460497233955479</v>
      </c>
      <c r="AH36" s="900">
        <f>VLOOKUP(年度マスタ!$K$4&amp;"_"&amp;AH$33,データシート1!$A:$BT,MATCH("aa_"&amp;$S36,データシート1!$A$1:$BT$1,0),0)</f>
        <v>56.116768593016509</v>
      </c>
      <c r="AI36" s="900">
        <f>VLOOKUP(年度マスタ!$K$4&amp;"_"&amp;AI$33,データシート1!$A:$BT,MATCH("aa_"&amp;$S36,データシート1!$A$1:$BT$1,0),0)</f>
        <v>69.318996315576229</v>
      </c>
      <c r="AJ36" s="900">
        <f>VLOOKUP(年度マスタ!$K$4&amp;"_"&amp;AJ$33,データシート1!$A:$BT,MATCH("aa_"&amp;$S36,データシート1!$A$1:$BT$1,0),0)</f>
        <v>78.009092284306419</v>
      </c>
      <c r="AK36" s="901">
        <f>VLOOKUP(年度マスタ!$K$4&amp;"_"&amp;AK$33,データシート1!$A:$BT,MATCH("aa_"&amp;$S36,データシート1!$A$1:$BT$1,0),0)</f>
        <v>71.582765479176061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60.190238542098484</v>
      </c>
      <c r="P37" s="453">
        <f t="shared" si="9"/>
        <v>0.23427163445078306</v>
      </c>
      <c r="Q37" s="328"/>
      <c r="R37" s="13"/>
      <c r="S37" s="356" t="s">
        <v>187</v>
      </c>
      <c r="T37" s="335"/>
      <c r="U37" s="346"/>
      <c r="V37" s="336" t="s">
        <v>194</v>
      </c>
      <c r="W37" s="357"/>
      <c r="X37" s="899">
        <f>VLOOKUP(年度マスタ!$K$4&amp;"_"&amp;X$33,データシート1!$A:$BT,MATCH("aa_"&amp;$S37,データシート1!$A$1:$BT$1,0),0)</f>
        <v>3.1269281936863949</v>
      </c>
      <c r="Y37" s="900">
        <f>VLOOKUP(年度マスタ!$K$4&amp;"_"&amp;Y$33,データシート1!$A:$BT,MATCH("aa_"&amp;$S37,データシート1!$A$1:$BT$1,0),0)</f>
        <v>3.309649502242114</v>
      </c>
      <c r="Z37" s="900">
        <f>VLOOKUP(年度マスタ!$K$4&amp;"_"&amp;Z$33,データシート1!$A:$BT,MATCH("aa_"&amp;$S37,データシート1!$A$1:$BT$1,0),0)</f>
        <v>4.3145127648154507</v>
      </c>
      <c r="AA37" s="900">
        <f>VLOOKUP(年度マスタ!$K$4&amp;"_"&amp;AA$33,データシート1!$A:$BT,MATCH("aa_"&amp;$S37,データシート1!$A$1:$BT$1,0),0)</f>
        <v>3.8942950082599559</v>
      </c>
      <c r="AB37" s="900">
        <f>VLOOKUP(年度マスタ!$K$4&amp;"_"&amp;AB$33,データシート1!$A:$BT,MATCH("aa_"&amp;$S37,データシート1!$A$1:$BT$1,0),0)</f>
        <v>3.1440082388845649</v>
      </c>
      <c r="AC37" s="900">
        <f>VLOOKUP(年度マスタ!$K$4&amp;"_"&amp;AC$33,データシート1!$A:$BT,MATCH("aa_"&amp;$S37,データシート1!$A$1:$BT$1,0),0)</f>
        <v>2.7374417926974659</v>
      </c>
      <c r="AD37" s="900">
        <f>VLOOKUP(年度マスタ!$K$4&amp;"_"&amp;AD$33,データシート1!$A:$BT,MATCH("aa_"&amp;$S37,データシート1!$A$1:$BT$1,0),0)</f>
        <v>2.6959162587280749</v>
      </c>
      <c r="AE37" s="900">
        <f>VLOOKUP(年度マスタ!$K$4&amp;"_"&amp;AE$33,データシート1!$A:$BT,MATCH("aa_"&amp;$S37,データシート1!$A$1:$BT$1,0),0)</f>
        <v>2.6802329711271318</v>
      </c>
      <c r="AF37" s="900">
        <f>VLOOKUP(年度マスタ!$K$4&amp;"_"&amp;AF$33,データシート1!$A:$BT,MATCH("aa_"&amp;$S37,データシート1!$A$1:$BT$1,0),0)</f>
        <v>2.6680704641142876</v>
      </c>
      <c r="AG37" s="900">
        <f>VLOOKUP(年度マスタ!$K$4&amp;"_"&amp;AG$33,データシート1!$A:$BT,MATCH("aa_"&amp;$S37,データシート1!$A$1:$BT$1,0),0)</f>
        <v>2.5133073517971476</v>
      </c>
      <c r="AH37" s="900">
        <f>VLOOKUP(年度マスタ!$K$4&amp;"_"&amp;AH$33,データシート1!$A:$BT,MATCH("aa_"&amp;$S37,データシート1!$A$1:$BT$1,0),0)</f>
        <v>2.285094293765789</v>
      </c>
      <c r="AI37" s="900">
        <f>VLOOKUP(年度マスタ!$K$4&amp;"_"&amp;AI$33,データシート1!$A:$BT,MATCH("aa_"&amp;$S37,データシート1!$A$1:$BT$1,0),0)</f>
        <v>2.4027969057938501</v>
      </c>
      <c r="AJ37" s="900">
        <f>VLOOKUP(年度マスタ!$K$4&amp;"_"&amp;AJ$33,データシート1!$A:$BT,MATCH("aa_"&amp;$S37,データシート1!$A$1:$BT$1,0),0)</f>
        <v>2.6197259736354974</v>
      </c>
      <c r="AK37" s="901">
        <f>VLOOKUP(年度マスタ!$K$4&amp;"_"&amp;AK$33,データシート1!$A:$BT,MATCH("aa_"&amp;$S37,データシート1!$A$1:$BT$1,0),0)</f>
        <v>2.4979665331108065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58.155804835211057</v>
      </c>
      <c r="P38" s="454">
        <f t="shared" si="9"/>
        <v>0.2263532390225787</v>
      </c>
      <c r="Q38" s="328"/>
      <c r="R38" s="13"/>
      <c r="S38" s="356" t="s">
        <v>188</v>
      </c>
      <c r="T38" s="335"/>
      <c r="U38" s="348"/>
      <c r="V38" s="358" t="s">
        <v>197</v>
      </c>
      <c r="W38" s="358"/>
      <c r="X38" s="899">
        <f>VLOOKUP(年度マスタ!$K$4&amp;"_"&amp;X$33,データシート1!$A:$BT,MATCH("aa_"&amp;$S38,データシート1!$A$1:$BT$1,0),0)</f>
        <v>17.10252877482672</v>
      </c>
      <c r="Y38" s="900">
        <f>VLOOKUP(年度マスタ!$K$4&amp;"_"&amp;Y$33,データシート1!$A:$BT,MATCH("aa_"&amp;$S38,データシート1!$A$1:$BT$1,0),0)</f>
        <v>20.368180548930539</v>
      </c>
      <c r="Z38" s="900">
        <f>VLOOKUP(年度マスタ!$K$4&amp;"_"&amp;Z$33,データシート1!$A:$BT,MATCH("aa_"&amp;$S38,データシート1!$A$1:$BT$1,0),0)</f>
        <v>17.16804190103117</v>
      </c>
      <c r="AA38" s="900">
        <f>VLOOKUP(年度マスタ!$K$4&amp;"_"&amp;AA$33,データシート1!$A:$BT,MATCH("aa_"&amp;$S38,データシート1!$A$1:$BT$1,0),0)</f>
        <v>16.680093536497989</v>
      </c>
      <c r="AB38" s="900">
        <f>VLOOKUP(年度マスタ!$K$4&amp;"_"&amp;AB$33,データシート1!$A:$BT,MATCH("aa_"&amp;$S38,データシート1!$A$1:$BT$1,0),0)</f>
        <v>16.170909534901259</v>
      </c>
      <c r="AC38" s="900">
        <f>VLOOKUP(年度マスタ!$K$4&amp;"_"&amp;AC$33,データシート1!$A:$BT,MATCH("aa_"&amp;$S38,データシート1!$A$1:$BT$1,0),0)</f>
        <v>8.3799262420398009</v>
      </c>
      <c r="AD38" s="900">
        <f>VLOOKUP(年度マスタ!$K$4&amp;"_"&amp;AD$33,データシート1!$A:$BT,MATCH("aa_"&amp;$S38,データシート1!$A$1:$BT$1,0),0)</f>
        <v>7.4776026116919514</v>
      </c>
      <c r="AE38" s="900">
        <f>VLOOKUP(年度マスタ!$K$4&amp;"_"&amp;AE$33,データシート1!$A:$BT,MATCH("aa_"&amp;$S38,データシート1!$A$1:$BT$1,0),0)</f>
        <v>7.1076980210043974</v>
      </c>
      <c r="AF38" s="900">
        <f>VLOOKUP(年度マスタ!$K$4&amp;"_"&amp;AF$33,データシート1!$A:$BT,MATCH("aa_"&amp;$S38,データシート1!$A$1:$BT$1,0),0)</f>
        <v>7.6302670058412101</v>
      </c>
      <c r="AG38" s="900">
        <f>VLOOKUP(年度マスタ!$K$4&amp;"_"&amp;AG$33,データシート1!$A:$BT,MATCH("aa_"&amp;$S38,データシート1!$A$1:$BT$1,0),0)</f>
        <v>6.7597140096390333</v>
      </c>
      <c r="AH38" s="900">
        <f>VLOOKUP(年度マスタ!$K$4&amp;"_"&amp;AH$33,データシート1!$A:$BT,MATCH("aa_"&amp;$S38,データシート1!$A$1:$BT$1,0),0)</f>
        <v>6.7905048715384346</v>
      </c>
      <c r="AI38" s="900">
        <f>VLOOKUP(年度マスタ!$K$4&amp;"_"&amp;AI$33,データシート1!$A:$BT,MATCH("aa_"&amp;$S38,データシート1!$A$1:$BT$1,0),0)</f>
        <v>6.1950101481240418</v>
      </c>
      <c r="AJ38" s="900">
        <f>VLOOKUP(年度マスタ!$K$4&amp;"_"&amp;AJ$33,データシート1!$A:$BT,MATCH("aa_"&amp;$S38,データシート1!$A$1:$BT$1,0),0)</f>
        <v>6.975594380004976</v>
      </c>
      <c r="AK38" s="901">
        <f>VLOOKUP(年度マスタ!$K$4&amp;"_"&amp;AK$33,データシート1!$A:$BT,MATCH("aa_"&amp;$S38,データシート1!$A$1:$BT$1,0),0)</f>
        <v>5.9196376758296205</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27.958829939492144</v>
      </c>
      <c r="P39" s="454">
        <f t="shared" si="9"/>
        <v>0.10882098070894194</v>
      </c>
      <c r="Q39" s="328"/>
      <c r="R39" s="13"/>
      <c r="S39" s="356" t="s">
        <v>189</v>
      </c>
      <c r="T39" s="335"/>
      <c r="U39" s="343" t="s">
        <v>199</v>
      </c>
      <c r="V39" s="344"/>
      <c r="W39" s="344"/>
      <c r="X39" s="896">
        <f>VLOOKUP(年度マスタ!$K$4&amp;"_"&amp;X$33,データシート1!$A:$BT,MATCH("aa_"&amp;$S39,データシート1!$A$1:$BT$1,0),0)</f>
        <v>33.382295663328918</v>
      </c>
      <c r="Y39" s="897">
        <f>VLOOKUP(年度マスタ!$K$4&amp;"_"&amp;Y$33,データシート1!$A:$BT,MATCH("aa_"&amp;$S39,データシート1!$A$1:$BT$1,0),0)</f>
        <v>34.131440965627768</v>
      </c>
      <c r="Z39" s="897">
        <f>VLOOKUP(年度マスタ!$K$4&amp;"_"&amp;Z$33,データシート1!$A:$BT,MATCH("aa_"&amp;$S39,データシート1!$A$1:$BT$1,0),0)</f>
        <v>39.07129656144879</v>
      </c>
      <c r="AA39" s="897">
        <f>VLOOKUP(年度マスタ!$K$4&amp;"_"&amp;AA$33,データシート1!$A:$BT,MATCH("aa_"&amp;$S39,データシート1!$A$1:$BT$1,0),0)</f>
        <v>37.978081651118053</v>
      </c>
      <c r="AB39" s="897">
        <f>VLOOKUP(年度マスタ!$K$4&amp;"_"&amp;AB$33,データシート1!$A:$BT,MATCH("aa_"&amp;$S39,データシート1!$A$1:$BT$1,0),0)</f>
        <v>38.714501788092818</v>
      </c>
      <c r="AC39" s="897">
        <f>VLOOKUP(年度マスタ!$K$4&amp;"_"&amp;AC$33,データシート1!$A:$BT,MATCH("aa_"&amp;$S39,データシート1!$A$1:$BT$1,0),0)</f>
        <v>33.969568123100878</v>
      </c>
      <c r="AD39" s="897">
        <f>VLOOKUP(年度マスタ!$K$4&amp;"_"&amp;AD$33,データシート1!$A:$BT,MATCH("aa_"&amp;$S39,データシート1!$A$1:$BT$1,0),0)</f>
        <v>44.310704233188382</v>
      </c>
      <c r="AE39" s="897">
        <f>VLOOKUP(年度マスタ!$K$4&amp;"_"&amp;AE$33,データシート1!$A:$BT,MATCH("aa_"&amp;$S39,データシート1!$A$1:$BT$1,0),0)</f>
        <v>29.484819396986918</v>
      </c>
      <c r="AF39" s="897">
        <f>VLOOKUP(年度マスタ!$K$4&amp;"_"&amp;AF$33,データシート1!$A:$BT,MATCH("aa_"&amp;$S39,データシート1!$A$1:$BT$1,0),0)</f>
        <v>26.108473151728099</v>
      </c>
      <c r="AG39" s="897">
        <f>VLOOKUP(年度マスタ!$K$4&amp;"_"&amp;AG$33,データシート1!$A:$BT,MATCH("aa_"&amp;$S39,データシート1!$A$1:$BT$1,0),0)</f>
        <v>26.995626797582052</v>
      </c>
      <c r="AH39" s="897">
        <f>VLOOKUP(年度マスタ!$K$4&amp;"_"&amp;AH$33,データシート1!$A:$BT,MATCH("aa_"&amp;$S39,データシート1!$A$1:$BT$1,0),0)</f>
        <v>27.718412251265359</v>
      </c>
      <c r="AI39" s="897">
        <f>VLOOKUP(年度マスタ!$K$4&amp;"_"&amp;AI$33,データシート1!$A:$BT,MATCH("aa_"&amp;$S39,データシート1!$A$1:$BT$1,0),0)</f>
        <v>23.680551993167512</v>
      </c>
      <c r="AJ39" s="897">
        <f>VLOOKUP(年度マスタ!$K$4&amp;"_"&amp;AJ$33,データシート1!$A:$BT,MATCH("aa_"&amp;$S39,データシート1!$A$1:$BT$1,0),0)</f>
        <v>27.042525595366651</v>
      </c>
      <c r="AK39" s="898">
        <f>VLOOKUP(年度マスタ!$K$4&amp;"_"&amp;AK$33,データシート1!$A:$BT,MATCH("aa_"&amp;$S39,データシート1!$A$1:$BT$1,0),0)</f>
        <v>24.437954114385217</v>
      </c>
      <c r="AL39" s="330"/>
      <c r="AW39" s="17" t="str">
        <f>年度マスタ!K4</f>
        <v>21217</v>
      </c>
      <c r="AX39" s="17" t="s">
        <v>200</v>
      </c>
      <c r="AY39" s="17">
        <f>VLOOKUP($AW39&amp;"_"&amp;$AY$34,データシート1!$A:$BT,MATCH($AY$31&amp;"_"&amp;AY$36,データシート1!$A$1:$BT$1,0),0)</f>
        <v>71.582765479176061</v>
      </c>
      <c r="AZ39" s="17">
        <f>VLOOKUP($AW39&amp;"_"&amp;$AY$34,データシート1!$A:$BT,MATCH($AY$31&amp;"_"&amp;AZ$36,データシート1!$A$1:$BT$1,0),0)</f>
        <v>2.4979665331108065</v>
      </c>
      <c r="BA39" s="17">
        <f>VLOOKUP($AW39&amp;"_"&amp;$AY$34,データシート1!$A:$BT,MATCH($AY$31&amp;"_"&amp;BA$36,データシート1!$A$1:$BT$1,0),0)</f>
        <v>5.9196376758296205</v>
      </c>
      <c r="BB39" s="17">
        <f>VLOOKUP($AW39&amp;"_"&amp;$AY$34,データシート1!$A:$BT,MATCH($AY$31&amp;"_"&amp;BB$36,データシート1!$A$1:$BT$1,0),0)</f>
        <v>24.437954114385217</v>
      </c>
      <c r="BC39" s="17">
        <f>VLOOKUP($AW39&amp;"_"&amp;$AY$34,データシート1!$A:$BT,MATCH($AY$31&amp;"_"&amp;BC$36,データシート1!$A$1:$BT$1,0),0)</f>
        <v>28.661679086751779</v>
      </c>
      <c r="BD39" s="17">
        <f>VLOOKUP($AW39&amp;"_"&amp;$AY$34,データシート1!$A:$BT,MATCH($AY$31&amp;"_"&amp;BD$36,データシート1!$A$1:$BT$1,0),0)</f>
        <v>20.543506801044689</v>
      </c>
      <c r="BE39" s="17">
        <f>VLOOKUP($AW39&amp;"_"&amp;$AY$34,データシート1!$A:$BT,MATCH($AY$31&amp;"_"&amp;BE$36,データシート1!$A$1:$BT$1,0),0)</f>
        <v>25.982712989861781</v>
      </c>
      <c r="BF39" s="17">
        <f>VLOOKUP($AW39&amp;"_"&amp;$AY$34,データシート1!$A:$BT,MATCH($AY$31&amp;"_"&amp;BF$36,データシート1!$A$1:$BT$1,0),0)</f>
        <v>1.3261609421570872</v>
      </c>
      <c r="BG39" s="17">
        <f>VLOOKUP($AW39&amp;"_"&amp;$AY$34,データシート1!$A:$BT,MATCH($AY$31&amp;"_"&amp;BG$36,データシート1!$A$1:$BT$1,0),0)</f>
        <v>0</v>
      </c>
      <c r="BH39" s="17">
        <f>VLOOKUP($AW39&amp;"_"&amp;$AY$34,データシート1!$A:$BT,MATCH($AY$31&amp;"_"&amp;BH$36,データシート1!$A$1:$BT$1,0),0)</f>
        <v>2.5389830999999998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30.196974895718913</v>
      </c>
      <c r="P40" s="454">
        <f t="shared" si="9"/>
        <v>0.11753225831363676</v>
      </c>
      <c r="Q40" s="328"/>
      <c r="R40" s="13"/>
      <c r="S40" s="356" t="s">
        <v>165</v>
      </c>
      <c r="T40" s="335"/>
      <c r="U40" s="343" t="s">
        <v>165</v>
      </c>
      <c r="V40" s="344"/>
      <c r="W40" s="344"/>
      <c r="X40" s="896">
        <f>VLOOKUP(年度マスタ!$K$4&amp;"_"&amp;X$33,データシート1!$A:$BT,MATCH("aa_"&amp;$S40,データシート1!$A$1:$BT$1,0),0)</f>
        <v>37.046932045451442</v>
      </c>
      <c r="Y40" s="897">
        <f>VLOOKUP(年度マスタ!$K$4&amp;"_"&amp;Y$33,データシート1!$A:$BT,MATCH("aa_"&amp;$S40,データシート1!$A$1:$BT$1,0),0)</f>
        <v>41.354009525536078</v>
      </c>
      <c r="Z40" s="897">
        <f>VLOOKUP(年度マスタ!$K$4&amp;"_"&amp;Z$33,データシート1!$A:$BT,MATCH("aa_"&amp;$S40,データシート1!$A$1:$BT$1,0),0)</f>
        <v>40.7546475060606</v>
      </c>
      <c r="AA40" s="897">
        <f>VLOOKUP(年度マスタ!$K$4&amp;"_"&amp;AA$33,データシート1!$A:$BT,MATCH("aa_"&amp;$S40,データシート1!$A$1:$BT$1,0),0)</f>
        <v>39.269703555049297</v>
      </c>
      <c r="AB40" s="897">
        <f>VLOOKUP(年度マスタ!$K$4&amp;"_"&amp;AB$33,データシート1!$A:$BT,MATCH("aa_"&amp;$S40,データシート1!$A$1:$BT$1,0),0)</f>
        <v>36.719806646471319</v>
      </c>
      <c r="AC40" s="897">
        <f>VLOOKUP(年度マスタ!$K$4&amp;"_"&amp;AC$33,データシート1!$A:$BT,MATCH("aa_"&amp;$S40,データシート1!$A$1:$BT$1,0),0)</f>
        <v>35.988821316060971</v>
      </c>
      <c r="AD40" s="897">
        <f>VLOOKUP(年度マスタ!$K$4&amp;"_"&amp;AD$33,データシート1!$A:$BT,MATCH("aa_"&amp;$S40,データシート1!$A$1:$BT$1,0),0)</f>
        <v>34.089037278610732</v>
      </c>
      <c r="AE40" s="897">
        <f>VLOOKUP(年度マスタ!$K$4&amp;"_"&amp;AE$33,データシート1!$A:$BT,MATCH("aa_"&amp;$S40,データシート1!$A$1:$BT$1,0),0)</f>
        <v>33.324415891169259</v>
      </c>
      <c r="AF40" s="897">
        <f>VLOOKUP(年度マスタ!$K$4&amp;"_"&amp;AF$33,データシート1!$A:$BT,MATCH("aa_"&amp;$S40,データシート1!$A$1:$BT$1,0),0)</f>
        <v>32.200664213209109</v>
      </c>
      <c r="AG40" s="897">
        <f>VLOOKUP(年度マスタ!$K$4&amp;"_"&amp;AG$33,データシート1!$A:$BT,MATCH("aa_"&amp;$S40,データシート1!$A$1:$BT$1,0),0)</f>
        <v>28.891080756499722</v>
      </c>
      <c r="AH40" s="897">
        <f>VLOOKUP(年度マスタ!$K$4&amp;"_"&amp;AH$33,データシート1!$A:$BT,MATCH("aa_"&amp;$S40,データシート1!$A$1:$BT$1,0),0)</f>
        <v>27.317025480793422</v>
      </c>
      <c r="AI40" s="897">
        <f>VLOOKUP(年度マスタ!$K$4&amp;"_"&amp;AI$33,データシート1!$A:$BT,MATCH("aa_"&amp;$S40,データシート1!$A$1:$BT$1,0),0)</f>
        <v>26.634149296517627</v>
      </c>
      <c r="AJ40" s="897">
        <f>VLOOKUP(年度マスタ!$K$4&amp;"_"&amp;AJ$33,データシート1!$A:$BT,MATCH("aa_"&amp;$S40,データシート1!$A$1:$BT$1,0),0)</f>
        <v>27.56442189535769</v>
      </c>
      <c r="AK40" s="898">
        <f>VLOOKUP(年度マスタ!$K$4&amp;"_"&amp;AK$33,データシート1!$A:$BT,MATCH("aa_"&amp;$S40,データシート1!$A$1:$BT$1,0),0)</f>
        <v>28.661679086751779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2.0344337068874299</v>
      </c>
      <c r="P41" s="454">
        <f t="shared" si="9"/>
        <v>7.9183954282043764E-3</v>
      </c>
      <c r="Q41" s="328"/>
      <c r="R41" s="13"/>
      <c r="S41" s="356" t="s">
        <v>201</v>
      </c>
      <c r="T41" s="335"/>
      <c r="U41" s="246" t="s">
        <v>128</v>
      </c>
      <c r="V41" s="344"/>
      <c r="W41" s="344"/>
      <c r="X41" s="896">
        <f>X42+X45+X46</f>
        <v>63.653669108772135</v>
      </c>
      <c r="Y41" s="897">
        <f t="shared" ref="Y41:AH41" si="12">Y42+Y45+Y46</f>
        <v>63.584286029487501</v>
      </c>
      <c r="Z41" s="897">
        <f t="shared" si="12"/>
        <v>61.938937763248873</v>
      </c>
      <c r="AA41" s="897">
        <f t="shared" si="12"/>
        <v>61.504733947038225</v>
      </c>
      <c r="AB41" s="897">
        <f t="shared" si="12"/>
        <v>60.190238542098484</v>
      </c>
      <c r="AC41" s="897">
        <f t="shared" si="12"/>
        <v>58.08640013031679</v>
      </c>
      <c r="AD41" s="897">
        <f t="shared" si="12"/>
        <v>57.383970747446021</v>
      </c>
      <c r="AE41" s="897">
        <f t="shared" si="12"/>
        <v>57.899249439735733</v>
      </c>
      <c r="AF41" s="897">
        <f t="shared" si="12"/>
        <v>56.497429723373898</v>
      </c>
      <c r="AG41" s="897">
        <f t="shared" si="12"/>
        <v>55.222063315433743</v>
      </c>
      <c r="AH41" s="897">
        <f t="shared" si="12"/>
        <v>51.931559030153998</v>
      </c>
      <c r="AI41" s="897">
        <f>AI42+AI45+AI46</f>
        <v>47.32439364065074</v>
      </c>
      <c r="AJ41" s="897">
        <f>AJ42+AJ45+AJ46</f>
        <v>47.259013072585589</v>
      </c>
      <c r="AK41" s="898">
        <f>AK42+AK45+AK46</f>
        <v>47.852380733063555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62.037957821919129</v>
      </c>
      <c r="Y42" s="900">
        <f t="shared" ref="Y42:AK42" si="13">SUM(Y43:Y44)</f>
        <v>61.926241683610591</v>
      </c>
      <c r="Z42" s="900">
        <f t="shared" si="13"/>
        <v>60.054122774486572</v>
      </c>
      <c r="AA42" s="900">
        <f t="shared" si="13"/>
        <v>59.483301536631245</v>
      </c>
      <c r="AB42" s="900">
        <f t="shared" si="13"/>
        <v>58.155804835211057</v>
      </c>
      <c r="AC42" s="900">
        <f t="shared" si="13"/>
        <v>56.163946479147839</v>
      </c>
      <c r="AD42" s="900">
        <f t="shared" si="13"/>
        <v>55.526860212782928</v>
      </c>
      <c r="AE42" s="900">
        <f t="shared" si="13"/>
        <v>56.124478475915964</v>
      </c>
      <c r="AF42" s="900">
        <f t="shared" si="13"/>
        <v>54.810078757084845</v>
      </c>
      <c r="AG42" s="900">
        <f t="shared" si="13"/>
        <v>53.683683727629557</v>
      </c>
      <c r="AH42" s="900">
        <f t="shared" si="13"/>
        <v>50.466249867082325</v>
      </c>
      <c r="AI42" s="900">
        <f t="shared" si="13"/>
        <v>45.940762344648292</v>
      </c>
      <c r="AJ42" s="900">
        <f t="shared" si="13"/>
        <v>45.91447476343744</v>
      </c>
      <c r="AK42" s="901">
        <f t="shared" si="13"/>
        <v>46.526219790906467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2.25694357749</v>
      </c>
      <c r="P43" s="612">
        <f t="shared" si="9"/>
        <v>8.7844453447707815E-3</v>
      </c>
      <c r="Q43" s="328"/>
      <c r="R43" s="13"/>
      <c r="S43" s="356" t="s">
        <v>190</v>
      </c>
      <c r="T43" s="359"/>
      <c r="U43" s="346"/>
      <c r="V43" s="360"/>
      <c r="W43" s="347" t="s">
        <v>190</v>
      </c>
      <c r="X43" s="899">
        <f>VLOOKUP(年度マスタ!$K$4&amp;"_"&amp;X$33,データシート1!$A:$BT,MATCH("aa_"&amp;$S43,データシート1!$A$1:$BT$1,0),0)</f>
        <v>30.46341435982076</v>
      </c>
      <c r="Y43" s="900">
        <f>VLOOKUP(年度マスタ!$K$4&amp;"_"&amp;Y$33,データシート1!$A:$BT,MATCH("aa_"&amp;$S43,データシート1!$A$1:$BT$1,0),0)</f>
        <v>30.17483715639554</v>
      </c>
      <c r="Z43" s="900">
        <f>VLOOKUP(年度マスタ!$K$4&amp;"_"&amp;Z$33,データシート1!$A:$BT,MATCH("aa_"&amp;$S43,データシート1!$A$1:$BT$1,0),0)</f>
        <v>29.467705494714473</v>
      </c>
      <c r="AA43" s="900">
        <f>VLOOKUP(年度マスタ!$K$4&amp;"_"&amp;AA$33,データシート1!$A:$BT,MATCH("aa_"&amp;$S43,データシート1!$A$1:$BT$1,0),0)</f>
        <v>29.220523905376311</v>
      </c>
      <c r="AB43" s="900">
        <f>VLOOKUP(年度マスタ!$K$4&amp;"_"&amp;AB$33,データシート1!$A:$BT,MATCH("aa_"&amp;$S43,データシート1!$A$1:$BT$1,0),0)</f>
        <v>27.958829939492144</v>
      </c>
      <c r="AC43" s="900">
        <f>VLOOKUP(年度マスタ!$K$4&amp;"_"&amp;AC$33,データシート1!$A:$BT,MATCH("aa_"&amp;$S43,データシート1!$A$1:$BT$1,0),0)</f>
        <v>26.37742250349876</v>
      </c>
      <c r="AD43" s="900">
        <f>VLOOKUP(年度マスタ!$K$4&amp;"_"&amp;AD$33,データシート1!$A:$BT,MATCH("aa_"&amp;$S43,データシート1!$A$1:$BT$1,0),0)</f>
        <v>26.108776246337609</v>
      </c>
      <c r="AE43" s="900">
        <f>VLOOKUP(年度マスタ!$K$4&amp;"_"&amp;AE$33,データシート1!$A:$BT,MATCH("aa_"&amp;$S43,データシート1!$A$1:$BT$1,0),0)</f>
        <v>25.820629773179267</v>
      </c>
      <c r="AF43" s="900">
        <f>VLOOKUP(年度マスタ!$K$4&amp;"_"&amp;AF$33,データシート1!$A:$BT,MATCH("aa_"&amp;$S43,データシート1!$A$1:$BT$1,0),0)</f>
        <v>25.243751748978944</v>
      </c>
      <c r="AG43" s="900">
        <f>VLOOKUP(年度マスタ!$K$4&amp;"_"&amp;AG$33,データシート1!$A:$BT,MATCH("aa_"&amp;$S43,データシート1!$A$1:$BT$1,0),0)</f>
        <v>24.574183052059659</v>
      </c>
      <c r="AH43" s="900">
        <f>VLOOKUP(年度マスタ!$K$4&amp;"_"&amp;AH$33,データシート1!$A:$BT,MATCH("aa_"&amp;$S43,データシート1!$A$1:$BT$1,0),0)</f>
        <v>23.588529118744798</v>
      </c>
      <c r="AI43" s="900">
        <f>VLOOKUP(年度マスタ!$K$4&amp;"_"&amp;AI$33,データシート1!$A:$BT,MATCH("aa_"&amp;$S43,データシート1!$A$1:$BT$1,0),0)</f>
        <v>20.531141129739854</v>
      </c>
      <c r="AJ43" s="900">
        <f>VLOOKUP(年度マスタ!$K$4&amp;"_"&amp;AJ$33,データシート1!$A:$BT,MATCH("aa_"&amp;$S43,データシート1!$A$1:$BT$1,0),0)</f>
        <v>19.684361868747683</v>
      </c>
      <c r="AK43" s="901">
        <f>VLOOKUP(年度マスタ!$K$4&amp;"_"&amp;AK$33,データシート1!$A:$BT,MATCH("aa_"&amp;$S43,データシート1!$A$1:$BT$1,0),0)</f>
        <v>20.543506801044689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31.574543462098369</v>
      </c>
      <c r="Y44" s="900">
        <f>VLOOKUP(年度マスタ!$K$4&amp;"_"&amp;Y$33,データシート1!$A:$BT,MATCH("aa_"&amp;$S44,データシート1!$A$1:$BT$1,0),0)</f>
        <v>31.751404527215051</v>
      </c>
      <c r="Z44" s="900">
        <f>VLOOKUP(年度マスタ!$K$4&amp;"_"&amp;Z$33,データシート1!$A:$BT,MATCH("aa_"&amp;$S44,データシート1!$A$1:$BT$1,0),0)</f>
        <v>30.586417279772103</v>
      </c>
      <c r="AA44" s="900">
        <f>VLOOKUP(年度マスタ!$K$4&amp;"_"&amp;AA$33,データシート1!$A:$BT,MATCH("aa_"&amp;$S44,データシート1!$A$1:$BT$1,0),0)</f>
        <v>30.262777631254938</v>
      </c>
      <c r="AB44" s="900">
        <f>VLOOKUP(年度マスタ!$K$4&amp;"_"&amp;AB$33,データシート1!$A:$BT,MATCH("aa_"&amp;$S44,データシート1!$A$1:$BT$1,0),0)</f>
        <v>30.196974895718913</v>
      </c>
      <c r="AC44" s="900">
        <f>VLOOKUP(年度マスタ!$K$4&amp;"_"&amp;AC$33,データシート1!$A:$BT,MATCH("aa_"&amp;$S44,データシート1!$A$1:$BT$1,0),0)</f>
        <v>29.786523975649075</v>
      </c>
      <c r="AD44" s="900">
        <f>VLOOKUP(年度マスタ!$K$4&amp;"_"&amp;AD$33,データシート1!$A:$BT,MATCH("aa_"&amp;$S44,データシート1!$A$1:$BT$1,0),0)</f>
        <v>29.41808396644532</v>
      </c>
      <c r="AE44" s="900">
        <f>VLOOKUP(年度マスタ!$K$4&amp;"_"&amp;AE$33,データシート1!$A:$BT,MATCH("aa_"&amp;$S44,データシート1!$A$1:$BT$1,0),0)</f>
        <v>30.303848702736701</v>
      </c>
      <c r="AF44" s="900">
        <f>VLOOKUP(年度マスタ!$K$4&amp;"_"&amp;AF$33,データシート1!$A:$BT,MATCH("aa_"&amp;$S44,データシート1!$A$1:$BT$1,0),0)</f>
        <v>29.566327008105901</v>
      </c>
      <c r="AG44" s="900">
        <f>VLOOKUP(年度マスタ!$K$4&amp;"_"&amp;AG$33,データシート1!$A:$BT,MATCH("aa_"&amp;$S44,データシート1!$A$1:$BT$1,0),0)</f>
        <v>29.109500675569894</v>
      </c>
      <c r="AH44" s="900">
        <f>VLOOKUP(年度マスタ!$K$4&amp;"_"&amp;AH$33,データシート1!$A:$BT,MATCH("aa_"&amp;$S44,データシート1!$A$1:$BT$1,0),0)</f>
        <v>26.877720748337524</v>
      </c>
      <c r="AI44" s="900">
        <f>VLOOKUP(年度マスタ!$K$4&amp;"_"&amp;AI$33,データシート1!$A:$BT,MATCH("aa_"&amp;$S44,データシート1!$A$1:$BT$1,0),0)</f>
        <v>25.409621214908437</v>
      </c>
      <c r="AJ44" s="900">
        <f>VLOOKUP(年度マスタ!$K$4&amp;"_"&amp;AJ$33,データシート1!$A:$BT,MATCH("aa_"&amp;$S44,データシート1!$A$1:$BT$1,0),0)</f>
        <v>26.230112894689757</v>
      </c>
      <c r="AK44" s="901">
        <f>VLOOKUP(年度マスタ!$K$4&amp;"_"&amp;AK$33,データシート1!$A:$BT,MATCH("aa_"&amp;$S44,データシート1!$A$1:$BT$1,0),0)</f>
        <v>25.982712989861781</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1.6157112868530099</v>
      </c>
      <c r="Y45" s="900">
        <f>VLOOKUP(年度マスタ!$K$4&amp;"_"&amp;Y$33,データシート1!$A:$BT,MATCH("aa_"&amp;$S45,データシート1!$A$1:$BT$1,0),0)</f>
        <v>1.6580443458769101</v>
      </c>
      <c r="Z45" s="900">
        <f>VLOOKUP(年度マスタ!$K$4&amp;"_"&amp;Z$33,データシート1!$A:$BT,MATCH("aa_"&amp;$S45,データシート1!$A$1:$BT$1,0),0)</f>
        <v>1.8848149887623</v>
      </c>
      <c r="AA45" s="900">
        <f>VLOOKUP(年度マスタ!$K$4&amp;"_"&amp;AA$33,データシート1!$A:$BT,MATCH("aa_"&amp;$S45,データシート1!$A$1:$BT$1,0),0)</f>
        <v>2.0214324104069799</v>
      </c>
      <c r="AB45" s="900">
        <f>VLOOKUP(年度マスタ!$K$4&amp;"_"&amp;AB$33,データシート1!$A:$BT,MATCH("aa_"&amp;$S45,データシート1!$A$1:$BT$1,0),0)</f>
        <v>2.0344337068874299</v>
      </c>
      <c r="AC45" s="900">
        <f>VLOOKUP(年度マスタ!$K$4&amp;"_"&amp;AC$33,データシート1!$A:$BT,MATCH("aa_"&amp;$S45,データシート1!$A$1:$BT$1,0),0)</f>
        <v>1.9224536511689501</v>
      </c>
      <c r="AD45" s="900">
        <f>VLOOKUP(年度マスタ!$K$4&amp;"_"&amp;AD$33,データシート1!$A:$BT,MATCH("aa_"&amp;$S45,データシート1!$A$1:$BT$1,0),0)</f>
        <v>1.8571105346630901</v>
      </c>
      <c r="AE45" s="900">
        <f>VLOOKUP(年度マスタ!$K$4&amp;"_"&amp;AE$33,データシート1!$A:$BT,MATCH("aa_"&amp;$S45,データシート1!$A$1:$BT$1,0),0)</f>
        <v>1.7747709638197677</v>
      </c>
      <c r="AF45" s="900">
        <f>VLOOKUP(年度マスタ!$K$4&amp;"_"&amp;AF$33,データシート1!$A:$BT,MATCH("aa_"&amp;$S45,データシート1!$A$1:$BT$1,0),0)</f>
        <v>1.68735096628905</v>
      </c>
      <c r="AG45" s="900">
        <f>VLOOKUP(年度マスタ!$K$4&amp;"_"&amp;AG$33,データシート1!$A:$BT,MATCH("aa_"&amp;$S45,データシート1!$A$1:$BT$1,0),0)</f>
        <v>1.5383795878041899</v>
      </c>
      <c r="AH45" s="900">
        <f>VLOOKUP(年度マスタ!$K$4&amp;"_"&amp;AH$33,データシート1!$A:$BT,MATCH("aa_"&amp;$S45,データシート1!$A$1:$BT$1,0),0)</f>
        <v>1.4653091630716699</v>
      </c>
      <c r="AI45" s="900">
        <f>VLOOKUP(年度マスタ!$K$4&amp;"_"&amp;AI$33,データシート1!$A:$BT,MATCH("aa_"&amp;$S45,データシート1!$A$1:$BT$1,0),0)</f>
        <v>1.3836312960024499</v>
      </c>
      <c r="AJ45" s="900">
        <f>VLOOKUP(年度マスタ!$K$4&amp;"_"&amp;AJ$33,データシート1!$A:$BT,MATCH("aa_"&amp;$S45,データシート1!$A$1:$BT$1,0),0)</f>
        <v>1.34453830914815</v>
      </c>
      <c r="AK45" s="901">
        <f>VLOOKUP(年度マスタ!$K$4&amp;"_"&amp;AK$33,データシート1!$A:$BT,MATCH("aa_"&amp;$S45,データシート1!$A$1:$BT$1,0),0)</f>
        <v>1.3261609421570872</v>
      </c>
      <c r="AL45" s="330"/>
      <c r="AW45" s="17" t="str">
        <f>AW48</f>
        <v>飛騨市</v>
      </c>
      <c r="AX45" s="1010">
        <f t="shared" ref="AX45:BB45" si="15">AX48/$BC48</f>
        <v>0.43598982947891735</v>
      </c>
      <c r="AY45" s="1010">
        <f t="shared" si="15"/>
        <v>0.13318312763656018</v>
      </c>
      <c r="AZ45" s="1010">
        <f t="shared" si="15"/>
        <v>0.15620178539585655</v>
      </c>
      <c r="BA45" s="1010">
        <f t="shared" si="15"/>
        <v>0.26078818632094009</v>
      </c>
      <c r="BB45" s="1010">
        <f t="shared" si="15"/>
        <v>1.383707116772594E-2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2.9527271574</v>
      </c>
      <c r="Y47" s="903">
        <f>VLOOKUP(年度マスタ!$K$4&amp;"_"&amp;Y$33,データシート1!$A:$BT,MATCH("aa_"&amp;$S47,データシート1!$A$1:$BT$1,0),0)</f>
        <v>4.2736156750000012</v>
      </c>
      <c r="Z47" s="903">
        <f>VLOOKUP(年度マスタ!$K$4&amp;"_"&amp;Z$33,データシート1!$A:$BT,MATCH("aa_"&amp;$S47,データシート1!$A$1:$BT$1,0),0)</f>
        <v>4.1106360307199994</v>
      </c>
      <c r="AA47" s="903">
        <f>VLOOKUP(年度マスタ!$K$4&amp;"_"&amp;AA$33,データシート1!$A:$BT,MATCH("aa_"&amp;$S47,データシート1!$A$1:$BT$1,0),0)</f>
        <v>3.4541271142199999</v>
      </c>
      <c r="AB47" s="903">
        <f>VLOOKUP(年度マスタ!$K$4&amp;"_"&amp;AB$33,データシート1!$A:$BT,MATCH("aa_"&amp;$S47,データシート1!$A$1:$BT$1,0),0)</f>
        <v>2.25694357749</v>
      </c>
      <c r="AC47" s="903">
        <f>VLOOKUP(年度マスタ!$K$4&amp;"_"&amp;AC$33,データシート1!$A:$BT,MATCH("aa_"&amp;$S47,データシート1!$A$1:$BT$1,0),0)</f>
        <v>2.0681727203100002</v>
      </c>
      <c r="AD47" s="903">
        <f>VLOOKUP(年度マスタ!$K$4&amp;"_"&amp;AD$33,データシート1!$A:$BT,MATCH("aa_"&amp;$S47,データシート1!$A$1:$BT$1,0),0)</f>
        <v>2.8365656325000002</v>
      </c>
      <c r="AE47" s="903">
        <f>VLOOKUP(年度マスタ!$K$4&amp;"_"&amp;AE$33,データシート1!$A:$BT,MATCH("aa_"&amp;$S47,データシート1!$A$1:$BT$1,0),0)</f>
        <v>1.5832768555800001</v>
      </c>
      <c r="AF47" s="903">
        <f>VLOOKUP(年度マスタ!$K$4&amp;"_"&amp;AF$33,データシート1!$A:$BT,MATCH("aa_"&amp;$S47,データシート1!$A$1:$BT$1,0),0)</f>
        <v>2.7791895808000002</v>
      </c>
      <c r="AG47" s="903">
        <f>VLOOKUP(年度マスタ!$K$4&amp;"_"&amp;AG$33,データシート1!$A:$BT,MATCH("aa_"&amp;$S47,データシート1!$A$1:$BT$1,0),0)</f>
        <v>2.5775347531500006</v>
      </c>
      <c r="AH47" s="903">
        <f>VLOOKUP(年度マスタ!$K$4&amp;"_"&amp;AH$33,データシート1!$A:$BT,MATCH("aa_"&amp;$S47,データシート1!$A$1:$BT$1,0),0)</f>
        <v>2.6827331483199996</v>
      </c>
      <c r="AI47" s="903">
        <f>VLOOKUP(年度マスタ!$K$4&amp;"_"&amp;AI$33,データシート1!$A:$BT,MATCH("aa_"&amp;$S47,データシート1!$A$1:$BT$1,0),0)</f>
        <v>2.2203323429599999</v>
      </c>
      <c r="AJ47" s="903">
        <f>VLOOKUP(年度マスタ!$K$4&amp;"_"&amp;AJ$33,データシート1!$A:$BT,MATCH("aa_"&amp;$S47,データシート1!$A$1:$BT$1,0),0)</f>
        <v>2.2426952351999998</v>
      </c>
      <c r="AK47" s="904">
        <f>VLOOKUP(年度マスタ!$K$4&amp;"_"&amp;AK$33,データシート1!$A:$BT,MATCH("aa_"&amp;$S47,データシート1!$A$1:$BT$1,0),0)</f>
        <v>2.5389830999999998</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飛騨市</v>
      </c>
      <c r="AX48" s="1011">
        <f>SUM(AY39:BA39)</f>
        <v>80.000369688116493</v>
      </c>
      <c r="AY48" s="1011">
        <f>BB39</f>
        <v>24.437954114385217</v>
      </c>
      <c r="AZ48" s="1011">
        <f>BC39</f>
        <v>28.661679086751779</v>
      </c>
      <c r="BA48" s="1011">
        <f>SUM(BD39:BG39)</f>
        <v>47.852380733063555</v>
      </c>
      <c r="BB48" s="1011">
        <f>BH39</f>
        <v>2.5389830999999998</v>
      </c>
      <c r="BC48" s="1011">
        <f>SUM(AX48:BB48)</f>
        <v>183.49136672231703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183.49136672231703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80.000369688116493</v>
      </c>
      <c r="P52" s="453">
        <f t="shared" ref="P52:P64" si="18">O52/$O$51</f>
        <v>0.43598982947891735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71.582765479176061</v>
      </c>
      <c r="P53" s="454">
        <f t="shared" si="18"/>
        <v>0.39011516867441726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2.4979665331108065</v>
      </c>
      <c r="P54" s="454">
        <f t="shared" si="18"/>
        <v>1.3613537125651552E-2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5.9196376758296205</v>
      </c>
      <c r="P55" s="454">
        <f t="shared" si="18"/>
        <v>3.2261123678848529E-2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24.437954114385217</v>
      </c>
      <c r="P56" s="453">
        <f t="shared" si="18"/>
        <v>0.13318312763656018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28.661679086751779</v>
      </c>
      <c r="P57" s="453">
        <f t="shared" si="18"/>
        <v>0.15620178539585655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47.852380733063555</v>
      </c>
      <c r="P58" s="453">
        <f t="shared" si="18"/>
        <v>0.26078818632094009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46.526219790906467</v>
      </c>
      <c r="P59" s="454">
        <f t="shared" si="18"/>
        <v>0.25356081118146551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20.543506801044689</v>
      </c>
      <c r="P60" s="454">
        <f t="shared" si="18"/>
        <v>0.11195898296476145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25.982712989861781</v>
      </c>
      <c r="P61" s="454">
        <f t="shared" si="18"/>
        <v>0.14160182821670406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1.3261609421570872</v>
      </c>
      <c r="P62" s="454">
        <f t="shared" si="18"/>
        <v>7.2273751394745797E-3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2.5389830999999998</v>
      </c>
      <c r="P64" s="612">
        <f t="shared" si="18"/>
        <v>1.383707116772594E-2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飛騨市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738.70770000000005</v>
      </c>
      <c r="AI7" s="78">
        <f>VLOOKUP(年度マスタ!$K$4&amp;"_"&amp;$AG7,データシート1!$A:$BT,MATCH("ab_"&amp;AI$2,データシート1!$A$1:$BT$1,0),0)</f>
        <v>1477</v>
      </c>
      <c r="AJ7" s="78">
        <f>VLOOKUP(年度マスタ!$K$4&amp;"_"&amp;$AG7,データシート1!$A:$BT,MATCH("ab_"&amp;AJ$2,データシート1!$A$1:$BT$1,0),0)</f>
        <v>441</v>
      </c>
      <c r="AK7" s="78">
        <f>VLOOKUP(年度マスタ!$K$4&amp;"_"&amp;$AG7,データシート1!$A:$BT,MATCH("ab_"&amp;AK$2,データシート1!$A$1:$BT$1,0),0)</f>
        <v>7234</v>
      </c>
      <c r="AL7" s="78">
        <f>VLOOKUP(年度マスタ!$K$4&amp;"_"&amp;$AG7,データシート1!$A:$BT,MATCH("ab_"&amp;AL$2,データシート1!$A$1:$BT$1,0),0)</f>
        <v>9078</v>
      </c>
      <c r="AM7" s="78">
        <f>VLOOKUP(年度マスタ!$K$4&amp;"_"&amp;$AG7,データシート1!$A:$BT,MATCH("ab_"&amp;AM$2,データシート1!$A$1:$BT$1,0),0)</f>
        <v>15400</v>
      </c>
      <c r="AN7" s="78">
        <f>VLOOKUP(年度マスタ!$K$4&amp;"_"&amp;$AG7,データシート1!$A:$BT,MATCH("ab_"&amp;AN$2,データシート1!$A$1:$BT$1,0),0)</f>
        <v>6355</v>
      </c>
      <c r="AO7" s="78">
        <f>VLOOKUP(年度マスタ!$K$4&amp;"_"&amp;$AG7,データシート1!$A:$BT,MATCH("ab_"&amp;AO$2,データシート1!$A$1:$BT$1,0),0)</f>
        <v>27715</v>
      </c>
      <c r="AP7" s="78">
        <f>VLOOKUP(年度マスタ!$K$4&amp;"_"&amp;$AG7,データシート1!$A:$BT,MATCH("ab_"&amp;AP$2,データシート1!$A$1:$BT$1,0),0)</f>
        <v>0</v>
      </c>
      <c r="AQ7" s="954">
        <f>VLOOKUP(年度マスタ!$K$4&amp;"_"&amp;$AG7,データシート1!$A:$BT,MATCH("ab_"&amp;AQ$2,データシート1!$A$1:$BT$1,0),0)</f>
        <v>2.9527271574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865.04669999999999</v>
      </c>
      <c r="AI8" s="78">
        <f>VLOOKUP(年度マスタ!$K$4&amp;"_"&amp;$AG8,データシート1!$A:$BT,MATCH("ab_"&amp;AI$2,データシート1!$A$1:$BT$1,0),0)</f>
        <v>1477</v>
      </c>
      <c r="AJ8" s="78">
        <f>VLOOKUP(年度マスタ!$K$4&amp;"_"&amp;$AG8,データシート1!$A:$BT,MATCH("ab_"&amp;AJ$2,データシート1!$A$1:$BT$1,0),0)</f>
        <v>441</v>
      </c>
      <c r="AK8" s="78">
        <f>VLOOKUP(年度マスタ!$K$4&amp;"_"&amp;$AG8,データシート1!$A:$BT,MATCH("ab_"&amp;AK$2,データシート1!$A$1:$BT$1,0),0)</f>
        <v>7234</v>
      </c>
      <c r="AL8" s="78">
        <f>VLOOKUP(年度マスタ!$K$4&amp;"_"&amp;$AG8,データシート1!$A:$BT,MATCH("ab_"&amp;AL$2,データシート1!$A$1:$BT$1,0),0)</f>
        <v>9049</v>
      </c>
      <c r="AM8" s="78">
        <f>VLOOKUP(年度マスタ!$K$4&amp;"_"&amp;$AG8,データシート1!$A:$BT,MATCH("ab_"&amp;AM$2,データシート1!$A$1:$BT$1,0),0)</f>
        <v>15325</v>
      </c>
      <c r="AN8" s="78">
        <f>VLOOKUP(年度マスタ!$K$4&amp;"_"&amp;$AG8,データシート1!$A:$BT,MATCH("ab_"&amp;AN$2,データシート1!$A$1:$BT$1,0),0)</f>
        <v>6231</v>
      </c>
      <c r="AO8" s="78">
        <f>VLOOKUP(年度マスタ!$K$4&amp;"_"&amp;$AG8,データシート1!$A:$BT,MATCH("ab_"&amp;AO$2,データシート1!$A$1:$BT$1,0),0)</f>
        <v>27253</v>
      </c>
      <c r="AP8" s="78">
        <f>VLOOKUP(年度マスタ!$K$4&amp;"_"&amp;$AG8,データシート1!$A:$BT,MATCH("ab_"&amp;AP$2,データシート1!$A$1:$BT$1,0),0)</f>
        <v>0</v>
      </c>
      <c r="AQ8" s="954">
        <f>VLOOKUP(年度マスタ!$K$4&amp;"_"&amp;$AG8,データシート1!$A:$BT,MATCH("ab_"&amp;AQ$2,データシート1!$A$1:$BT$1,0),0)</f>
        <v>4.2736156750000012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1010.3075</v>
      </c>
      <c r="AI9" s="78">
        <f>VLOOKUP(年度マスタ!$K$4&amp;"_"&amp;$AG9,データシート1!$A:$BT,MATCH("ab_"&amp;AI$2,データシート1!$A$1:$BT$1,0),0)</f>
        <v>1477</v>
      </c>
      <c r="AJ9" s="78">
        <f>VLOOKUP(年度マスタ!$K$4&amp;"_"&amp;$AG9,データシート1!$A:$BT,MATCH("ab_"&amp;AJ$2,データシート1!$A$1:$BT$1,0),0)</f>
        <v>441</v>
      </c>
      <c r="AK9" s="78">
        <f>VLOOKUP(年度マスタ!$K$4&amp;"_"&amp;$AG9,データシート1!$A:$BT,MATCH("ab_"&amp;AK$2,データシート1!$A$1:$BT$1,0),0)</f>
        <v>7234</v>
      </c>
      <c r="AL9" s="78">
        <f>VLOOKUP(年度マスタ!$K$4&amp;"_"&amp;$AG9,データシート1!$A:$BT,MATCH("ab_"&amp;AL$2,データシート1!$A$1:$BT$1,0),0)</f>
        <v>9018</v>
      </c>
      <c r="AM9" s="78">
        <f>VLOOKUP(年度マスタ!$K$4&amp;"_"&amp;$AG9,データシート1!$A:$BT,MATCH("ab_"&amp;AM$2,データシート1!$A$1:$BT$1,0),0)</f>
        <v>15291</v>
      </c>
      <c r="AN9" s="78">
        <f>VLOOKUP(年度マスタ!$K$4&amp;"_"&amp;$AG9,データシート1!$A:$BT,MATCH("ab_"&amp;AN$2,データシート1!$A$1:$BT$1,0),0)</f>
        <v>6181</v>
      </c>
      <c r="AO9" s="78">
        <f>VLOOKUP(年度マスタ!$K$4&amp;"_"&amp;$AG9,データシート1!$A:$BT,MATCH("ab_"&amp;AO$2,データシート1!$A$1:$BT$1,0),0)</f>
        <v>26858</v>
      </c>
      <c r="AP9" s="78">
        <f>VLOOKUP(年度マスタ!$K$4&amp;"_"&amp;$AG9,データシート1!$A:$BT,MATCH("ab_"&amp;AP$2,データシート1!$A$1:$BT$1,0),0)</f>
        <v>0</v>
      </c>
      <c r="AQ9" s="954">
        <f>VLOOKUP(年度マスタ!$K$4&amp;"_"&amp;$AG9,データシート1!$A:$BT,MATCH("ab_"&amp;AQ$2,データシート1!$A$1:$BT$1,0),0)</f>
        <v>4.1106360307199994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858.53319999999997</v>
      </c>
      <c r="AI10" s="78">
        <f>VLOOKUP(年度マスタ!$K$4&amp;"_"&amp;$AG10,データシート1!$A:$BT,MATCH("ab_"&amp;AI$2,データシート1!$A$1:$BT$1,0),0)</f>
        <v>1477</v>
      </c>
      <c r="AJ10" s="78">
        <f>VLOOKUP(年度マスタ!$K$4&amp;"_"&amp;$AG10,データシート1!$A:$BT,MATCH("ab_"&amp;AJ$2,データシート1!$A$1:$BT$1,0),0)</f>
        <v>441</v>
      </c>
      <c r="AK10" s="78">
        <f>VLOOKUP(年度マスタ!$K$4&amp;"_"&amp;$AG10,データシート1!$A:$BT,MATCH("ab_"&amp;AK$2,データシート1!$A$1:$BT$1,0),0)</f>
        <v>7234</v>
      </c>
      <c r="AL10" s="78">
        <f>VLOOKUP(年度マスタ!$K$4&amp;"_"&amp;$AG10,データシート1!$A:$BT,MATCH("ab_"&amp;AL$2,データシート1!$A$1:$BT$1,0),0)</f>
        <v>9037</v>
      </c>
      <c r="AM10" s="78">
        <f>VLOOKUP(年度マスタ!$K$4&amp;"_"&amp;$AG10,データシート1!$A:$BT,MATCH("ab_"&amp;AM$2,データシート1!$A$1:$BT$1,0),0)</f>
        <v>15283</v>
      </c>
      <c r="AN10" s="78">
        <f>VLOOKUP(年度マスタ!$K$4&amp;"_"&amp;$AG10,データシート1!$A:$BT,MATCH("ab_"&amp;AN$2,データシート1!$A$1:$BT$1,0),0)</f>
        <v>6081</v>
      </c>
      <c r="AO10" s="78">
        <f>VLOOKUP(年度マスタ!$K$4&amp;"_"&amp;$AG10,データシート1!$A:$BT,MATCH("ab_"&amp;AO$2,データシート1!$A$1:$BT$1,0),0)</f>
        <v>26512</v>
      </c>
      <c r="AP10" s="78">
        <f>VLOOKUP(年度マスタ!$K$4&amp;"_"&amp;$AG10,データシート1!$A:$BT,MATCH("ab_"&amp;AP$2,データシート1!$A$1:$BT$1,0),0)</f>
        <v>0</v>
      </c>
      <c r="AQ10" s="954">
        <f>VLOOKUP(年度マスタ!$K$4&amp;"_"&amp;$AG10,データシート1!$A:$BT,MATCH("ab_"&amp;AQ$2,データシート1!$A$1:$BT$1,0),0)</f>
        <v>3.4541271142199999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893.47820000000002</v>
      </c>
      <c r="AI11" s="78">
        <f>VLOOKUP(年度マスタ!$K$4&amp;"_"&amp;$AG11,データシート1!$A:$BT,MATCH("ab_"&amp;AI$2,データシート1!$A$1:$BT$1,0),0)</f>
        <v>1477</v>
      </c>
      <c r="AJ11" s="78">
        <f>VLOOKUP(年度マスタ!$K$4&amp;"_"&amp;$AG11,データシート1!$A:$BT,MATCH("ab_"&amp;AJ$2,データシート1!$A$1:$BT$1,0),0)</f>
        <v>441</v>
      </c>
      <c r="AK11" s="78">
        <f>VLOOKUP(年度マスタ!$K$4&amp;"_"&amp;$AG11,データシート1!$A:$BT,MATCH("ab_"&amp;AK$2,データシート1!$A$1:$BT$1,0),0)</f>
        <v>7234</v>
      </c>
      <c r="AL11" s="78">
        <f>VLOOKUP(年度マスタ!$K$4&amp;"_"&amp;$AG11,データシート1!$A:$BT,MATCH("ab_"&amp;AL$2,データシート1!$A$1:$BT$1,0),0)</f>
        <v>9026</v>
      </c>
      <c r="AM11" s="78">
        <f>VLOOKUP(年度マスタ!$K$4&amp;"_"&amp;$AG11,データシート1!$A:$BT,MATCH("ab_"&amp;AM$2,データシート1!$A$1:$BT$1,0),0)</f>
        <v>15276</v>
      </c>
      <c r="AN11" s="78">
        <f>VLOOKUP(年度マスタ!$K$4&amp;"_"&amp;$AG11,データシート1!$A:$BT,MATCH("ab_"&amp;AN$2,データシート1!$A$1:$BT$1,0),0)</f>
        <v>6045</v>
      </c>
      <c r="AO11" s="78">
        <f>VLOOKUP(年度マスタ!$K$4&amp;"_"&amp;$AG11,データシート1!$A:$BT,MATCH("ab_"&amp;AO$2,データシート1!$A$1:$BT$1,0),0)</f>
        <v>26300</v>
      </c>
      <c r="AP11" s="78">
        <f>VLOOKUP(年度マスタ!$K$4&amp;"_"&amp;$AG11,データシート1!$A:$BT,MATCH("ab_"&amp;AP$2,データシート1!$A$1:$BT$1,0),0)</f>
        <v>0</v>
      </c>
      <c r="AQ11" s="954">
        <f>VLOOKUP(年度マスタ!$K$4&amp;"_"&amp;$AG11,データシート1!$A:$BT,MATCH("ab_"&amp;AQ$2,データシート1!$A$1:$BT$1,0),0)</f>
        <v>2.25694357749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882.17600000000004</v>
      </c>
      <c r="AI12" s="78">
        <f>VLOOKUP(年度マスタ!$K$4&amp;"_"&amp;$AG12,データシート1!$A:$BT,MATCH("ab_"&amp;AI$2,データシート1!$A$1:$BT$1,0),0)</f>
        <v>1104</v>
      </c>
      <c r="AJ12" s="78">
        <f>VLOOKUP(年度マスタ!$K$4&amp;"_"&amp;$AG12,データシート1!$A:$BT,MATCH("ab_"&amp;AJ$2,データシート1!$A$1:$BT$1,0),0)</f>
        <v>288</v>
      </c>
      <c r="AK12" s="78">
        <f>VLOOKUP(年度マスタ!$K$4&amp;"_"&amp;$AG12,データシート1!$A:$BT,MATCH("ab_"&amp;AK$2,データシート1!$A$1:$BT$1,0),0)</f>
        <v>6793</v>
      </c>
      <c r="AL12" s="78">
        <f>VLOOKUP(年度マスタ!$K$4&amp;"_"&amp;$AG12,データシート1!$A:$BT,MATCH("ab_"&amp;AL$2,データシート1!$A$1:$BT$1,0),0)</f>
        <v>8966</v>
      </c>
      <c r="AM12" s="78">
        <f>VLOOKUP(年度マスタ!$K$4&amp;"_"&amp;$AG12,データシート1!$A:$BT,MATCH("ab_"&amp;AM$2,データシート1!$A$1:$BT$1,0),0)</f>
        <v>15179</v>
      </c>
      <c r="AN12" s="78">
        <f>VLOOKUP(年度マスタ!$K$4&amp;"_"&amp;$AG12,データシート1!$A:$BT,MATCH("ab_"&amp;AN$2,データシート1!$A$1:$BT$1,0),0)</f>
        <v>5932</v>
      </c>
      <c r="AO12" s="78">
        <f>VLOOKUP(年度マスタ!$K$4&amp;"_"&amp;$AG12,データシート1!$A:$BT,MATCH("ab_"&amp;AO$2,データシート1!$A$1:$BT$1,0),0)</f>
        <v>25903</v>
      </c>
      <c r="AP12" s="78">
        <f>VLOOKUP(年度マスタ!$K$4&amp;"_"&amp;$AG12,データシート1!$A:$BT,MATCH("ab_"&amp;AP$2,データシート1!$A$1:$BT$1,0),0)</f>
        <v>0</v>
      </c>
      <c r="AQ12" s="954">
        <f>VLOOKUP(年度マスタ!$K$4&amp;"_"&amp;$AG12,データシート1!$A:$BT,MATCH("ab_"&amp;AQ$2,データシート1!$A$1:$BT$1,0),0)</f>
        <v>2.0681727203100002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779.68979999999999</v>
      </c>
      <c r="AI13" s="78">
        <f>VLOOKUP(年度マスタ!$K$4&amp;"_"&amp;$AG13,データシート1!$A:$BT,MATCH("ab_"&amp;AI$2,データシート1!$A$1:$BT$1,0),0)</f>
        <v>1104</v>
      </c>
      <c r="AJ13" s="78">
        <f>VLOOKUP(年度マスタ!$K$4&amp;"_"&amp;$AG13,データシート1!$A:$BT,MATCH("ab_"&amp;AJ$2,データシート1!$A$1:$BT$1,0),0)</f>
        <v>288</v>
      </c>
      <c r="AK13" s="78">
        <f>VLOOKUP(年度マスタ!$K$4&amp;"_"&amp;$AG13,データシート1!$A:$BT,MATCH("ab_"&amp;AK$2,データシート1!$A$1:$BT$1,0),0)</f>
        <v>6793</v>
      </c>
      <c r="AL13" s="78">
        <f>VLOOKUP(年度マスタ!$K$4&amp;"_"&amp;$AG13,データシート1!$A:$BT,MATCH("ab_"&amp;AL$2,データシート1!$A$1:$BT$1,0),0)</f>
        <v>8935</v>
      </c>
      <c r="AM13" s="78">
        <f>VLOOKUP(年度マスタ!$K$4&amp;"_"&amp;$AG13,データシート1!$A:$BT,MATCH("ab_"&amp;AM$2,データシート1!$A$1:$BT$1,0),0)</f>
        <v>15169</v>
      </c>
      <c r="AN13" s="78">
        <f>VLOOKUP(年度マスタ!$K$4&amp;"_"&amp;$AG13,データシート1!$A:$BT,MATCH("ab_"&amp;AN$2,データシート1!$A$1:$BT$1,0),0)</f>
        <v>5854</v>
      </c>
      <c r="AO13" s="78">
        <f>VLOOKUP(年度マスタ!$K$4&amp;"_"&amp;$AG13,データシート1!$A:$BT,MATCH("ab_"&amp;AO$2,データシート1!$A$1:$BT$1,0),0)</f>
        <v>25561</v>
      </c>
      <c r="AP13" s="78">
        <f>VLOOKUP(年度マスタ!$K$4&amp;"_"&amp;$AG13,データシート1!$A:$BT,MATCH("ab_"&amp;AP$2,データシート1!$A$1:$BT$1,0),0)</f>
        <v>0</v>
      </c>
      <c r="AQ13" s="954">
        <f>VLOOKUP(年度マスタ!$K$4&amp;"_"&amp;$AG13,データシート1!$A:$BT,MATCH("ab_"&amp;AQ$2,データシート1!$A$1:$BT$1,0),0)</f>
        <v>2.8365656325000002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867.3279</v>
      </c>
      <c r="AI14" s="78">
        <f>VLOOKUP(年度マスタ!$K$4&amp;"_"&amp;$AG14,データシート1!$A:$BT,MATCH("ab_"&amp;AI$2,データシート1!$A$1:$BT$1,0),0)</f>
        <v>1104</v>
      </c>
      <c r="AJ14" s="78">
        <f>VLOOKUP(年度マスタ!$K$4&amp;"_"&amp;$AG14,データシート1!$A:$BT,MATCH("ab_"&amp;AJ$2,データシート1!$A$1:$BT$1,0),0)</f>
        <v>288</v>
      </c>
      <c r="AK14" s="78">
        <f>VLOOKUP(年度マスタ!$K$4&amp;"_"&amp;$AG14,データシート1!$A:$BT,MATCH("ab_"&amp;AK$2,データシート1!$A$1:$BT$1,0),0)</f>
        <v>6793</v>
      </c>
      <c r="AL14" s="78">
        <f>VLOOKUP(年度マスタ!$K$4&amp;"_"&amp;$AG14,データシート1!$A:$BT,MATCH("ab_"&amp;AL$2,データシート1!$A$1:$BT$1,0),0)</f>
        <v>8898</v>
      </c>
      <c r="AM14" s="78">
        <f>VLOOKUP(年度マスタ!$K$4&amp;"_"&amp;$AG14,データシート1!$A:$BT,MATCH("ab_"&amp;AM$2,データシート1!$A$1:$BT$1,0),0)</f>
        <v>15186</v>
      </c>
      <c r="AN14" s="78">
        <f>VLOOKUP(年度マスタ!$K$4&amp;"_"&amp;$AG14,データシート1!$A:$BT,MATCH("ab_"&amp;AN$2,データシート1!$A$1:$BT$1,0),0)</f>
        <v>6237</v>
      </c>
      <c r="AO14" s="78">
        <f>VLOOKUP(年度マスタ!$K$4&amp;"_"&amp;$AG14,データシート1!$A:$BT,MATCH("ab_"&amp;AO$2,データシート1!$A$1:$BT$1,0),0)</f>
        <v>25127</v>
      </c>
      <c r="AP14" s="78">
        <f>VLOOKUP(年度マスタ!$K$4&amp;"_"&amp;$AG14,データシート1!$A:$BT,MATCH("ab_"&amp;AP$2,データシート1!$A$1:$BT$1,0),0)</f>
        <v>0</v>
      </c>
      <c r="AQ14" s="954">
        <f>VLOOKUP(年度マスタ!$K$4&amp;"_"&amp;$AG14,データシート1!$A:$BT,MATCH("ab_"&amp;AQ$2,データシート1!$A$1:$BT$1,0),0)</f>
        <v>1.5832768555800001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1024.7968000000001</v>
      </c>
      <c r="AI15" s="78">
        <f>VLOOKUP(年度マスタ!$K$4&amp;"_"&amp;$AG15,データシート1!$A:$BT,MATCH("ab_"&amp;AI$2,データシート1!$A$1:$BT$1,0),0)</f>
        <v>1104</v>
      </c>
      <c r="AJ15" s="78">
        <f>VLOOKUP(年度マスタ!$K$4&amp;"_"&amp;$AG15,データシート1!$A:$BT,MATCH("ab_"&amp;AJ$2,データシート1!$A$1:$BT$1,0),0)</f>
        <v>288</v>
      </c>
      <c r="AK15" s="78">
        <f>VLOOKUP(年度マスタ!$K$4&amp;"_"&amp;$AG15,データシート1!$A:$BT,MATCH("ab_"&amp;AK$2,データシート1!$A$1:$BT$1,0),0)</f>
        <v>6793</v>
      </c>
      <c r="AL15" s="78">
        <f>VLOOKUP(年度マスタ!$K$4&amp;"_"&amp;$AG15,データシート1!$A:$BT,MATCH("ab_"&amp;AL$2,データシート1!$A$1:$BT$1,0),0)</f>
        <v>8898</v>
      </c>
      <c r="AM15" s="78">
        <f>VLOOKUP(年度マスタ!$K$4&amp;"_"&amp;$AG15,データシート1!$A:$BT,MATCH("ab_"&amp;AM$2,データシート1!$A$1:$BT$1,0),0)</f>
        <v>15093</v>
      </c>
      <c r="AN15" s="78">
        <f>VLOOKUP(年度マスタ!$K$4&amp;"_"&amp;$AG15,データシート1!$A:$BT,MATCH("ab_"&amp;AN$2,データシート1!$A$1:$BT$1,0),0)</f>
        <v>6124</v>
      </c>
      <c r="AO15" s="78">
        <f>VLOOKUP(年度マスタ!$K$4&amp;"_"&amp;$AG15,データシート1!$A:$BT,MATCH("ab_"&amp;AO$2,データシート1!$A$1:$BT$1,0),0)</f>
        <v>24704</v>
      </c>
      <c r="AP15" s="78">
        <f>VLOOKUP(年度マスタ!$K$4&amp;"_"&amp;$AG15,データシート1!$A:$BT,MATCH("ab_"&amp;AP$2,データシート1!$A$1:$BT$1,0),0)</f>
        <v>0</v>
      </c>
      <c r="AQ15" s="954">
        <f>VLOOKUP(年度マスタ!$K$4&amp;"_"&amp;$AG15,データシート1!$A:$BT,MATCH("ab_"&amp;AQ$2,データシート1!$A$1:$BT$1,0),0)</f>
        <v>2.7791895807999998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808.58490000000006</v>
      </c>
      <c r="AI16" s="78">
        <f>VLOOKUP(年度マスタ!$K$4&amp;"_"&amp;$AG16,データシート1!$A:$BT,MATCH("ab_"&amp;AI$2,データシート1!$A$1:$BT$1,0),0)</f>
        <v>1104</v>
      </c>
      <c r="AJ16" s="78">
        <f>VLOOKUP(年度マスタ!$K$4&amp;"_"&amp;$AG16,データシート1!$A:$BT,MATCH("ab_"&amp;AJ$2,データシート1!$A$1:$BT$1,0),0)</f>
        <v>288</v>
      </c>
      <c r="AK16" s="78">
        <f>VLOOKUP(年度マスタ!$K$4&amp;"_"&amp;$AG16,データシート1!$A:$BT,MATCH("ab_"&amp;AK$2,データシート1!$A$1:$BT$1,0),0)</f>
        <v>6793</v>
      </c>
      <c r="AL16" s="78">
        <f>VLOOKUP(年度マスタ!$K$4&amp;"_"&amp;$AG16,データシート1!$A:$BT,MATCH("ab_"&amp;AL$2,データシート1!$A$1:$BT$1,0),0)</f>
        <v>8893</v>
      </c>
      <c r="AM16" s="78">
        <f>VLOOKUP(年度マスタ!$K$4&amp;"_"&amp;$AG16,データシート1!$A:$BT,MATCH("ab_"&amp;AM$2,データシート1!$A$1:$BT$1,0),0)</f>
        <v>14974</v>
      </c>
      <c r="AN16" s="78">
        <f>VLOOKUP(年度マスタ!$K$4&amp;"_"&amp;$AG16,データシート1!$A:$BT,MATCH("ab_"&amp;AN$2,データシート1!$A$1:$BT$1,0),0)</f>
        <v>6090</v>
      </c>
      <c r="AO16" s="78">
        <f>VLOOKUP(年度マスタ!$K$4&amp;"_"&amp;$AG16,データシート1!$A:$BT,MATCH("ab_"&amp;AO$2,データシート1!$A$1:$BT$1,0),0)</f>
        <v>24272</v>
      </c>
      <c r="AP16" s="78">
        <f>VLOOKUP(年度マスタ!$K$4&amp;"_"&amp;$AG16,データシート1!$A:$BT,MATCH("ab_"&amp;AP$2,データシート1!$A$1:$BT$1,0),0)</f>
        <v>0</v>
      </c>
      <c r="AQ16" s="954">
        <f>VLOOKUP(年度マスタ!$K$4&amp;"_"&amp;$AG16,データシート1!$A:$BT,MATCH("ab_"&amp;AQ$2,データシート1!$A$1:$BT$1,0),0)</f>
        <v>2.577534753150001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739.90200000000004</v>
      </c>
      <c r="AI17" s="151">
        <f>VLOOKUP(年度マスタ!$K$4&amp;"_"&amp;$AG17,データシート1!$A:$BT,MATCH("ab_"&amp;AI$2,データシート1!$A$1:$BT$1,0),0)</f>
        <v>1104</v>
      </c>
      <c r="AJ17" s="151">
        <f>VLOOKUP(年度マスタ!$K$4&amp;"_"&amp;$AG17,データシート1!$A:$BT,MATCH("ab_"&amp;AJ$2,データシート1!$A$1:$BT$1,0),0)</f>
        <v>288</v>
      </c>
      <c r="AK17" s="151">
        <f>VLOOKUP(年度マスタ!$K$4&amp;"_"&amp;$AG17,データシート1!$A:$BT,MATCH("ab_"&amp;AK$2,データシート1!$A$1:$BT$1,0),0)</f>
        <v>6793</v>
      </c>
      <c r="AL17" s="151">
        <f>VLOOKUP(年度マスタ!$K$4&amp;"_"&amp;$AG17,データシート1!$A:$BT,MATCH("ab_"&amp;AL$2,データシート1!$A$1:$BT$1,0),0)</f>
        <v>8851</v>
      </c>
      <c r="AM17" s="151">
        <f>VLOOKUP(年度マスタ!$K$4&amp;"_"&amp;$AG17,データシート1!$A:$BT,MATCH("ab_"&amp;AM$2,データシート1!$A$1:$BT$1,0),0)</f>
        <v>14768</v>
      </c>
      <c r="AN17" s="151">
        <f>VLOOKUP(年度マスタ!$K$4&amp;"_"&amp;$AG17,データシート1!$A:$BT,MATCH("ab_"&amp;AN$2,データシート1!$A$1:$BT$1,0),0)</f>
        <v>5581</v>
      </c>
      <c r="AO17" s="151">
        <f>VLOOKUP(年度マスタ!$K$4&amp;"_"&amp;$AG17,データシート1!$A:$BT,MATCH("ab_"&amp;AO$2,データシート1!$A$1:$BT$1,0),0)</f>
        <v>23745</v>
      </c>
      <c r="AP17" s="151">
        <f>VLOOKUP(年度マスタ!$K$4&amp;"_"&amp;$AG17,データシート1!$A:$BT,MATCH("ab_"&amp;AP$2,データシート1!$A$1:$BT$1,0),0)</f>
        <v>0</v>
      </c>
      <c r="AQ17" s="955">
        <f>VLOOKUP(年度マスタ!$K$4&amp;"_"&amp;$AG17,データシート1!$A:$BT,MATCH("ab_"&amp;AQ$2,データシート1!$A$1:$BT$1,0),0)</f>
        <v>2.6827331483200001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877.43110000000001</v>
      </c>
      <c r="AI18" s="78">
        <f>VLOOKUP(年度マスタ!$K$4&amp;"_"&amp;$AG18,データシート1!$A:$BT,MATCH("ab_"&amp;AI$2,データシート1!$A$1:$BT$1,0),0)</f>
        <v>1053</v>
      </c>
      <c r="AJ18" s="78">
        <f>VLOOKUP(年度マスタ!$K$4&amp;"_"&amp;$AG18,データシート1!$A:$BT,MATCH("ab_"&amp;AJ$2,データシート1!$A$1:$BT$1,0),0)</f>
        <v>310</v>
      </c>
      <c r="AK18" s="78">
        <f>VLOOKUP(年度マスタ!$K$4&amp;"_"&amp;$AG18,データシート1!$A:$BT,MATCH("ab_"&amp;AK$2,データシート1!$A$1:$BT$1,0),0)</f>
        <v>6604</v>
      </c>
      <c r="AL18" s="78">
        <f>VLOOKUP(年度マスタ!$K$4&amp;"_"&amp;$AG18,データシート1!$A:$BT,MATCH("ab_"&amp;AL$2,データシート1!$A$1:$BT$1,0),0)</f>
        <v>8893</v>
      </c>
      <c r="AM18" s="78">
        <f>VLOOKUP(年度マスタ!$K$4&amp;"_"&amp;$AG18,データシート1!$A:$BT,MATCH("ab_"&amp;AM$2,データシート1!$A$1:$BT$1,0),0)</f>
        <v>14671</v>
      </c>
      <c r="AN18" s="78">
        <f>VLOOKUP(年度マスタ!$K$4&amp;"_"&amp;$AG18,データシート1!$A:$BT,MATCH("ab_"&amp;AN$2,データシート1!$A$1:$BT$1,0),0)</f>
        <v>5608</v>
      </c>
      <c r="AO18" s="78">
        <f>VLOOKUP(年度マスタ!$K$4&amp;"_"&amp;$AG18,データシート1!$A:$BT,MATCH("ab_"&amp;AO$2,データシート1!$A$1:$BT$1,0),0)</f>
        <v>23467</v>
      </c>
      <c r="AP18" s="78">
        <f>VLOOKUP(年度マスタ!$K$4&amp;"_"&amp;$AG18,データシート1!$A:$BT,MATCH("ab_"&amp;AP$2,データシート1!$A$1:$BT$1,0),0)</f>
        <v>0</v>
      </c>
      <c r="AQ18" s="954">
        <f>VLOOKUP(年度マスタ!$K$4&amp;"_"&amp;$AG18,データシート1!$A:$BT,MATCH("ab_"&amp;AQ$2,データシート1!$A$1:$BT$1,0),0)</f>
        <v>2.2203323429599999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1060.4634000000001</v>
      </c>
      <c r="AI19" s="78">
        <f>VLOOKUP(年度マスタ!$K$4&amp;"_"&amp;$AG19,データシート1!$A:$BT,MATCH("ab_"&amp;AI$2,データシート1!$A$1:$BT$1,0),0)</f>
        <v>1053</v>
      </c>
      <c r="AJ19" s="78">
        <f>VLOOKUP(年度マスタ!$K$4&amp;"_"&amp;$AG19,データシート1!$A:$BT,MATCH("ab_"&amp;AJ$2,データシート1!$A$1:$BT$1,0),0)</f>
        <v>310</v>
      </c>
      <c r="AK19" s="78">
        <f>VLOOKUP(年度マスタ!$K$4&amp;"_"&amp;$AG19,データシート1!$A:$BT,MATCH("ab_"&amp;AK$2,データシート1!$A$1:$BT$1,0),0)</f>
        <v>6604</v>
      </c>
      <c r="AL19" s="78">
        <f>VLOOKUP(年度マスタ!$K$4&amp;"_"&amp;$AG19,データシート1!$A:$BT,MATCH("ab_"&amp;AL$2,データシート1!$A$1:$BT$1,0),0)</f>
        <v>8867</v>
      </c>
      <c r="AM19" s="78">
        <f>VLOOKUP(年度マスタ!$K$4&amp;"_"&amp;$AG19,データシート1!$A:$BT,MATCH("ab_"&amp;AM$2,データシート1!$A$1:$BT$1,0),0)</f>
        <v>14483</v>
      </c>
      <c r="AN19" s="78">
        <f>VLOOKUP(年度マスタ!$K$4&amp;"_"&amp;$AG19,データシート1!$A:$BT,MATCH("ab_"&amp;AN$2,データシート1!$A$1:$BT$1,0),0)</f>
        <v>5645</v>
      </c>
      <c r="AO19" s="78">
        <f>VLOOKUP(年度マスタ!$K$4&amp;"_"&amp;$AG19,データシート1!$A:$BT,MATCH("ab_"&amp;AO$2,データシート1!$A$1:$BT$1,0),0)</f>
        <v>23028</v>
      </c>
      <c r="AP19" s="78">
        <f>VLOOKUP(年度マスタ!$K$4&amp;"_"&amp;$AG19,データシート1!$A:$BT,MATCH("ab_"&amp;AP$2,データシート1!$A$1:$BT$1,0),0)</f>
        <v>0</v>
      </c>
      <c r="AQ19" s="954">
        <f>VLOOKUP(年度マスタ!$K$4&amp;"_"&amp;$AG19,データシート1!$A:$BT,MATCH("ab_"&amp;AQ$2,データシート1!$A$1:$BT$1,0),0)</f>
        <v>2.2426952351999998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1097.7754</v>
      </c>
      <c r="AI20" s="78">
        <f>VLOOKUP(年度マスタ!$K$4&amp;"_"&amp;$AG20,データシート1!$A:$BT,MATCH("ab_"&amp;AI$2,データシート1!$A$1:$BT$1,0),0)</f>
        <v>1053</v>
      </c>
      <c r="AJ20" s="78">
        <f>VLOOKUP(年度マスタ!$K$4&amp;"_"&amp;$AG20,データシート1!$A:$BT,MATCH("ab_"&amp;AJ$2,データシート1!$A$1:$BT$1,0),0)</f>
        <v>310</v>
      </c>
      <c r="AK20" s="78">
        <f>VLOOKUP(年度マスタ!$K$4&amp;"_"&amp;$AG20,データシート1!$A:$BT,MATCH("ab_"&amp;AK$2,データシート1!$A$1:$BT$1,0),0)</f>
        <v>6604</v>
      </c>
      <c r="AL20" s="78">
        <f>VLOOKUP(年度マスタ!$K$4&amp;"_"&amp;$AG20,データシート1!$A:$BT,MATCH("ab_"&amp;AL$2,データシート1!$A$1:$BT$1,0),0)</f>
        <v>8687</v>
      </c>
      <c r="AM20" s="78">
        <f>VLOOKUP(年度マスタ!$K$4&amp;"_"&amp;$AG20,データシート1!$A:$BT,MATCH("ab_"&amp;AM$2,データシート1!$A$1:$BT$1,0),0)</f>
        <v>14361</v>
      </c>
      <c r="AN20" s="78">
        <f>VLOOKUP(年度マスタ!$K$4&amp;"_"&amp;$AG20,データシート1!$A:$BT,MATCH("ab_"&amp;AN$2,データシート1!$A$1:$BT$1,0),0)</f>
        <v>5677</v>
      </c>
      <c r="AO20" s="78">
        <f>VLOOKUP(年度マスタ!$K$4&amp;"_"&amp;$AG20,データシート1!$A:$BT,MATCH("ab_"&amp;AO$2,データシート1!$A$1:$BT$1,0),0)</f>
        <v>22527</v>
      </c>
      <c r="AP20" s="78">
        <f>VLOOKUP(年度マスタ!$K$4&amp;"_"&amp;$AG20,データシート1!$A:$BT,MATCH("ab_"&amp;AP$2,データシート1!$A$1:$BT$1,0),0)</f>
        <v>0</v>
      </c>
      <c r="AQ20" s="954">
        <f>VLOOKUP(年度マスタ!$K$4&amp;"_"&amp;$AG20,データシート1!$A:$BT,MATCH("ab_"&amp;AQ$2,データシート1!$A$1:$BT$1,0),0)</f>
        <v>2.5389830999999998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飛騨市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234.12</v>
      </c>
      <c r="BE13" s="70" t="str">
        <f>年度マスタ!K4</f>
        <v>21217</v>
      </c>
      <c r="BF13" s="70" t="str">
        <f>年度マスタ!K4</f>
        <v>21217</v>
      </c>
      <c r="BG13" s="70" t="str">
        <f>年度マスタ!K4</f>
        <v>21217</v>
      </c>
      <c r="BH13" s="278" t="s">
        <v>195</v>
      </c>
      <c r="BI13" s="278" t="s">
        <v>195</v>
      </c>
      <c r="BJ13" s="278" t="s">
        <v>195</v>
      </c>
      <c r="BK13" s="278" t="str">
        <f>年度マスタ!K4</f>
        <v>21217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17.3</v>
      </c>
      <c r="AY14" s="70"/>
      <c r="BE14" s="70" t="str">
        <f>AP2</f>
        <v>飛騨市</v>
      </c>
      <c r="BF14" s="70" t="str">
        <f>AP2</f>
        <v>飛騨市</v>
      </c>
      <c r="BG14" s="70" t="str">
        <f>AP2</f>
        <v>飛騨市</v>
      </c>
      <c r="BH14" s="70" t="s">
        <v>205</v>
      </c>
      <c r="BI14" s="70" t="s">
        <v>205</v>
      </c>
      <c r="BJ14" s="70" t="s">
        <v>205</v>
      </c>
      <c r="BK14" s="70" t="str">
        <f>AP2</f>
        <v>飛騨市</v>
      </c>
    </row>
    <row r="15" spans="1:63" ht="15.95" customHeight="1">
      <c r="B15" s="272"/>
      <c r="C15" s="13"/>
      <c r="D15" s="13"/>
      <c r="E15" s="166"/>
      <c r="F15" s="166"/>
      <c r="G15" s="13"/>
      <c r="W15" s="13"/>
      <c r="X15" s="13"/>
      <c r="Y15" s="13"/>
      <c r="Z15" s="273"/>
      <c r="AB15" s="272"/>
      <c r="AQ15" s="273"/>
      <c r="AV15" s="70" t="s">
        <v>109</v>
      </c>
      <c r="AW15" s="70" t="s">
        <v>109</v>
      </c>
      <c r="AX15" s="165">
        <f t="shared" si="0"/>
        <v>216.82</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3.169</v>
      </c>
      <c r="AY17" s="165">
        <f>AX17</f>
        <v>3.169</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10.965999999999999</v>
      </c>
      <c r="BG17" s="952">
        <f t="shared" ref="BG17:BG39" si="2">BF17/BE17</f>
        <v>5.4829999999999997</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9.4776328547918898E-2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131.828</v>
      </c>
      <c r="G21" s="877">
        <f t="shared" ref="G21:O21" si="5">SUM(G22,G26,G27,G28)</f>
        <v>175.67000000000002</v>
      </c>
      <c r="H21" s="877">
        <f t="shared" si="5"/>
        <v>154.47000000000003</v>
      </c>
      <c r="I21" s="877">
        <f t="shared" si="5"/>
        <v>160.93599999999998</v>
      </c>
      <c r="J21" s="877">
        <f t="shared" si="5"/>
        <v>173.108</v>
      </c>
      <c r="K21" s="877">
        <f t="shared" si="5"/>
        <v>308.09700000000004</v>
      </c>
      <c r="L21" s="877">
        <f t="shared" si="5"/>
        <v>254.001</v>
      </c>
      <c r="M21" s="877">
        <f t="shared" si="5"/>
        <v>194.56099999999998</v>
      </c>
      <c r="N21" s="877">
        <f t="shared" si="5"/>
        <v>262.22800000000001</v>
      </c>
      <c r="O21" s="877">
        <f t="shared" si="5"/>
        <v>236.48899999999998</v>
      </c>
      <c r="P21" s="878">
        <f>SUM(P22,P26,P27,P28)</f>
        <v>237.28900000000002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128.714</v>
      </c>
      <c r="G22" s="879">
        <f t="shared" ref="G22:P22" si="6">SUM(G23:G25)</f>
        <v>171.328</v>
      </c>
      <c r="H22" s="879">
        <f t="shared" si="6"/>
        <v>150.03300000000002</v>
      </c>
      <c r="I22" s="879">
        <f t="shared" si="6"/>
        <v>156.71799999999999</v>
      </c>
      <c r="J22" s="879">
        <f t="shared" si="6"/>
        <v>168.74799999999999</v>
      </c>
      <c r="K22" s="879">
        <f t="shared" si="6"/>
        <v>303.49700000000001</v>
      </c>
      <c r="L22" s="879">
        <f t="shared" si="6"/>
        <v>249.44900000000001</v>
      </c>
      <c r="M22" s="879">
        <f t="shared" si="6"/>
        <v>190.93099999999998</v>
      </c>
      <c r="N22" s="879">
        <f t="shared" si="6"/>
        <v>258.48099999999999</v>
      </c>
      <c r="O22" s="879">
        <f t="shared" si="6"/>
        <v>233.89299999999997</v>
      </c>
      <c r="P22" s="880">
        <f t="shared" si="6"/>
        <v>234.12</v>
      </c>
      <c r="Z22" s="273"/>
      <c r="AB22" s="272"/>
      <c r="AC22" s="521" t="s">
        <v>286</v>
      </c>
      <c r="AP22" s="16" t="s">
        <v>287</v>
      </c>
      <c r="AQ22" s="273"/>
      <c r="AV22" s="70" t="str">
        <f>AW22</f>
        <v>エネルギー起源CO2</v>
      </c>
      <c r="AW22" s="70" t="str">
        <f>D56</f>
        <v>エネルギー起源CO2</v>
      </c>
      <c r="AX22" s="165">
        <f>P56</f>
        <v>237.28899999999999</v>
      </c>
      <c r="AY22" s="165">
        <f>AX22</f>
        <v>237.28899999999999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26.286000000000001</v>
      </c>
      <c r="G23" s="881">
        <f>IFERROR(VLOOKUP(年度マスタ!$K$4&amp;"_"&amp;G$20,データシート1!$A:$BU,MATCH("ba_"&amp;$E23,データシート1!$A$1:$BU$1,0),0),0)</f>
        <v>27.093</v>
      </c>
      <c r="H23" s="881">
        <f>IFERROR(VLOOKUP(年度マスタ!$K$4&amp;"_"&amp;H$20,データシート1!$A:$BU,MATCH("ba_"&amp;$E23,データシート1!$A$1:$BU$1,0),0),0)</f>
        <v>23.666</v>
      </c>
      <c r="I23" s="881">
        <f>IFERROR(VLOOKUP(年度マスタ!$K$4&amp;"_"&amp;I$20,データシート1!$A:$BU,MATCH("ba_"&amp;$E23,データシート1!$A$1:$BU$1,0),0),0)</f>
        <v>21.891999999999999</v>
      </c>
      <c r="J23" s="881">
        <f>IFERROR(VLOOKUP(年度マスタ!$K$4&amp;"_"&amp;J$20,データシート1!$A:$BU,MATCH("ba_"&amp;$E23,データシート1!$A$1:$BU$1,0),0),0)</f>
        <v>22.488</v>
      </c>
      <c r="K23" s="881">
        <f>IFERROR(VLOOKUP(年度マスタ!$K$4&amp;"_"&amp;K$20,データシート1!$A:$BU,MATCH("ba_"&amp;$E23,データシート1!$A$1:$BU$1,0),0),0)</f>
        <v>22.855</v>
      </c>
      <c r="L23" s="881">
        <f>IFERROR(VLOOKUP(年度マスタ!$K$4&amp;"_"&amp;L$20,データシート1!$A:$BU,MATCH("ba_"&amp;$E23,データシート1!$A$1:$BU$1,0),0),0)</f>
        <v>21.734000000000002</v>
      </c>
      <c r="M23" s="881">
        <f>IFERROR(VLOOKUP(年度マスタ!$K$4&amp;"_"&amp;M$20,データシート1!$A:$BU,MATCH("ba_"&amp;$E23,データシート1!$A$1:$BU$1,0),0),0)</f>
        <v>20.771000000000001</v>
      </c>
      <c r="N23" s="881">
        <f>IFERROR(VLOOKUP(年度マスタ!$K$4&amp;"_"&amp;N$20,データシート1!$A:$BU,MATCH("ba_"&amp;$E23,データシート1!$A$1:$BU$1,0),0),0)</f>
        <v>19.818000000000001</v>
      </c>
      <c r="O23" s="881">
        <f>IFERROR(VLOOKUP(年度マスタ!$K$4&amp;"_"&amp;O$20,データシート1!$A:$BU,MATCH("ba_"&amp;$E23,データシート1!$A$1:$BU$1,0),0),0)</f>
        <v>15.991</v>
      </c>
      <c r="P23" s="882">
        <f>IFERROR(VLOOKUP(年度マスタ!$K$4&amp;"_"&amp;P$20,データシート1!$A:$BU,MATCH("ba_"&amp;$E23,データシート1!$A$1:$BU$1,0),0),0)</f>
        <v>17.3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102.428</v>
      </c>
      <c r="G24" s="881">
        <f>IFERROR(VLOOKUP(年度マスタ!$K$4&amp;"_"&amp;G$20,データシート1!$A:$BU,MATCH("ba_"&amp;$E24,データシート1!$A$1:$BU$1,0),0),0)</f>
        <v>144.23500000000001</v>
      </c>
      <c r="H24" s="881">
        <f>IFERROR(VLOOKUP(年度マスタ!$K$4&amp;"_"&amp;H$20,データシート1!$A:$BU,MATCH("ba_"&amp;$E24,データシート1!$A$1:$BU$1,0),0),0)</f>
        <v>126.367</v>
      </c>
      <c r="I24" s="881">
        <f>IFERROR(VLOOKUP(年度マスタ!$K$4&amp;"_"&amp;I$20,データシート1!$A:$BU,MATCH("ba_"&amp;$E24,データシート1!$A$1:$BU$1,0),0),0)</f>
        <v>134.82599999999999</v>
      </c>
      <c r="J24" s="881">
        <f>IFERROR(VLOOKUP(年度マスタ!$K$4&amp;"_"&amp;J$20,データシート1!$A:$BU,MATCH("ba_"&amp;$E24,データシート1!$A$1:$BU$1,0),0),0)</f>
        <v>146.26</v>
      </c>
      <c r="K24" s="881">
        <f>IFERROR(VLOOKUP(年度マスタ!$K$4&amp;"_"&amp;K$20,データシート1!$A:$BU,MATCH("ba_"&amp;$E24,データシート1!$A$1:$BU$1,0),0),0)</f>
        <v>280.642</v>
      </c>
      <c r="L24" s="881">
        <f>IFERROR(VLOOKUP(年度マスタ!$K$4&amp;"_"&amp;L$20,データシート1!$A:$BU,MATCH("ba_"&amp;$E24,データシート1!$A$1:$BU$1,0),0),0)</f>
        <v>227.715</v>
      </c>
      <c r="M24" s="881">
        <f>IFERROR(VLOOKUP(年度マスタ!$K$4&amp;"_"&amp;M$20,データシート1!$A:$BU,MATCH("ba_"&amp;$E24,データシート1!$A$1:$BU$1,0),0),0)</f>
        <v>170.16</v>
      </c>
      <c r="N24" s="881">
        <f>IFERROR(VLOOKUP(年度マスタ!$K$4&amp;"_"&amp;N$20,データシート1!$A:$BU,MATCH("ba_"&amp;$E24,データシート1!$A$1:$BU$1,0),0),0)</f>
        <v>238.66300000000001</v>
      </c>
      <c r="O24" s="881">
        <f>IFERROR(VLOOKUP(年度マスタ!$K$4&amp;"_"&amp;O$20,データシート1!$A:$BU,MATCH("ba_"&amp;$E24,データシート1!$A$1:$BU$1,0),0),0)</f>
        <v>217.90199999999999</v>
      </c>
      <c r="P24" s="882">
        <f>IFERROR(VLOOKUP(年度マスタ!$K$4&amp;"_"&amp;P$20,データシート1!$A:$BU,MATCH("ba_"&amp;$E24,データシート1!$A$1:$BU$1,0),0),0)</f>
        <v>216.82</v>
      </c>
      <c r="Z24" s="273"/>
      <c r="AB24" s="272"/>
      <c r="AC24" s="1112" t="s">
        <v>290</v>
      </c>
      <c r="AD24" s="1112"/>
      <c r="AE24" s="1113"/>
      <c r="AF24" s="877">
        <f>AF25+AF29</f>
        <v>167.59953079170589</v>
      </c>
      <c r="AG24" s="877">
        <f t="shared" ref="AG24:AP24" si="11">AG25+AG29</f>
        <v>142.67739656160498</v>
      </c>
      <c r="AH24" s="877">
        <f t="shared" si="11"/>
        <v>157.75800637134148</v>
      </c>
      <c r="AI24" s="877">
        <f t="shared" si="11"/>
        <v>126.30366207007827</v>
      </c>
      <c r="AJ24" s="877">
        <f t="shared" si="11"/>
        <v>120.84162335296017</v>
      </c>
      <c r="AK24" s="877">
        <f t="shared" si="11"/>
        <v>114.28675426195048</v>
      </c>
      <c r="AL24" s="877">
        <f t="shared" si="11"/>
        <v>123.53221667402818</v>
      </c>
      <c r="AM24" s="877">
        <f t="shared" si="11"/>
        <v>100.72914539297372</v>
      </c>
      <c r="AN24" s="877">
        <f t="shared" si="11"/>
        <v>92.910780009586091</v>
      </c>
      <c r="AO24" s="877">
        <f t="shared" si="11"/>
        <v>101.59735536266163</v>
      </c>
      <c r="AP24" s="878">
        <f t="shared" si="11"/>
        <v>114.64693823331355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128.52823423025711</v>
      </c>
      <c r="AG25" s="879">
        <f>①CO2排出量の現状把握!AA35</f>
        <v>104.69931491048692</v>
      </c>
      <c r="AH25" s="879">
        <f>①CO2排出量の現状把握!AB35</f>
        <v>119.04350458324865</v>
      </c>
      <c r="AI25" s="879">
        <f>①CO2排出量の現状把握!AC35</f>
        <v>92.334093946977404</v>
      </c>
      <c r="AJ25" s="879">
        <f>①CO2排出量の現状把握!AD35</f>
        <v>76.530919119771795</v>
      </c>
      <c r="AK25" s="879">
        <f>①CO2排出量の現状把握!AE35</f>
        <v>84.801934864963556</v>
      </c>
      <c r="AL25" s="879">
        <f>①CO2排出量の現状把握!AF35</f>
        <v>97.423743522300072</v>
      </c>
      <c r="AM25" s="879">
        <f>①CO2排出量の現状把握!AG35</f>
        <v>73.733518595391672</v>
      </c>
      <c r="AN25" s="879">
        <f>①CO2排出量の現状把握!AH35</f>
        <v>65.192367758320728</v>
      </c>
      <c r="AO25" s="879">
        <f>①CO2排出量の現状把握!AI35</f>
        <v>77.916803369494119</v>
      </c>
      <c r="AP25" s="880">
        <f>①CO2排出量の現状把握!AJ35</f>
        <v>87.604412637946893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3.1139999999999999</v>
      </c>
      <c r="G26" s="879">
        <f>IFERROR(VLOOKUP(年度マスタ!$K$4&amp;"_"&amp;G$20,データシート1!$A:$BU,MATCH("ba_"&amp;$D26,データシート1!$A$1:$BU$1,0),0),0)</f>
        <v>4.3419999999999996</v>
      </c>
      <c r="H26" s="879">
        <f>IFERROR(VLOOKUP(年度マスタ!$K$4&amp;"_"&amp;H$20,データシート1!$A:$BU,MATCH("ba_"&amp;$D26,データシート1!$A$1:$BU$1,0),0),0)</f>
        <v>4.4370000000000003</v>
      </c>
      <c r="I26" s="879">
        <f>IFERROR(VLOOKUP(年度マスタ!$K$4&amp;"_"&amp;I$20,データシート1!$A:$BU,MATCH("ba_"&amp;$D26,データシート1!$A$1:$BU$1,0),0),0)</f>
        <v>4.218</v>
      </c>
      <c r="J26" s="879">
        <f>IFERROR(VLOOKUP(年度マスタ!$K$4&amp;"_"&amp;J$20,データシート1!$A:$BU,MATCH("ba_"&amp;$D26,データシート1!$A$1:$BU$1,0),0),0)</f>
        <v>4.3600000000000003</v>
      </c>
      <c r="K26" s="879">
        <f>IFERROR(VLOOKUP(年度マスタ!$K$4&amp;"_"&amp;K$20,データシート1!$A:$BU,MATCH("ba_"&amp;$D26,データシート1!$A$1:$BU$1,0),0),0)</f>
        <v>4.5999999999999996</v>
      </c>
      <c r="L26" s="879">
        <f>IFERROR(VLOOKUP(年度マスタ!$K$4&amp;"_"&amp;L$20,データシート1!$A:$BU,MATCH("ba_"&amp;$D26,データシート1!$A$1:$BU$1,0),0),0)</f>
        <v>4.5519999999999996</v>
      </c>
      <c r="M26" s="879">
        <f>IFERROR(VLOOKUP(年度マスタ!$K$4&amp;"_"&amp;M$20,データシート1!$A:$BU,MATCH("ba_"&amp;$D26,データシート1!$A$1:$BU$1,0),0),0)</f>
        <v>3.63</v>
      </c>
      <c r="N26" s="879">
        <f>IFERROR(VLOOKUP(年度マスタ!$K$4&amp;"_"&amp;N$20,データシート1!$A:$BU,MATCH("ba_"&amp;$D26,データシート1!$A$1:$BU$1,0),0),0)</f>
        <v>3.7469999999999999</v>
      </c>
      <c r="O26" s="879">
        <f>IFERROR(VLOOKUP(年度マスタ!$K$4&amp;"_"&amp;O$20,データシート1!$A:$BU,MATCH("ba_"&amp;$D26,データシート1!$A$1:$BU$1,0),0),0)</f>
        <v>2.5960000000000001</v>
      </c>
      <c r="P26" s="880">
        <f>IFERROR(VLOOKUP(年度マスタ!$K$4&amp;"_"&amp;P$20,データシート1!$A:$BU,MATCH("ba_"&amp;$D26,データシート1!$A$1:$BU$1,0),0),0)</f>
        <v>3.169</v>
      </c>
      <c r="Z26" s="273"/>
      <c r="AB26" s="272"/>
      <c r="AC26" s="522"/>
      <c r="AD26" s="410"/>
      <c r="AE26" s="409" t="s">
        <v>184</v>
      </c>
      <c r="AF26" s="881">
        <f>①CO2排出量の現状把握!Z36</f>
        <v>107.04567956441051</v>
      </c>
      <c r="AG26" s="881">
        <f>①CO2排出量の現状把握!AA36</f>
        <v>84.124926365728967</v>
      </c>
      <c r="AH26" s="881">
        <f>①CO2排出量の現状把握!AB36</f>
        <v>99.728586809462826</v>
      </c>
      <c r="AI26" s="881">
        <f>①CO2排出量の現状把握!AC36</f>
        <v>81.216725912240136</v>
      </c>
      <c r="AJ26" s="881">
        <f>①CO2排出量の現状把握!AD36</f>
        <v>66.35740024935177</v>
      </c>
      <c r="AK26" s="881">
        <f>①CO2排出量の現状把握!AE36</f>
        <v>75.014003872832035</v>
      </c>
      <c r="AL26" s="881">
        <f>①CO2排出量の現状把握!AF36</f>
        <v>87.125406052344573</v>
      </c>
      <c r="AM26" s="881">
        <f>①CO2排出量の現状把握!AG36</f>
        <v>64.460497233955479</v>
      </c>
      <c r="AN26" s="881">
        <f>①CO2排出量の現状把握!AH36</f>
        <v>56.116768593016509</v>
      </c>
      <c r="AO26" s="881">
        <f>①CO2排出量の現状把握!AI36</f>
        <v>69.318996315576229</v>
      </c>
      <c r="AP26" s="882">
        <f>①CO2排出量の現状把握!AJ36</f>
        <v>78.009092284306419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4.3145127648154507</v>
      </c>
      <c r="AG27" s="881">
        <f>①CO2排出量の現状把握!AA37</f>
        <v>3.8942950082599559</v>
      </c>
      <c r="AH27" s="881">
        <f>①CO2排出量の現状把握!AB37</f>
        <v>3.1440082388845649</v>
      </c>
      <c r="AI27" s="881">
        <f>①CO2排出量の現状把握!AC37</f>
        <v>2.7374417926974659</v>
      </c>
      <c r="AJ27" s="881">
        <f>①CO2排出量の現状把握!AD37</f>
        <v>2.6959162587280749</v>
      </c>
      <c r="AK27" s="881">
        <f>①CO2排出量の現状把握!AE37</f>
        <v>2.6802329711271318</v>
      </c>
      <c r="AL27" s="881">
        <f>①CO2排出量の現状把握!AF37</f>
        <v>2.6680704641142876</v>
      </c>
      <c r="AM27" s="881">
        <f>①CO2排出量の現状把握!AG37</f>
        <v>2.5133073517971476</v>
      </c>
      <c r="AN27" s="881">
        <f>①CO2排出量の現状把握!AH37</f>
        <v>2.285094293765789</v>
      </c>
      <c r="AO27" s="881">
        <f>①CO2排出量の現状把握!AI37</f>
        <v>2.4027969057938501</v>
      </c>
      <c r="AP27" s="882">
        <f>①CO2排出量の現状把握!AJ37</f>
        <v>2.6197259736354974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17.16804190103117</v>
      </c>
      <c r="AG28" s="881">
        <f>①CO2排出量の現状把握!AA38</f>
        <v>16.680093536497989</v>
      </c>
      <c r="AH28" s="881">
        <f>①CO2排出量の現状把握!AB38</f>
        <v>16.170909534901259</v>
      </c>
      <c r="AI28" s="881">
        <f>①CO2排出量の現状把握!AC38</f>
        <v>8.3799262420398009</v>
      </c>
      <c r="AJ28" s="881">
        <f>①CO2排出量の現状把握!AD38</f>
        <v>7.4776026116919514</v>
      </c>
      <c r="AK28" s="881">
        <f>①CO2排出量の現状把握!AE38</f>
        <v>7.1076980210043974</v>
      </c>
      <c r="AL28" s="881">
        <f>①CO2排出量の現状把握!AF38</f>
        <v>7.6302670058412101</v>
      </c>
      <c r="AM28" s="881">
        <f>①CO2排出量の現状把握!AG38</f>
        <v>6.7597140096390333</v>
      </c>
      <c r="AN28" s="881">
        <f>①CO2排出量の現状把握!AH38</f>
        <v>6.7905048715384346</v>
      </c>
      <c r="AO28" s="881">
        <f>①CO2排出量の現状把握!AI38</f>
        <v>6.1950101481240418</v>
      </c>
      <c r="AP28" s="882">
        <f>①CO2排出量の現状把握!AJ38</f>
        <v>6.975594380004976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39.07129656144879</v>
      </c>
      <c r="AG29" s="883">
        <f>①CO2排出量の現状把握!AA39</f>
        <v>37.978081651118053</v>
      </c>
      <c r="AH29" s="883">
        <f>①CO2排出量の現状把握!AB39</f>
        <v>38.714501788092818</v>
      </c>
      <c r="AI29" s="883">
        <f>①CO2排出量の現状把握!AC39</f>
        <v>33.969568123100878</v>
      </c>
      <c r="AJ29" s="883">
        <f>①CO2排出量の現状把握!AD39</f>
        <v>44.310704233188382</v>
      </c>
      <c r="AK29" s="883">
        <f>①CO2排出量の現状把握!AE39</f>
        <v>29.484819396986918</v>
      </c>
      <c r="AL29" s="883">
        <f>①CO2排出量の現状把握!AF39</f>
        <v>26.108473151728099</v>
      </c>
      <c r="AM29" s="883">
        <f>①CO2排出量の現状把握!AG39</f>
        <v>26.995626797582052</v>
      </c>
      <c r="AN29" s="883">
        <f>①CO2排出量の現状把握!AH39</f>
        <v>27.718412251265359</v>
      </c>
      <c r="AO29" s="883">
        <f>①CO2排出量の現状把握!AI39</f>
        <v>23.680551993167512</v>
      </c>
      <c r="AP29" s="884">
        <f>①CO2排出量の現状把握!AJ39</f>
        <v>27.042525595366651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0.78656544787011939</v>
      </c>
      <c r="AG32" s="461">
        <f t="shared" si="16"/>
        <v>1</v>
      </c>
      <c r="AH32" s="461">
        <f t="shared" si="16"/>
        <v>0.97915791124032137</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0.24555871948277408</v>
      </c>
      <c r="AG34" s="459">
        <f t="shared" ref="AG34:AP36" si="18">IFERROR(IF(G23/AG26&gt;1,1,G23/AG26),0)</f>
        <v>0.3220567454908016</v>
      </c>
      <c r="AH34" s="459">
        <f t="shared" si="18"/>
        <v>0.23730407456003813</v>
      </c>
      <c r="AI34" s="459">
        <f t="shared" si="18"/>
        <v>0.26955038822490462</v>
      </c>
      <c r="AJ34" s="459">
        <f t="shared" si="18"/>
        <v>0.33889211927376073</v>
      </c>
      <c r="AK34" s="459">
        <f t="shared" si="18"/>
        <v>0.30467644466418675</v>
      </c>
      <c r="AL34" s="459">
        <f t="shared" si="18"/>
        <v>0.24945651314316178</v>
      </c>
      <c r="AM34" s="459">
        <f t="shared" si="18"/>
        <v>0.32222835521440224</v>
      </c>
      <c r="AN34" s="459">
        <f t="shared" si="18"/>
        <v>0.35315647170864123</v>
      </c>
      <c r="AO34" s="459">
        <f t="shared" si="18"/>
        <v>0.23068712546270329</v>
      </c>
      <c r="AP34" s="459">
        <f t="shared" si="18"/>
        <v>0.22176902067966187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7.970045209793597E-2</v>
      </c>
      <c r="AG37" s="460">
        <f t="shared" ref="AG37:AP37" si="21">IFERROR(IF(G26/AG29&gt;1,1,G26/AG29),0)</f>
        <v>0.1143291027674162</v>
      </c>
      <c r="AH37" s="460">
        <f t="shared" si="21"/>
        <v>0.11460821643234115</v>
      </c>
      <c r="AI37" s="460">
        <f t="shared" si="21"/>
        <v>0.12416996250039354</v>
      </c>
      <c r="AJ37" s="460">
        <f t="shared" si="21"/>
        <v>9.8396089059094513E-2</v>
      </c>
      <c r="AK37" s="460">
        <f t="shared" si="21"/>
        <v>0.15601248690266958</v>
      </c>
      <c r="AL37" s="460">
        <f t="shared" si="21"/>
        <v>0.17434952911823978</v>
      </c>
      <c r="AM37" s="460">
        <f t="shared" si="21"/>
        <v>0.13446622400059005</v>
      </c>
      <c r="AN37" s="460">
        <f t="shared" si="21"/>
        <v>0.13518090307748229</v>
      </c>
      <c r="AO37" s="460">
        <f t="shared" si="21"/>
        <v>0.10962582294319057</v>
      </c>
      <c r="AP37" s="460">
        <f t="shared" si="21"/>
        <v>0.1171858001511132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6.3339999999999996</v>
      </c>
      <c r="BG38" s="952">
        <f t="shared" si="2"/>
        <v>6.3339999999999996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0.46022171316539973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3.169</v>
      </c>
      <c r="BG49" s="952">
        <f t="shared" si="22"/>
        <v>3.169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0.3710890035320612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131.828</v>
      </c>
      <c r="G55" s="885">
        <f t="shared" ref="G55:P55" si="32">SUM(G56,G57,G60,G61,G62,G63,G64,G65,)</f>
        <v>175.67</v>
      </c>
      <c r="H55" s="885">
        <f t="shared" si="32"/>
        <v>154.47</v>
      </c>
      <c r="I55" s="885">
        <f t="shared" si="32"/>
        <v>160.93600000000001</v>
      </c>
      <c r="J55" s="885">
        <f t="shared" si="32"/>
        <v>173.108</v>
      </c>
      <c r="K55" s="885">
        <f t="shared" si="32"/>
        <v>308.09699999999998</v>
      </c>
      <c r="L55" s="885">
        <f t="shared" si="32"/>
        <v>254.001</v>
      </c>
      <c r="M55" s="885">
        <f t="shared" si="32"/>
        <v>194.56100000000001</v>
      </c>
      <c r="N55" s="885">
        <f t="shared" si="32"/>
        <v>262.22800000000001</v>
      </c>
      <c r="O55" s="885">
        <f t="shared" si="32"/>
        <v>236.489</v>
      </c>
      <c r="P55" s="886">
        <f t="shared" si="32"/>
        <v>237.28899999999999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131.828</v>
      </c>
      <c r="G56" s="887">
        <f>IFERROR(VLOOKUP(年度マスタ!$K$4&amp;"_"&amp;G$54,データシート1!$A:$CE,MATCH("bc_"&amp;$C56,データシート1!$A$1:$CE$1,0),0),0)</f>
        <v>175.67</v>
      </c>
      <c r="H56" s="887">
        <f>IFERROR(VLOOKUP(年度マスタ!$K$4&amp;"_"&amp;H$54,データシート1!$A:$CE,MATCH("bc_"&amp;$C56,データシート1!$A$1:$CE$1,0),0),0)</f>
        <v>154.47</v>
      </c>
      <c r="I56" s="887">
        <f>IFERROR(VLOOKUP(年度マスタ!$K$4&amp;"_"&amp;I$54,データシート1!$A:$CE,MATCH("bc_"&amp;$C56,データシート1!$A$1:$CE$1,0),0),0)</f>
        <v>160.93600000000001</v>
      </c>
      <c r="J56" s="887">
        <f>IFERROR(VLOOKUP(年度マスタ!$K$4&amp;"_"&amp;J$54,データシート1!$A:$CE,MATCH("bc_"&amp;$C56,データシート1!$A$1:$CE$1,0),0),0)</f>
        <v>173.108</v>
      </c>
      <c r="K56" s="887">
        <f>IFERROR(VLOOKUP(年度マスタ!$K$4&amp;"_"&amp;K$54,データシート1!$A:$CE,MATCH("bc_"&amp;$C56,データシート1!$A$1:$CE$1,0),0),0)</f>
        <v>308.09699999999998</v>
      </c>
      <c r="L56" s="887">
        <f>IFERROR(VLOOKUP(年度マスタ!$K$4&amp;"_"&amp;L$54,データシート1!$A:$CE,MATCH("bc_"&amp;$C56,データシート1!$A$1:$CE$1,0),0),0)</f>
        <v>254.001</v>
      </c>
      <c r="M56" s="887">
        <f>IFERROR(VLOOKUP(年度マスタ!$K$4&amp;"_"&amp;M$54,データシート1!$A:$CE,MATCH("bc_"&amp;$C56,データシート1!$A$1:$CE$1,0),0),0)</f>
        <v>194.56100000000001</v>
      </c>
      <c r="N56" s="887">
        <f>IFERROR(VLOOKUP(年度マスタ!$K$4&amp;"_"&amp;N$54,データシート1!$A:$CE,MATCH("bc_"&amp;$C56,データシート1!$A$1:$CE$1,0),0),0)</f>
        <v>262.22800000000001</v>
      </c>
      <c r="O56" s="887">
        <f>IFERROR(VLOOKUP(年度マスタ!$K$4&amp;"_"&amp;O$54,データシート1!$A:$CE,MATCH("bc_"&amp;$C56,データシート1!$A$1:$CE$1,0),0),0)</f>
        <v>236.489</v>
      </c>
      <c r="P56" s="888">
        <f>IFERROR(VLOOKUP(年度マスタ!$K$4&amp;"_"&amp;P$54,データシート1!$A:$CE,MATCH("bc_"&amp;$C56,データシート1!$A$1:$CE$1,0),0),0)</f>
        <v>237.28899999999999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飛騨市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421.22</v>
      </c>
      <c r="K6" s="619">
        <f>VLOOKUP(年度マスタ!$K$4&amp;"_"&amp;K$5,データシート1!$A:$BT,MATCH("cb_"&amp;$G6,データシート1!$A$1:$BT$1,0),0)</f>
        <v>501.81999999999988</v>
      </c>
      <c r="L6" s="619">
        <f>VLOOKUP(年度マスタ!$K$4&amp;"_"&amp;L$5,データシート1!$A:$BT,MATCH("cb_"&amp;$G6,データシート1!$A$1:$BT$1,0),0)</f>
        <v>532.12</v>
      </c>
      <c r="M6" s="619">
        <f>VLOOKUP(年度マスタ!$K$4&amp;"_"&amp;M$5,データシート1!$A:$BT,MATCH("cb_"&amp;$G6,データシート1!$A$1:$BT$1,0),0)</f>
        <v>577.41999999999996</v>
      </c>
      <c r="N6" s="619">
        <f>VLOOKUP(年度マスタ!$K$4&amp;"_"&amp;N$5,データシート1!$A:$BT,MATCH("cb_"&amp;$G6,データシート1!$A$1:$BT$1,0),0)</f>
        <v>643.81999999999994</v>
      </c>
      <c r="O6" s="619">
        <f>VLOOKUP(年度マスタ!$K$4&amp;"_"&amp;O$5,データシート1!$A:$BT,MATCH("cb_"&amp;$G6,データシート1!$A$1:$BT$1,0),0)</f>
        <v>699.41999999999985</v>
      </c>
      <c r="P6" s="619">
        <f>VLOOKUP(年度マスタ!$K$4&amp;"_"&amp;P$5,データシート1!$A:$BT,MATCH("cb_"&amp;$G6,データシート1!$A$1:$BT$1,0),0)</f>
        <v>752.61999999999989</v>
      </c>
      <c r="Q6" s="619">
        <f>VLOOKUP(年度マスタ!$K$4&amp;"_"&amp;Q$5,データシート1!$A:$BT,MATCH("cb_"&amp;$G6,データシート1!$A$1:$BT$1,0),0)</f>
        <v>768.01999999999987</v>
      </c>
      <c r="R6" s="633">
        <f>VLOOKUP(年度マスタ!$K$4&amp;"_"&amp;R$5,データシート1!$A:$BT,MATCH("cb_"&amp;$G6,データシート1!$A$1:$BT$1,0),0)</f>
        <v>842.11999999999966</v>
      </c>
      <c r="S6" s="568"/>
      <c r="T6" s="190"/>
      <c r="U6" s="581"/>
      <c r="V6" s="195"/>
      <c r="W6" s="195"/>
      <c r="X6" s="195"/>
      <c r="Y6" s="196" t="s">
        <v>372</v>
      </c>
      <c r="Z6" s="663" t="s">
        <v>373</v>
      </c>
      <c r="AA6" s="663"/>
      <c r="AB6" s="663"/>
      <c r="AC6" s="664">
        <f>SUM(AC7:AC8)</f>
        <v>323664</v>
      </c>
      <c r="AD6" s="664">
        <f>SUM(AD7:AD8)</f>
        <v>406238.989</v>
      </c>
      <c r="AE6" s="665">
        <f>$AD6*3600/100000000</f>
        <v>14.624603604000001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3962</v>
      </c>
      <c r="K7" s="617">
        <f>VLOOKUP(年度マスタ!$K$4&amp;"_"&amp;K$5,データシート1!$A:$BT,MATCH("cb_"&amp;$G7,データシート1!$A$1:$BT$1,0),0)</f>
        <v>4837.2</v>
      </c>
      <c r="L7" s="617">
        <f>VLOOKUP(年度マスタ!$K$4&amp;"_"&amp;L$5,データシート1!$A:$BT,MATCH("cb_"&amp;$G7,データシート1!$A$1:$BT$1,0),0)</f>
        <v>4862.3</v>
      </c>
      <c r="M7" s="617">
        <f>VLOOKUP(年度マスタ!$K$4&amp;"_"&amp;M$5,データシート1!$A:$BT,MATCH("cb_"&amp;$G7,データシート1!$A$1:$BT$1,0),0)</f>
        <v>4922.2</v>
      </c>
      <c r="N7" s="617">
        <f>VLOOKUP(年度マスタ!$K$4&amp;"_"&amp;N$5,データシート1!$A:$BT,MATCH("cb_"&amp;$G7,データシート1!$A$1:$BT$1,0),0)</f>
        <v>4921.8999999999987</v>
      </c>
      <c r="O7" s="617">
        <f>VLOOKUP(年度マスタ!$K$4&amp;"_"&amp;O$5,データシート1!$A:$BT,MATCH("cb_"&amp;$G7,データシート1!$A$1:$BT$1,0),0)</f>
        <v>4921.9000000000005</v>
      </c>
      <c r="P7" s="617">
        <f>VLOOKUP(年度マスタ!$K$4&amp;"_"&amp;P$5,データシート1!$A:$BT,MATCH("cb_"&amp;$G7,データシート1!$A$1:$BT$1,0),0)</f>
        <v>4921.9000000000005</v>
      </c>
      <c r="Q7" s="617">
        <f>VLOOKUP(年度マスタ!$K$4&amp;"_"&amp;Q$5,データシート1!$A:$BT,MATCH("cb_"&amp;$G7,データシート1!$A$1:$BT$1,0),0)</f>
        <v>4932.9000000000005</v>
      </c>
      <c r="R7" s="634">
        <f>VLOOKUP(年度マスタ!$K$4&amp;"_"&amp;R$5,データシート1!$A:$BT,MATCH("cb_"&amp;$G7,データシート1!$A$1:$BT$1,0),0)</f>
        <v>4932.9000000000005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184229</v>
      </c>
      <c r="AD7" s="1022">
        <f>VLOOKUP(年度マスタ!$K$4&amp;"_"&amp;年度マスタ!$K$9,データシート3!A:AB,MATCH("ea_"&amp;$Y7&amp;"_年間発電",データシート3!$A$1:$AB$1,0),0)/10^3</f>
        <v>231212.42499999999</v>
      </c>
      <c r="AE7" s="554">
        <f t="shared" ref="AE7:AE16" si="0">$AD7*3600/100000000</f>
        <v>8.3236472999999993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139435</v>
      </c>
      <c r="AD8" s="1022">
        <f>VLOOKUP(年度マスタ!$K$4&amp;"_"&amp;年度マスタ!$K$9,データシート3!A:AB,MATCH("ea_"&amp;$Y8&amp;"_年間発電",データシート3!$A$1:$AB$1,0),0)/10^3</f>
        <v>175026.56400000001</v>
      </c>
      <c r="AE8" s="554">
        <f t="shared" si="0"/>
        <v>6.3009563040000014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910.9</v>
      </c>
      <c r="K9" s="617">
        <f>VLOOKUP(年度マスタ!$K$4&amp;"_"&amp;K$5,データシート1!$A:$BT,MATCH("cb_"&amp;$G9,データシート1!$A$1:$BT$1,0),0)</f>
        <v>974.1</v>
      </c>
      <c r="L9" s="617">
        <f>VLOOKUP(年度マスタ!$K$4&amp;"_"&amp;L$5,データシート1!$A:$BT,MATCH("cb_"&amp;$G9,データシート1!$A$1:$BT$1,0),0)</f>
        <v>2103.9</v>
      </c>
      <c r="M9" s="617">
        <f>VLOOKUP(年度マスタ!$K$4&amp;"_"&amp;M$5,データシート1!$A:$BT,MATCH("cb_"&amp;$G9,データシート1!$A$1:$BT$1,0),0)</f>
        <v>3103</v>
      </c>
      <c r="N9" s="617">
        <f>VLOOKUP(年度マスタ!$K$4&amp;"_"&amp;N$5,データシート1!$A:$BT,MATCH("cb_"&amp;$G9,データシート1!$A$1:$BT$1,0),0)</f>
        <v>19147.7</v>
      </c>
      <c r="O9" s="617">
        <f>VLOOKUP(年度マスタ!$K$4&amp;"_"&amp;O$5,データシート1!$A:$BT,MATCH("cb_"&amp;$G9,データシート1!$A$1:$BT$1,0),0)</f>
        <v>22020.2</v>
      </c>
      <c r="P9" s="617">
        <f>VLOOKUP(年度マスタ!$K$4&amp;"_"&amp;P$5,データシート1!$A:$BT,MATCH("cb_"&amp;$G9,データシート1!$A$1:$BT$1,0),0)</f>
        <v>22070.1</v>
      </c>
      <c r="Q9" s="617">
        <f>VLOOKUP(年度マスタ!$K$4&amp;"_"&amp;Q$5,データシート1!$A:$BT,MATCH("cb_"&amp;$G9,データシート1!$A$1:$BT$1,0),0)</f>
        <v>22120</v>
      </c>
      <c r="R9" s="634">
        <f>VLOOKUP(年度マスタ!$K$4&amp;"_"&amp;R$5,データシート1!$A:$BT,MATCH("cb_"&amp;$G9,データシート1!$A$1:$BT$1,0),0)</f>
        <v>23110</v>
      </c>
      <c r="S9" s="568"/>
      <c r="T9" s="190"/>
      <c r="U9" s="581"/>
      <c r="V9" s="195"/>
      <c r="W9" s="195"/>
      <c r="X9" s="195"/>
      <c r="Y9" s="196" t="s">
        <v>381</v>
      </c>
      <c r="Z9" s="208" t="s">
        <v>377</v>
      </c>
      <c r="AA9" s="208"/>
      <c r="AB9" s="208"/>
      <c r="AC9" s="666">
        <f>VLOOKUP(年度マスタ!$K$4&amp;"_"&amp;年度マスタ!$K$9,データシート3!A:AB,MATCH("ea_"&amp;$Y9&amp;"_設備",データシート3!$A$1:$AB$1,0),0)</f>
        <v>508000</v>
      </c>
      <c r="AD9" s="666">
        <f>VLOOKUP(年度マスタ!$K$4&amp;"_"&amp;年度マスタ!$K$9,データシート3!A:AB,MATCH("ea_"&amp;$Y9&amp;"_年間発電",データシート3!$A$1:$AB$1,0),0)/10^3</f>
        <v>1004523.6990000001</v>
      </c>
      <c r="AE9" s="667">
        <f t="shared" si="0"/>
        <v>36.162853164000005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77398</v>
      </c>
      <c r="AD10" s="666">
        <f>SUM(AD11:AD12)</f>
        <v>464605.80399999995</v>
      </c>
      <c r="AE10" s="667">
        <f t="shared" si="0"/>
        <v>16.725808943999997</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77387</v>
      </c>
      <c r="AD11" s="1022">
        <f>VLOOKUP(年度マスタ!$K$4&amp;"_"&amp;年度マスタ!$K$9,データシート3!A:AB,MATCH("ea_"&amp;$Y11&amp;"_年間発電",データシート3!$A$1:$AB$1,0),0)/10^3</f>
        <v>464510.09999999992</v>
      </c>
      <c r="AE11" s="554">
        <f t="shared" si="0"/>
        <v>16.722363599999998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5294.12</v>
      </c>
      <c r="K12" s="651">
        <f t="shared" ref="K12:Q12" si="1">SUM(K6:K11)</f>
        <v>6313.12</v>
      </c>
      <c r="L12" s="651">
        <f t="shared" si="1"/>
        <v>7498.32</v>
      </c>
      <c r="M12" s="651">
        <f t="shared" si="1"/>
        <v>8602.619999999999</v>
      </c>
      <c r="N12" s="651">
        <f t="shared" si="1"/>
        <v>24713.42</v>
      </c>
      <c r="O12" s="651">
        <f t="shared" si="1"/>
        <v>27641.52</v>
      </c>
      <c r="P12" s="651">
        <f t="shared" si="1"/>
        <v>27744.62</v>
      </c>
      <c r="Q12" s="651">
        <f t="shared" si="1"/>
        <v>27820.92</v>
      </c>
      <c r="R12" s="652">
        <f t="shared" ref="R12" si="2">SUM(R6:R11)</f>
        <v>28885.02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11</v>
      </c>
      <c r="AD12" s="1022">
        <f>VLOOKUP(年度マスタ!$K$4&amp;"_"&amp;年度マスタ!$K$9,データシート3!A:AB,MATCH("ea_"&amp;$Y12&amp;"_年間発電",データシート3!$A$1:$AB$1,0),0)/10^3</f>
        <v>95.703999999999994</v>
      </c>
      <c r="AE12" s="554">
        <f t="shared" si="0"/>
        <v>3.4453439999999995E-3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4.3687357100000002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24.620628069999999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505.51454640000003</v>
      </c>
      <c r="K19" s="615">
        <f>K6*別紙!$C5/100*別紙!$E5/10^3</f>
        <v>602.24421839999991</v>
      </c>
      <c r="L19" s="615">
        <f>L6*別紙!$C5/100*別紙!$E5/10^3</f>
        <v>638.60785440000006</v>
      </c>
      <c r="M19" s="615">
        <f>M6*別紙!$C5/100*別紙!$E5/10^3</f>
        <v>692.97329039999977</v>
      </c>
      <c r="N19" s="615">
        <f>N6*別紙!$C5/100*別紙!$E5/10^3</f>
        <v>772.66125839999984</v>
      </c>
      <c r="O19" s="615">
        <f>O6*別紙!$C5/100*別紙!$E5/10^3</f>
        <v>839.38793039999985</v>
      </c>
      <c r="P19" s="615">
        <f>P6*別紙!$C5/100*別紙!$E5/10^3</f>
        <v>903.2343143999999</v>
      </c>
      <c r="Q19" s="615">
        <f>Q6*別紙!$C5/100*別紙!$E5/10^3</f>
        <v>921.7161623999998</v>
      </c>
      <c r="R19" s="639">
        <f>R6*別紙!$C5/100*別紙!$E5/10^3</f>
        <v>1010.6450543999996</v>
      </c>
      <c r="S19" s="572"/>
      <c r="T19" s="191"/>
      <c r="U19" s="588"/>
      <c r="W19" s="201"/>
      <c r="X19" s="201"/>
      <c r="Y19" s="173"/>
      <c r="Z19" s="628" t="s">
        <v>389</v>
      </c>
      <c r="AA19" s="671"/>
      <c r="AB19" s="672"/>
      <c r="AC19" s="673">
        <f>SUM($AC$6,$AC$9,$AC$10,$AC$13)</f>
        <v>909062</v>
      </c>
      <c r="AD19" s="673">
        <f>SUM($AD$6,$AD$9,$AD$10,$AD$13)</f>
        <v>1875368.4920000001</v>
      </c>
      <c r="AE19" s="674">
        <f>SUM($AE$6,$AE$9,$AE$10,$AE$13,$AE$17,$AE$18)</f>
        <v>96.502629491999997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5240.7751199999993</v>
      </c>
      <c r="K20" s="617">
        <f>K7*別紙!$C6/100*別紙!$E6/10^3</f>
        <v>6398.4546719999998</v>
      </c>
      <c r="L20" s="617">
        <f>L7*別紙!$C6/100*別紙!$E6/10^3</f>
        <v>6431.6559479999987</v>
      </c>
      <c r="M20" s="617">
        <f>M7*別紙!$C6/100*別紙!$E6/10^3</f>
        <v>6510.8892719999994</v>
      </c>
      <c r="N20" s="617">
        <f>N7*別紙!$C6/100*別紙!$E6/10^3</f>
        <v>6510.4924439999977</v>
      </c>
      <c r="O20" s="617">
        <f>O7*別紙!$C6/100*別紙!$E6/10^3</f>
        <v>6510.4924440000004</v>
      </c>
      <c r="P20" s="617">
        <f>P7*別紙!$C6/100*別紙!$E6/10^3</f>
        <v>6510.4924440000004</v>
      </c>
      <c r="Q20" s="617">
        <f>Q7*別紙!$C6/100*別紙!$E6/10^3</f>
        <v>6525.0428040000006</v>
      </c>
      <c r="R20" s="634">
        <f>R7*別紙!$C6/100*別紙!$E6/10^3</f>
        <v>6525.0428040000006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4787.6903999999995</v>
      </c>
      <c r="K22" s="617">
        <f>K9*別紙!$C8/100*別紙!$E8/10^3</f>
        <v>5119.8696000000009</v>
      </c>
      <c r="L22" s="617">
        <f>L9*別紙!$C8/100*別紙!$E8/10^3</f>
        <v>11058.098399999999</v>
      </c>
      <c r="M22" s="617">
        <f>M9*別紙!$C8/100*別紙!$E8/10^3</f>
        <v>16309.368</v>
      </c>
      <c r="N22" s="617">
        <f>N9*別紙!$C8/100*別紙!$E8/10^3</f>
        <v>100640.3112</v>
      </c>
      <c r="O22" s="617">
        <f>O9*別紙!$C8/100*別紙!$E8/10^3</f>
        <v>115738.1712</v>
      </c>
      <c r="P22" s="617">
        <f>P9*別紙!$C8/100*別紙!$E8/10^3</f>
        <v>116000.44559999999</v>
      </c>
      <c r="Q22" s="617">
        <f>Q9*別紙!$C8/100*別紙!$E8/10^3</f>
        <v>116262.72</v>
      </c>
      <c r="R22" s="634">
        <f>R9*別紙!$C8/100*別紙!$E8/10^3</f>
        <v>121466.16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10533.980066399999</v>
      </c>
      <c r="K25" s="657">
        <f t="shared" si="3"/>
        <v>12120.568490400001</v>
      </c>
      <c r="L25" s="657">
        <f t="shared" si="3"/>
        <v>18128.3622024</v>
      </c>
      <c r="M25" s="657">
        <f t="shared" si="3"/>
        <v>23513.2305624</v>
      </c>
      <c r="N25" s="657">
        <f t="shared" si="3"/>
        <v>107923.4649024</v>
      </c>
      <c r="O25" s="657">
        <f t="shared" si="3"/>
        <v>123088.0515744</v>
      </c>
      <c r="P25" s="657">
        <f t="shared" si="3"/>
        <v>123414.17235839998</v>
      </c>
      <c r="Q25" s="657">
        <f t="shared" si="3"/>
        <v>123709.4789664</v>
      </c>
      <c r="R25" s="658">
        <f t="shared" ref="R25" si="4">SUM(R19:R24)</f>
        <v>129001.8478584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176490.29167668559</v>
      </c>
      <c r="K26" s="654">
        <f>(VLOOKUP(年度マスタ!$K$4&amp;"_"&amp;K$18,データシート1!$A:$BT,MATCH("da_合計",データシート1!$A$1:$BT$1,0),0))/10^3</f>
        <v>186436.42599752391</v>
      </c>
      <c r="L26" s="654">
        <f>(VLOOKUP(年度マスタ!$K$4&amp;"_"&amp;L$18,データシート1!$A:$BT,MATCH("da_合計",データシート1!$A$1:$BT$1,0),0))/10^3</f>
        <v>196410.15720690668</v>
      </c>
      <c r="M26" s="654">
        <f>(VLOOKUP(年度マスタ!$K$4&amp;"_"&amp;M$18,データシート1!$A:$BT,MATCH("da_合計",データシート1!$A$1:$BT$1,0),0))/10^3</f>
        <v>169089.84926361256</v>
      </c>
      <c r="N26" s="654">
        <f>(VLOOKUP(年度マスタ!$K$4&amp;"_"&amp;N$18,データシート1!$A:$BT,MATCH("da_合計",データシート1!$A$1:$BT$1,0),0))/10^3</f>
        <v>164251.66380201618</v>
      </c>
      <c r="O26" s="654">
        <f>(VLOOKUP(年度マスタ!$K$4&amp;"_"&amp;O$18,データシート1!$A:$BT,MATCH("da_合計",データシート1!$A$1:$BT$1,0),0))/10^3</f>
        <v>183283.44133413749</v>
      </c>
      <c r="P26" s="654">
        <f>(VLOOKUP(年度マスタ!$K$4&amp;"_"&amp;P$18,データシート1!$A:$BT,MATCH("da_合計",データシート1!$A$1:$BT$1,0),0))/10^3</f>
        <v>189481.21906014517</v>
      </c>
      <c r="Q26" s="654">
        <f>(VLOOKUP(年度マスタ!$K$4&amp;"_"&amp;Q$18,データシート1!$A:$BT,MATCH("da_合計",データシート1!$A$1:$BT$1,0),0))/10^3</f>
        <v>182573.57249073806</v>
      </c>
      <c r="R26" s="655">
        <f>Q26</f>
        <v>182573.57249073806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5.9685889610842209E-2</v>
      </c>
      <c r="K27" s="839">
        <f t="shared" ref="K27:P27" si="5">K25/K26</f>
        <v>6.5011804563132825E-2</v>
      </c>
      <c r="L27" s="839">
        <f t="shared" si="5"/>
        <v>9.2298496473900912E-2</v>
      </c>
      <c r="M27" s="839">
        <f t="shared" si="5"/>
        <v>0.13905761146987994</v>
      </c>
      <c r="N27" s="839">
        <f t="shared" si="5"/>
        <v>0.65706162363437348</v>
      </c>
      <c r="O27" s="839">
        <f t="shared" si="5"/>
        <v>0.67157213264019078</v>
      </c>
      <c r="P27" s="839">
        <f t="shared" si="5"/>
        <v>0.65132667485755313</v>
      </c>
      <c r="Q27" s="839">
        <f>Q25/Q26</f>
        <v>0.67758699837390635</v>
      </c>
      <c r="R27" s="840">
        <f>R25/R26</f>
        <v>0.70657459400343525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0.70657459400343525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10.271850774542616</v>
      </c>
      <c r="AA52" s="173"/>
      <c r="AB52" s="678" t="s">
        <v>413</v>
      </c>
      <c r="AC52" s="679">
        <f>$AD6</f>
        <v>406238.989</v>
      </c>
      <c r="AD52" s="680">
        <f>R19+R20</f>
        <v>7535.6878584000006</v>
      </c>
      <c r="AE52" s="681">
        <f t="shared" ref="AE52:AE54" si="6">IFERROR(AD52/AC52,"-")</f>
        <v>1.8549888273771773E-2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1692794.9195092621</v>
      </c>
      <c r="Z53" s="1130"/>
      <c r="AA53" s="173"/>
      <c r="AB53" s="678" t="s">
        <v>377</v>
      </c>
      <c r="AC53" s="679">
        <f>$AD9</f>
        <v>1004523.6990000001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464605.80399999995</v>
      </c>
      <c r="AD54" s="679">
        <f>R22</f>
        <v>121466.16</v>
      </c>
      <c r="AE54" s="681">
        <f t="shared" si="6"/>
        <v>0.261439179093854</v>
      </c>
      <c r="AF54" s="473"/>
      <c r="AG54" s="41"/>
      <c r="AH54" s="420"/>
      <c r="AI54" s="442" t="s">
        <v>440</v>
      </c>
      <c r="AJ54" s="443">
        <f>VLOOKUP(年度マスタ!$K$4&amp;"_"&amp;AJ$53,データシート1!$A$1:$BT$2000,MATCH("ca_太陽光発電（10kW未満）",データシート1!$A$1:$BT$1,0),0)</f>
        <v>88</v>
      </c>
      <c r="AK54" s="443">
        <f>VLOOKUP(年度マスタ!$K$4&amp;"_"&amp;AK$53,データシート1!$A$1:$BT$2000,MATCH("ca_太陽光発電（10kW未満）",データシート1!$A$1:$BT$1,0),0)</f>
        <v>102</v>
      </c>
      <c r="AL54" s="443">
        <f>VLOOKUP(年度マスタ!$K$4&amp;"_"&amp;AL$53,データシート1!$A$1:$BT$2000,MATCH("ca_太陽光発電（10kW未満）",データシート1!$A$1:$BT$1,0),0)</f>
        <v>108</v>
      </c>
      <c r="AM54" s="443">
        <f>VLOOKUP(年度マスタ!$K$4&amp;"_"&amp;AM$53,データシート1!$A$1:$BT$2000,MATCH("ca_太陽光発電（10kW未満）",データシート1!$A$1:$BT$1,0),0)</f>
        <v>114</v>
      </c>
      <c r="AN54" s="443">
        <f>VLOOKUP(年度マスタ!$K$4&amp;"_"&amp;AN$53,データシート1!$A$1:$BT$2000,MATCH("ca_太陽光発電（10kW未満）",データシート1!$A$1:$BT$1,0),0)</f>
        <v>124</v>
      </c>
      <c r="AO54" s="443">
        <f>VLOOKUP(年度マスタ!$K$4&amp;"_"&amp;AO$53,データシート1!$A$1:$BT$2000,MATCH("ca_太陽光発電（10kW未満）",データシート1!$A$1:$BT$1,0),0)</f>
        <v>134</v>
      </c>
      <c r="AP54" s="443">
        <f>VLOOKUP(年度マスタ!$K$4&amp;"_"&amp;AP$53,データシート1!$A$1:$BT$2000,MATCH("ca_太陽光発電（10kW未満）",データシート1!$A$1:$BT$1,0),0)</f>
        <v>142</v>
      </c>
      <c r="AQ54" s="443">
        <f>VLOOKUP(年度マスタ!$K$4&amp;"_"&amp;AQ$53,データシート1!$A$1:$BT$2000,MATCH("ca_太陽光発電（10kW未満）",データシート1!$A$1:$BT$1,0),0)</f>
        <v>144</v>
      </c>
      <c r="AR54" s="443">
        <f>VLOOKUP(年度マスタ!$K$4&amp;"_"&amp;AR$53,データシート1!$A$1:$BT$2000,MATCH("ca_太陽光発電（10kW未満）",データシート1!$A$1:$BT$1,0),0)</f>
        <v>155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飛騨市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飛騨市</v>
      </c>
      <c r="AZ12" s="1023" t="str">
        <f>年度マスタ!$K4</f>
        <v>21217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36208</v>
      </c>
      <c r="AY21" s="18" t="str">
        <f>IF(IFERROR(比較地域マスタ!$Z6,"")=0,"",IFERROR(比較地域マスタ!$Z6,""))</f>
        <v>三好市</v>
      </c>
      <c r="BB21" s="110" t="str">
        <f t="shared" ref="BB21:BC68" si="0">AX21</f>
        <v>36208</v>
      </c>
      <c r="BC21" s="1031" t="str">
        <f t="shared" si="0"/>
        <v>三好市</v>
      </c>
      <c r="BD21" s="34">
        <f>SUM(BE21,BI21:BK21,BQ21)</f>
        <v>170.9926002163152</v>
      </c>
      <c r="BE21" s="34">
        <f>SUM(BF21:BH21)</f>
        <v>38.223789315105456</v>
      </c>
      <c r="BF21" s="34">
        <f>VLOOKUP($AX21&amp;"_"&amp;$BC$14,データシート1!$A:$BT,MATCH($BC$12&amp;"_"&amp;BF$20,データシート1!$A$1:$BT$1,0),0)</f>
        <v>25.666096636490675</v>
      </c>
      <c r="BG21" s="34">
        <f>VLOOKUP($AX21&amp;"_"&amp;$BC$14,データシート1!$A:$BT,MATCH($BC$12&amp;"_"&amp;BG$20,データシート1!$A$1:$BT$1,0),0)</f>
        <v>2.5207088707445102</v>
      </c>
      <c r="BH21" s="34">
        <f>VLOOKUP($AX21&amp;"_"&amp;$BC$14,データシート1!$A:$BT,MATCH($BC$12&amp;"_"&amp;BH$20,データシート1!$A$1:$BT$1,0),0)</f>
        <v>10.036983807870271</v>
      </c>
      <c r="BI21" s="34">
        <f>VLOOKUP($AX21&amp;"_"&amp;$BC$14,データシート1!$A:$BT,MATCH($BC$12&amp;"_"&amp;BI$20,データシート1!$A$1:$BT$1,0),0)</f>
        <v>35.13607608647299</v>
      </c>
      <c r="BJ21" s="34">
        <f>VLOOKUP($AX21&amp;"_"&amp;$BC$14,データシート1!$A:$BT,MATCH($BC$12&amp;"_"&amp;BJ$20,データシート1!$A$1:$BT$1,0),0)</f>
        <v>41.316601433239619</v>
      </c>
      <c r="BK21" s="34">
        <f t="shared" ref="BK21:BK68" si="1">SUM(BL21,BO21:BP21)</f>
        <v>53.461362492352301</v>
      </c>
      <c r="BL21" s="34">
        <f t="shared" ref="BL21:BL67" si="2">SUM(BM21:BN21)</f>
        <v>52.053357397463131</v>
      </c>
      <c r="BM21" s="34">
        <f>VLOOKUP($AX21&amp;"_"&amp;$BC$14,データシート1!$A:$BT,MATCH($BC$12&amp;"_"&amp;BM$20,データシート1!$A$1:$BT$1,0),0)</f>
        <v>21.088349013014501</v>
      </c>
      <c r="BN21" s="34">
        <f>VLOOKUP($AX21&amp;"_"&amp;$BC$14,データシート1!$A:$BT,MATCH($BC$12&amp;"_"&amp;BN$20,データシート1!$A$1:$BT$1,0),0)</f>
        <v>30.965008384448634</v>
      </c>
      <c r="BO21" s="34">
        <f>VLOOKUP($AX21&amp;"_"&amp;$BC$14,データシート1!$A:$BT,MATCH($BC$12&amp;"_"&amp;BO$20,データシート1!$A$1:$BT$1,0),0)</f>
        <v>1.40800509488917</v>
      </c>
      <c r="BP21" s="34">
        <f>VLOOKUP($AX21&amp;"_"&amp;$BC$14,データシート1!$A:$BT,MATCH($BC$12&amp;"_"&amp;BP$20,データシート1!$A$1:$BT$1,0),0)</f>
        <v>0</v>
      </c>
      <c r="BQ21" s="34">
        <f>VLOOKUP($AX21&amp;"_"&amp;$BC$14,データシート1!$A:$BT,MATCH($BC$12&amp;"_"&amp;BQ$20,データシート1!$A$1:$BT$1,0),0)</f>
        <v>2.8547708891448318</v>
      </c>
      <c r="BR21" s="35">
        <f t="shared" ref="BR21:BR68" si="3">BD21</f>
        <v>170.9926002163152</v>
      </c>
      <c r="BT21" s="111" t="str">
        <f t="shared" ref="BT21:BT68" si="4">AY21</f>
        <v>三好市</v>
      </c>
      <c r="BU21" s="34">
        <f>BD21</f>
        <v>170.9926002163152</v>
      </c>
      <c r="BV21" s="60">
        <f>BE21/$BR21</f>
        <v>0.22354060507150733</v>
      </c>
      <c r="BW21" s="60">
        <f t="shared" ref="BW21:CH42" si="5">BF21/$BR21</f>
        <v>0.1501006277699832</v>
      </c>
      <c r="BX21" s="60">
        <f t="shared" si="5"/>
        <v>1.4741625471252398E-2</v>
      </c>
      <c r="BY21" s="60">
        <f t="shared" si="5"/>
        <v>5.8698351830271757E-2</v>
      </c>
      <c r="BZ21" s="60">
        <f t="shared" si="5"/>
        <v>0.20548302114842332</v>
      </c>
      <c r="CA21" s="60">
        <f t="shared" si="5"/>
        <v>0.24162800835224335</v>
      </c>
      <c r="CB21" s="60">
        <f t="shared" si="5"/>
        <v>0.3126530763595658</v>
      </c>
      <c r="CC21" s="60">
        <f t="shared" si="5"/>
        <v>0.30441877210834106</v>
      </c>
      <c r="CD21" s="60">
        <f t="shared" si="5"/>
        <v>0.12332901532777769</v>
      </c>
      <c r="CE21" s="60">
        <f t="shared" si="5"/>
        <v>0.18108975678056341</v>
      </c>
      <c r="CF21" s="60">
        <f t="shared" si="5"/>
        <v>8.2343042512247021E-3</v>
      </c>
      <c r="CG21" s="60">
        <f t="shared" si="5"/>
        <v>0</v>
      </c>
      <c r="CH21" s="60">
        <f>BQ21/$BR21</f>
        <v>1.6695289068260188E-2</v>
      </c>
      <c r="CI21" s="112">
        <f t="shared" ref="CI21:CI68" si="6">BR21/$BR21</f>
        <v>1</v>
      </c>
      <c r="CK21" s="113" t="str">
        <f t="shared" ref="CK21:CK68" si="7">AY21</f>
        <v>三好市</v>
      </c>
      <c r="CL21" s="114">
        <f>CN21+CP21+CR21</f>
        <v>38.223789315105456</v>
      </c>
      <c r="CM21" s="61">
        <f>IF(IF(CL21=0,0,CW21/CL21)&gt;1,1,IF(CL21=0,0,CW21/CL21))</f>
        <v>0.33068411652752772</v>
      </c>
      <c r="CN21" s="62">
        <f>BF21</f>
        <v>25.666096636490675</v>
      </c>
      <c r="CO21" s="61">
        <f>IF(IF(CN21=0,0,CX21/CN21)&gt;1,1,IF(CN21=0,0,CX21/CN21))</f>
        <v>0.49247846990605998</v>
      </c>
      <c r="CP21" s="62">
        <f t="shared" ref="CP21:CP68" si="8">BG21</f>
        <v>2.5207088707445102</v>
      </c>
      <c r="CQ21" s="61">
        <f>IF(IF(CP21=0,0,CY21/CP21)&gt;1,1,IF(CP21=0,0,CY21/CP21))</f>
        <v>0</v>
      </c>
      <c r="CR21" s="62">
        <f t="shared" ref="CR21:CR68" si="9">BH21</f>
        <v>10.036983807870271</v>
      </c>
      <c r="CS21" s="61">
        <f>IF(IF(CR21=0,0,CZ21/CR21)&gt;1,1,IF(CR21=0,0,CZ21/CR21))</f>
        <v>0</v>
      </c>
      <c r="CT21" s="62">
        <f t="shared" ref="CT21:CT68" si="10">BI21</f>
        <v>35.13607608647299</v>
      </c>
      <c r="CU21" s="63">
        <f>IF(IF(CT21=0,0,DA21/CT21)&gt;1,1,IF(CT21=0,0,DA21/CT21))</f>
        <v>0</v>
      </c>
      <c r="CV21" s="16"/>
      <c r="CW21" s="956">
        <f>SUM(CX21:CZ21)</f>
        <v>12.64</v>
      </c>
      <c r="CX21" s="957">
        <f>VLOOKUP($AX21&amp;"_"&amp;$CW$14,データシート1!$A:$BT,MATCH($CW$12&amp;"_"&amp;CX$20,データシート1!$A$1:$BT$1,0),0)</f>
        <v>12.64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12.64</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21404</v>
      </c>
      <c r="AY22" s="18" t="str">
        <f>IF(IFERROR(比較地域マスタ!$Z7,"")=0,"",IFERROR(比較地域マスタ!$Z7,""))</f>
        <v>池田町</v>
      </c>
      <c r="BB22" s="110" t="str">
        <f t="shared" si="0"/>
        <v>21404</v>
      </c>
      <c r="BC22" s="1031" t="str">
        <f t="shared" si="0"/>
        <v>池田町</v>
      </c>
      <c r="BD22" s="34">
        <f t="shared" ref="BD22:BD68" si="14">SUM(BE22,BI22:BK22,BQ22)</f>
        <v>152.91134678648842</v>
      </c>
      <c r="BE22" s="34">
        <f t="shared" ref="BE22:BE67" si="15">SUM(BF22:BH22)</f>
        <v>64.411331159863366</v>
      </c>
      <c r="BF22" s="34">
        <f>VLOOKUP($AX22&amp;"_"&amp;$BC$14,データシート1!$A:$BT,MATCH($BC$12&amp;"_"&amp;BF$20,データシート1!$A$1:$BT$1,0),0)</f>
        <v>58.3039628267314</v>
      </c>
      <c r="BG22" s="34">
        <f>VLOOKUP($AX22&amp;"_"&amp;$BC$14,データシート1!$A:$BT,MATCH($BC$12&amp;"_"&amp;BG$20,データシート1!$A$1:$BT$1,0),0)</f>
        <v>2.1470308786775254</v>
      </c>
      <c r="BH22" s="34">
        <f>VLOOKUP($AX22&amp;"_"&amp;$BC$14,データシート1!$A:$BT,MATCH($BC$12&amp;"_"&amp;BH$20,データシート1!$A$1:$BT$1,0),0)</f>
        <v>3.9603374544544372</v>
      </c>
      <c r="BI22" s="34">
        <f>VLOOKUP($AX22&amp;"_"&amp;$BC$14,データシート1!$A:$BT,MATCH($BC$12&amp;"_"&amp;BI$20,データシート1!$A$1:$BT$1,0),0)</f>
        <v>18.877353572780169</v>
      </c>
      <c r="BJ22" s="34">
        <f>VLOOKUP($AX22&amp;"_"&amp;$BC$14,データシート1!$A:$BT,MATCH($BC$12&amp;"_"&amp;BJ$20,データシート1!$A$1:$BT$1,0),0)</f>
        <v>26.336504149934626</v>
      </c>
      <c r="BK22" s="34">
        <f t="shared" si="1"/>
        <v>40.725338911499264</v>
      </c>
      <c r="BL22" s="34">
        <f t="shared" si="2"/>
        <v>39.371575439382312</v>
      </c>
      <c r="BM22" s="34">
        <f>VLOOKUP($AX22&amp;"_"&amp;$BC$14,データシート1!$A:$BT,MATCH($BC$12&amp;"_"&amp;BM$20,データシート1!$A$1:$BT$1,0),0)</f>
        <v>21.895675599359606</v>
      </c>
      <c r="BN22" s="34">
        <f>VLOOKUP($AX22&amp;"_"&amp;$BC$14,データシート1!$A:$BT,MATCH($BC$12&amp;"_"&amp;BN$20,データシート1!$A$1:$BT$1,0),0)</f>
        <v>17.475899840022706</v>
      </c>
      <c r="BO22" s="34">
        <f>VLOOKUP($AX22&amp;"_"&amp;$BC$14,データシート1!$A:$BT,MATCH($BC$12&amp;"_"&amp;BO$20,データシート1!$A$1:$BT$1,0),0)</f>
        <v>1.35376347211695</v>
      </c>
      <c r="BP22" s="34">
        <f>VLOOKUP($AX22&amp;"_"&amp;$BC$14,データシート1!$A:$BT,MATCH($BC$12&amp;"_"&amp;BP$20,データシート1!$A$1:$BT$1,0),0)</f>
        <v>0</v>
      </c>
      <c r="BQ22" s="34">
        <f>VLOOKUP($AX22&amp;"_"&amp;$BC$14,データシート1!$A:$BT,MATCH($BC$12&amp;"_"&amp;BQ$20,データシート1!$A$1:$BT$1,0),0)</f>
        <v>2.5608189924109861</v>
      </c>
      <c r="BR22" s="35">
        <f t="shared" si="3"/>
        <v>152.91134678648842</v>
      </c>
      <c r="BT22" s="121" t="str">
        <f t="shared" si="4"/>
        <v>池田町</v>
      </c>
      <c r="BU22" s="33">
        <f>BD22</f>
        <v>152.91134678648842</v>
      </c>
      <c r="BV22" s="59">
        <f t="shared" ref="BV22:BZ68" si="16">BE22/$BR22</f>
        <v>0.42123316884914713</v>
      </c>
      <c r="BW22" s="59">
        <f t="shared" si="5"/>
        <v>0.38129258588077036</v>
      </c>
      <c r="BX22" s="59">
        <f t="shared" si="5"/>
        <v>1.4041017385553769E-2</v>
      </c>
      <c r="BY22" s="59">
        <f t="shared" si="5"/>
        <v>2.5899565582822932E-2</v>
      </c>
      <c r="BZ22" s="59">
        <f t="shared" si="5"/>
        <v>0.12345292857265065</v>
      </c>
      <c r="CA22" s="59">
        <f t="shared" si="5"/>
        <v>0.17223381196627965</v>
      </c>
      <c r="CB22" s="59">
        <f t="shared" si="5"/>
        <v>0.26633300776798757</v>
      </c>
      <c r="CC22" s="59">
        <f t="shared" si="5"/>
        <v>0.25747975063196077</v>
      </c>
      <c r="CD22" s="59">
        <f t="shared" si="5"/>
        <v>0.14319196095978901</v>
      </c>
      <c r="CE22" s="59">
        <f t="shared" si="5"/>
        <v>0.11428778967217176</v>
      </c>
      <c r="CF22" s="59">
        <f t="shared" si="5"/>
        <v>8.8532571360268181E-3</v>
      </c>
      <c r="CG22" s="59">
        <f t="shared" si="5"/>
        <v>0</v>
      </c>
      <c r="CH22" s="59">
        <f t="shared" si="5"/>
        <v>1.6747082843934939E-2</v>
      </c>
      <c r="CI22" s="122">
        <f t="shared" si="6"/>
        <v>1</v>
      </c>
      <c r="CK22" s="123" t="str">
        <f t="shared" si="7"/>
        <v>池田町</v>
      </c>
      <c r="CL22" s="124">
        <f t="shared" ref="CL22:CL68" si="17">CN22+CP22+CR22</f>
        <v>64.411331159863366</v>
      </c>
      <c r="CM22" s="65">
        <f t="shared" ref="CM22:CM68" si="18">IF(IF(CL22=0,0,CW22/CL22)&gt;1,1,IF(CL22=0,0,CW22/CL22))</f>
        <v>0.93191677487646785</v>
      </c>
      <c r="CN22" s="66">
        <f t="shared" ref="CN22:CN68" si="19">BF22</f>
        <v>58.3039628267314</v>
      </c>
      <c r="CO22" s="65">
        <f t="shared" ref="CO22:CO68" si="20">IF(IF(CN22=0,0,CX22/CN22)&gt;1,1,IF(CN22=0,0,CX22/CN22))</f>
        <v>1</v>
      </c>
      <c r="CP22" s="66">
        <f t="shared" si="8"/>
        <v>2.1470308786775254</v>
      </c>
      <c r="CQ22" s="65">
        <f t="shared" ref="CQ22:CQ68" si="21">IF(IF(CP22=0,0,CY22/CP22)&gt;1,1,IF(CP22=0,0,CY22/CP22))</f>
        <v>0</v>
      </c>
      <c r="CR22" s="66">
        <f t="shared" si="9"/>
        <v>3.9603374544544372</v>
      </c>
      <c r="CS22" s="65">
        <f t="shared" ref="CS22:CS68" si="22">IF(IF(CR22=0,0,CZ22/CR22)&gt;1,1,IF(CR22=0,0,CZ22/CR22))</f>
        <v>0</v>
      </c>
      <c r="CT22" s="66">
        <f t="shared" si="10"/>
        <v>18.877353572780169</v>
      </c>
      <c r="CU22" s="67">
        <f t="shared" ref="CU22:CU68" si="23">IF(IF(CT22=0,0,DA22/CT22)&gt;1,1,IF(CT22=0,0,DA22/CT22))</f>
        <v>0</v>
      </c>
      <c r="CV22" s="16"/>
      <c r="CW22" s="959">
        <f t="shared" ref="CW22:CW68" si="24">SUM(CX22:CZ22)</f>
        <v>60.026000000000003</v>
      </c>
      <c r="CX22" s="960">
        <f>VLOOKUP($AX22&amp;"_"&amp;$CW$14,データシート1!$A:$BT,MATCH($CW$12&amp;"_"&amp;CX$20,データシート1!$A$1:$BT$1,0),0)</f>
        <v>60.026000000000003</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60.026000000000003</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9</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16342</v>
      </c>
      <c r="AY23" s="18" t="str">
        <f>IF(IFERROR(比較地域マスタ!$Z8,"")=0,"",IFERROR(比較地域マスタ!$Z8,""))</f>
        <v>入善町</v>
      </c>
      <c r="BB23" s="110" t="str">
        <f t="shared" si="0"/>
        <v>16342</v>
      </c>
      <c r="BC23" s="1031" t="str">
        <f t="shared" si="0"/>
        <v>入善町</v>
      </c>
      <c r="BD23" s="34">
        <f t="shared" si="14"/>
        <v>221.4644636625919</v>
      </c>
      <c r="BE23" s="34">
        <f t="shared" si="15"/>
        <v>111.26113918301155</v>
      </c>
      <c r="BF23" s="34">
        <f>VLOOKUP($AX23&amp;"_"&amp;$BC$14,データシート1!$A:$BT,MATCH($BC$12&amp;"_"&amp;BF$20,データシート1!$A$1:$BT$1,0),0)</f>
        <v>91.182178577869649</v>
      </c>
      <c r="BG23" s="34">
        <f>VLOOKUP($AX23&amp;"_"&amp;$BC$14,データシート1!$A:$BT,MATCH($BC$12&amp;"_"&amp;BG$20,データシート1!$A$1:$BT$1,0),0)</f>
        <v>1.8180072334723645</v>
      </c>
      <c r="BH23" s="34">
        <f>VLOOKUP($AX23&amp;"_"&amp;$BC$14,データシート1!$A:$BT,MATCH($BC$12&amp;"_"&amp;BH$20,データシート1!$A$1:$BT$1,0),0)</f>
        <v>18.260953371669537</v>
      </c>
      <c r="BI23" s="34">
        <f>VLOOKUP($AX23&amp;"_"&amp;$BC$14,データシート1!$A:$BT,MATCH($BC$12&amp;"_"&amp;BI$20,データシート1!$A$1:$BT$1,0),0)</f>
        <v>21.067653799427941</v>
      </c>
      <c r="BJ23" s="34">
        <f>VLOOKUP($AX23&amp;"_"&amp;$BC$14,データシート1!$A:$BT,MATCH($BC$12&amp;"_"&amp;BJ$20,データシート1!$A$1:$BT$1,0),0)</f>
        <v>42.051660773943205</v>
      </c>
      <c r="BK23" s="34">
        <f t="shared" si="1"/>
        <v>44.819320624110283</v>
      </c>
      <c r="BL23" s="34">
        <f t="shared" si="2"/>
        <v>43.442786180108335</v>
      </c>
      <c r="BM23" s="34">
        <f>VLOOKUP($AX23&amp;"_"&amp;$BC$14,データシート1!$A:$BT,MATCH($BC$12&amp;"_"&amp;BM$20,データシート1!$A$1:$BT$1,0),0)</f>
        <v>23.188213618912119</v>
      </c>
      <c r="BN23" s="34">
        <f>VLOOKUP($AX23&amp;"_"&amp;$BC$14,データシート1!$A:$BT,MATCH($BC$12&amp;"_"&amp;BN$20,データシート1!$A$1:$BT$1,0),0)</f>
        <v>20.254572561196216</v>
      </c>
      <c r="BO23" s="34">
        <f>VLOOKUP($AX23&amp;"_"&amp;$BC$14,データシート1!$A:$BT,MATCH($BC$12&amp;"_"&amp;BO$20,データシート1!$A$1:$BT$1,0),0)</f>
        <v>1.37653444400195</v>
      </c>
      <c r="BP23" s="34">
        <f>VLOOKUP($AX23&amp;"_"&amp;$BC$14,データシート1!$A:$BT,MATCH($BC$12&amp;"_"&amp;BP$20,データシート1!$A$1:$BT$1,0),0)</f>
        <v>0</v>
      </c>
      <c r="BQ23" s="34">
        <f>VLOOKUP($AX23&amp;"_"&amp;$BC$14,データシート1!$A:$BT,MATCH($BC$12&amp;"_"&amp;BQ$20,データシート1!$A$1:$BT$1,0),0)</f>
        <v>2.264689282098912</v>
      </c>
      <c r="BR23" s="35">
        <f t="shared" si="3"/>
        <v>221.4644636625919</v>
      </c>
      <c r="BT23" s="121" t="str">
        <f t="shared" si="4"/>
        <v>入善町</v>
      </c>
      <c r="BU23" s="33">
        <f t="shared" ref="BU23:BU68" si="25">BD23</f>
        <v>221.4644636625919</v>
      </c>
      <c r="BV23" s="59">
        <f t="shared" si="16"/>
        <v>0.50238822672932937</v>
      </c>
      <c r="BW23" s="59">
        <f t="shared" si="5"/>
        <v>0.41172374596760852</v>
      </c>
      <c r="BX23" s="59">
        <f t="shared" si="5"/>
        <v>8.2090246146314279E-3</v>
      </c>
      <c r="BY23" s="59">
        <f t="shared" si="5"/>
        <v>8.2455456147089476E-2</v>
      </c>
      <c r="BZ23" s="59">
        <f t="shared" si="5"/>
        <v>9.5128823157493908E-2</v>
      </c>
      <c r="CA23" s="59">
        <f t="shared" si="5"/>
        <v>0.18987994768321043</v>
      </c>
      <c r="CB23" s="59">
        <f t="shared" si="5"/>
        <v>0.20237703098224341</v>
      </c>
      <c r="CC23" s="59">
        <f t="shared" si="5"/>
        <v>0.1961614313269455</v>
      </c>
      <c r="CD23" s="59">
        <f t="shared" si="5"/>
        <v>0.10470399284573301</v>
      </c>
      <c r="CE23" s="59">
        <f t="shared" si="5"/>
        <v>9.1457438481212489E-2</v>
      </c>
      <c r="CF23" s="59">
        <f t="shared" si="5"/>
        <v>6.2155996552979431E-3</v>
      </c>
      <c r="CG23" s="59">
        <f t="shared" si="5"/>
        <v>0</v>
      </c>
      <c r="CH23" s="59">
        <f t="shared" si="5"/>
        <v>1.0225971447722816E-2</v>
      </c>
      <c r="CI23" s="122">
        <f t="shared" si="6"/>
        <v>1</v>
      </c>
      <c r="CK23" s="123" t="str">
        <f t="shared" si="7"/>
        <v>入善町</v>
      </c>
      <c r="CL23" s="124">
        <f t="shared" si="17"/>
        <v>111.26113918301155</v>
      </c>
      <c r="CM23" s="65">
        <f t="shared" si="18"/>
        <v>1</v>
      </c>
      <c r="CN23" s="66">
        <f t="shared" si="19"/>
        <v>91.182178577869649</v>
      </c>
      <c r="CO23" s="65">
        <f t="shared" si="20"/>
        <v>1</v>
      </c>
      <c r="CP23" s="66">
        <f t="shared" si="8"/>
        <v>1.8180072334723645</v>
      </c>
      <c r="CQ23" s="65">
        <f t="shared" si="21"/>
        <v>0</v>
      </c>
      <c r="CR23" s="66">
        <f t="shared" si="9"/>
        <v>18.260953371669537</v>
      </c>
      <c r="CS23" s="65">
        <f t="shared" si="22"/>
        <v>0</v>
      </c>
      <c r="CT23" s="66">
        <f t="shared" si="10"/>
        <v>21.067653799427941</v>
      </c>
      <c r="CU23" s="67">
        <f t="shared" si="23"/>
        <v>0</v>
      </c>
      <c r="CV23" s="16"/>
      <c r="CW23" s="959">
        <f t="shared" si="24"/>
        <v>154.25</v>
      </c>
      <c r="CX23" s="962">
        <f>VLOOKUP($AX23&amp;"_"&amp;$CW$14,データシート1!$A:$BT,MATCH($CW$12&amp;"_"&amp;CX$20,データシート1!$A$1:$BT$1,0),0)</f>
        <v>154.25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154.25</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47328</v>
      </c>
      <c r="AY24" s="18" t="str">
        <f>IF(IFERROR(比較地域マスタ!$Z9,"")=0,"",IFERROR(比較地域マスタ!$Z9,""))</f>
        <v>中城村</v>
      </c>
      <c r="BB24" s="110" t="str">
        <f t="shared" si="0"/>
        <v>47328</v>
      </c>
      <c r="BC24" s="1031" t="str">
        <f t="shared" si="0"/>
        <v>中城村</v>
      </c>
      <c r="BD24" s="34">
        <f t="shared" si="14"/>
        <v>131.36190597329508</v>
      </c>
      <c r="BE24" s="34">
        <f t="shared" si="15"/>
        <v>23.499182191072094</v>
      </c>
      <c r="BF24" s="34">
        <f>VLOOKUP($AX24&amp;"_"&amp;$BC$14,データシート1!$A:$BT,MATCH($BC$12&amp;"_"&amp;BF$20,データシート1!$A$1:$BT$1,0),0)</f>
        <v>18.297595126507137</v>
      </c>
      <c r="BG24" s="34">
        <f>VLOOKUP($AX24&amp;"_"&amp;$BC$14,データシート1!$A:$BT,MATCH($BC$12&amp;"_"&amp;BG$20,データシート1!$A$1:$BT$1,0),0)</f>
        <v>2.5060614291610883</v>
      </c>
      <c r="BH24" s="34">
        <f>VLOOKUP($AX24&amp;"_"&amp;$BC$14,データシート1!$A:$BT,MATCH($BC$12&amp;"_"&amp;BH$20,データシート1!$A$1:$BT$1,0),0)</f>
        <v>2.6955256354038686</v>
      </c>
      <c r="BI24" s="34">
        <f>VLOOKUP($AX24&amp;"_"&amp;$BC$14,データシート1!$A:$BT,MATCH($BC$12&amp;"_"&amp;BI$20,データシート1!$A$1:$BT$1,0),0)</f>
        <v>32.13358634217505</v>
      </c>
      <c r="BJ24" s="34">
        <f>VLOOKUP($AX24&amp;"_"&amp;$BC$14,データシート1!$A:$BT,MATCH($BC$12&amp;"_"&amp;BJ$20,データシート1!$A$1:$BT$1,0),0)</f>
        <v>30.921749800601582</v>
      </c>
      <c r="BK24" s="34">
        <f t="shared" si="1"/>
        <v>42.037654605781483</v>
      </c>
      <c r="BL24" s="34">
        <f t="shared" si="2"/>
        <v>38.219292437344997</v>
      </c>
      <c r="BM24" s="34">
        <f>VLOOKUP($AX24&amp;"_"&amp;$BC$14,データシート1!$A:$BT,MATCH($BC$12&amp;"_"&amp;BM$20,データシート1!$A$1:$BT$1,0),0)</f>
        <v>18.8661621970646</v>
      </c>
      <c r="BN24" s="34">
        <f>VLOOKUP($AX24&amp;"_"&amp;$BC$14,データシート1!$A:$BT,MATCH($BC$12&amp;"_"&amp;BN$20,データシート1!$A$1:$BT$1,0),0)</f>
        <v>19.353130240280397</v>
      </c>
      <c r="BO24" s="34">
        <f>VLOOKUP($AX24&amp;"_"&amp;$BC$14,データシート1!$A:$BT,MATCH($BC$12&amp;"_"&amp;BO$20,データシート1!$A$1:$BT$1,0),0)</f>
        <v>1.2975366876932199</v>
      </c>
      <c r="BP24" s="34">
        <f>VLOOKUP($AX24&amp;"_"&amp;$BC$14,データシート1!$A:$BT,MATCH($BC$12&amp;"_"&amp;BP$20,データシート1!$A$1:$BT$1,0),0)</f>
        <v>2.520825480743266</v>
      </c>
      <c r="BQ24" s="34">
        <f>VLOOKUP($AX24&amp;"_"&amp;$BC$14,データシート1!$A:$BT,MATCH($BC$12&amp;"_"&amp;BQ$20,データシート1!$A$1:$BT$1,0),0)</f>
        <v>2.7697330336648629</v>
      </c>
      <c r="BR24" s="35">
        <f t="shared" si="3"/>
        <v>131.36190597329508</v>
      </c>
      <c r="BT24" s="121" t="str">
        <f t="shared" si="4"/>
        <v>中城村</v>
      </c>
      <c r="BU24" s="33">
        <f t="shared" si="25"/>
        <v>131.36190597329508</v>
      </c>
      <c r="BV24" s="59">
        <f t="shared" si="16"/>
        <v>0.17888886444635865</v>
      </c>
      <c r="BW24" s="59">
        <f t="shared" si="5"/>
        <v>0.13929148630217733</v>
      </c>
      <c r="BX24" s="59">
        <f t="shared" si="5"/>
        <v>1.9077535535077822E-2</v>
      </c>
      <c r="BY24" s="59">
        <f t="shared" si="5"/>
        <v>2.0519842609103504E-2</v>
      </c>
      <c r="BZ24" s="59">
        <f t="shared" si="5"/>
        <v>0.24461875841469272</v>
      </c>
      <c r="CA24" s="59">
        <f t="shared" si="5"/>
        <v>0.23539358363822574</v>
      </c>
      <c r="CB24" s="59">
        <f t="shared" si="5"/>
        <v>0.32001404284075652</v>
      </c>
      <c r="CC24" s="59">
        <f t="shared" si="5"/>
        <v>0.29094654309533768</v>
      </c>
      <c r="CD24" s="59">
        <f t="shared" si="5"/>
        <v>0.14361973554875151</v>
      </c>
      <c r="CE24" s="59">
        <f t="shared" si="5"/>
        <v>0.1473268075465862</v>
      </c>
      <c r="CF24" s="59">
        <f t="shared" si="5"/>
        <v>9.8775720257667371E-3</v>
      </c>
      <c r="CG24" s="59">
        <f t="shared" si="5"/>
        <v>1.9189927719652083E-2</v>
      </c>
      <c r="CH24" s="59">
        <f t="shared" si="5"/>
        <v>2.1084750659966289E-2</v>
      </c>
      <c r="CI24" s="122">
        <f t="shared" si="6"/>
        <v>1</v>
      </c>
      <c r="CK24" s="123" t="str">
        <f t="shared" si="7"/>
        <v>中城村</v>
      </c>
      <c r="CL24" s="124">
        <f t="shared" si="17"/>
        <v>23.499182191072094</v>
      </c>
      <c r="CM24" s="65">
        <f t="shared" si="18"/>
        <v>0</v>
      </c>
      <c r="CN24" s="66">
        <f t="shared" si="19"/>
        <v>18.297595126507137</v>
      </c>
      <c r="CO24" s="65">
        <f t="shared" si="20"/>
        <v>0</v>
      </c>
      <c r="CP24" s="66">
        <f t="shared" si="8"/>
        <v>2.5060614291610883</v>
      </c>
      <c r="CQ24" s="65">
        <f t="shared" si="21"/>
        <v>0</v>
      </c>
      <c r="CR24" s="66">
        <f t="shared" si="9"/>
        <v>2.6955256354038686</v>
      </c>
      <c r="CS24" s="65">
        <f t="shared" si="22"/>
        <v>0</v>
      </c>
      <c r="CT24" s="66">
        <f t="shared" si="10"/>
        <v>32.13358634217505</v>
      </c>
      <c r="CU24" s="67">
        <f t="shared" si="23"/>
        <v>0.33018412221465826</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10.61</v>
      </c>
      <c r="DB24" s="962">
        <f>VLOOKUP($AX24&amp;"_"&amp;$CW$14,データシート1!$A:$BT,MATCH($CW$12&amp;"_"&amp;DB$20,データシート1!$A$1:$BT$1,0),0)</f>
        <v>30.693000000000001</v>
      </c>
      <c r="DC24" s="962">
        <f>VLOOKUP($AX24&amp;"_"&amp;$CW$14,データシート1!$A:$BT,MATCH($CW$12&amp;"_"&amp;DC$20,データシート1!$A$1:$BT$1,0),0)</f>
        <v>0</v>
      </c>
      <c r="DD24" s="961">
        <f t="shared" si="11"/>
        <v>41.302999999999997</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0.26</v>
      </c>
      <c r="DR24" s="127">
        <f t="shared" si="13"/>
        <v>0.74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10345</v>
      </c>
      <c r="AY25" s="18" t="str">
        <f>IF(IFERROR(比較地域マスタ!$Z10,"")=0,"",IFERROR(比較地域マスタ!$Z10,""))</f>
        <v>吉岡町</v>
      </c>
      <c r="BB25" s="110" t="str">
        <f t="shared" si="0"/>
        <v>10345</v>
      </c>
      <c r="BC25" s="1031" t="str">
        <f t="shared" si="0"/>
        <v>吉岡町</v>
      </c>
      <c r="BD25" s="34">
        <f t="shared" si="14"/>
        <v>102.64525108908931</v>
      </c>
      <c r="BE25" s="34">
        <f t="shared" si="15"/>
        <v>15.149382580107737</v>
      </c>
      <c r="BF25" s="34">
        <f>VLOOKUP($AX25&amp;"_"&amp;$BC$14,データシート1!$A:$BT,MATCH($BC$12&amp;"_"&amp;BF$20,データシート1!$A$1:$BT$1,0),0)</f>
        <v>14.016436876681238</v>
      </c>
      <c r="BG25" s="34">
        <f>VLOOKUP($AX25&amp;"_"&amp;$BC$14,データシート1!$A:$BT,MATCH($BC$12&amp;"_"&amp;BG$20,データシート1!$A$1:$BT$1,0),0)</f>
        <v>1.0629572912496033</v>
      </c>
      <c r="BH25" s="34">
        <f>VLOOKUP($AX25&amp;"_"&amp;$BC$14,データシート1!$A:$BT,MATCH($BC$12&amp;"_"&amp;BH$20,データシート1!$A$1:$BT$1,0),0)</f>
        <v>6.9988412176894887E-2</v>
      </c>
      <c r="BI25" s="34">
        <f>VLOOKUP($AX25&amp;"_"&amp;$BC$14,データシート1!$A:$BT,MATCH($BC$12&amp;"_"&amp;BI$20,データシート1!$A$1:$BT$1,0),0)</f>
        <v>20.399175308448747</v>
      </c>
      <c r="BJ25" s="34">
        <f>VLOOKUP($AX25&amp;"_"&amp;$BC$14,データシート1!$A:$BT,MATCH($BC$12&amp;"_"&amp;BJ$20,データシート1!$A$1:$BT$1,0),0)</f>
        <v>24.473688475234475</v>
      </c>
      <c r="BK25" s="34">
        <f t="shared" si="1"/>
        <v>38.519730430091549</v>
      </c>
      <c r="BL25" s="34">
        <f t="shared" si="2"/>
        <v>37.228733098426851</v>
      </c>
      <c r="BM25" s="34">
        <f>VLOOKUP($AX25&amp;"_"&amp;$BC$14,データシート1!$A:$BT,MATCH($BC$12&amp;"_"&amp;BM$20,データシート1!$A$1:$BT$1,0),0)</f>
        <v>21.834514494333465</v>
      </c>
      <c r="BN25" s="34">
        <f>VLOOKUP($AX25&amp;"_"&amp;$BC$14,データシート1!$A:$BT,MATCH($BC$12&amp;"_"&amp;BN$20,データシート1!$A$1:$BT$1,0),0)</f>
        <v>15.394218604093387</v>
      </c>
      <c r="BO25" s="34">
        <f>VLOOKUP($AX25&amp;"_"&amp;$BC$14,データシート1!$A:$BT,MATCH($BC$12&amp;"_"&amp;BO$20,データシート1!$A$1:$BT$1,0),0)</f>
        <v>1.2909973316647001</v>
      </c>
      <c r="BP25" s="34">
        <f>VLOOKUP($AX25&amp;"_"&amp;$BC$14,データシート1!$A:$BT,MATCH($BC$12&amp;"_"&amp;BP$20,データシート1!$A$1:$BT$1,0),0)</f>
        <v>0</v>
      </c>
      <c r="BQ25" s="34">
        <f>VLOOKUP($AX25&amp;"_"&amp;$BC$14,データシート1!$A:$BT,MATCH($BC$12&amp;"_"&amp;BQ$20,データシート1!$A$1:$BT$1,0),0)</f>
        <v>4.103274295206802</v>
      </c>
      <c r="BR25" s="35">
        <f t="shared" si="3"/>
        <v>102.64525108908931</v>
      </c>
      <c r="BT25" s="121" t="str">
        <f t="shared" si="4"/>
        <v>吉岡町</v>
      </c>
      <c r="BU25" s="33">
        <f t="shared" si="25"/>
        <v>102.64525108908931</v>
      </c>
      <c r="BV25" s="59">
        <f t="shared" si="16"/>
        <v>0.14758970745718253</v>
      </c>
      <c r="BW25" s="59">
        <f t="shared" si="5"/>
        <v>0.13655221968833117</v>
      </c>
      <c r="BX25" s="59">
        <f t="shared" si="5"/>
        <v>1.0355640226619217E-2</v>
      </c>
      <c r="BY25" s="59">
        <f t="shared" si="5"/>
        <v>6.8184754223212483E-4</v>
      </c>
      <c r="BZ25" s="59">
        <f t="shared" si="5"/>
        <v>0.19873472072023679</v>
      </c>
      <c r="CA25" s="59">
        <f t="shared" si="5"/>
        <v>0.23842981741057778</v>
      </c>
      <c r="CB25" s="59">
        <f t="shared" si="5"/>
        <v>0.3752704584127225</v>
      </c>
      <c r="CC25" s="59">
        <f t="shared" si="5"/>
        <v>0.36269318554362306</v>
      </c>
      <c r="CD25" s="59">
        <f t="shared" si="5"/>
        <v>0.21271821406898353</v>
      </c>
      <c r="CE25" s="59">
        <f t="shared" si="5"/>
        <v>0.14997497147463959</v>
      </c>
      <c r="CF25" s="59">
        <f t="shared" si="5"/>
        <v>1.2577272869099414E-2</v>
      </c>
      <c r="CG25" s="59">
        <f t="shared" si="5"/>
        <v>0</v>
      </c>
      <c r="CH25" s="59">
        <f t="shared" si="5"/>
        <v>3.9975295999280382E-2</v>
      </c>
      <c r="CI25" s="122">
        <f t="shared" si="6"/>
        <v>1</v>
      </c>
      <c r="CK25" s="123" t="str">
        <f t="shared" si="7"/>
        <v>吉岡町</v>
      </c>
      <c r="CL25" s="124">
        <f t="shared" si="17"/>
        <v>15.149382580107737</v>
      </c>
      <c r="CM25" s="65">
        <f t="shared" si="18"/>
        <v>0.21532230655282597</v>
      </c>
      <c r="CN25" s="66">
        <f t="shared" si="19"/>
        <v>14.016436876681238</v>
      </c>
      <c r="CO25" s="65">
        <f t="shared" si="20"/>
        <v>0.23272676420545224</v>
      </c>
      <c r="CP25" s="66">
        <f t="shared" si="8"/>
        <v>1.0629572912496033</v>
      </c>
      <c r="CQ25" s="65">
        <f t="shared" si="21"/>
        <v>0</v>
      </c>
      <c r="CR25" s="66">
        <f t="shared" si="9"/>
        <v>6.9988412176894887E-2</v>
      </c>
      <c r="CS25" s="65">
        <f t="shared" si="22"/>
        <v>0</v>
      </c>
      <c r="CT25" s="66">
        <f t="shared" si="10"/>
        <v>20.399175308448747</v>
      </c>
      <c r="CU25" s="67">
        <f t="shared" si="23"/>
        <v>0</v>
      </c>
      <c r="CV25" s="16"/>
      <c r="CW25" s="959">
        <f t="shared" si="24"/>
        <v>3.262</v>
      </c>
      <c r="CX25" s="962">
        <f>VLOOKUP($AX25&amp;"_"&amp;$CW$14,データシート1!$A:$BT,MATCH($CW$12&amp;"_"&amp;CX$20,データシート1!$A$1:$BT$1,0),0)</f>
        <v>3.262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29343</v>
      </c>
      <c r="AY26" s="18" t="str">
        <f>IF(IFERROR(比較地域マスタ!$Z11,"")=0,"",IFERROR(比較地域マスタ!$Z11,""))</f>
        <v>三郷町</v>
      </c>
      <c r="BB26" s="110" t="str">
        <f t="shared" si="0"/>
        <v>29343</v>
      </c>
      <c r="BC26" s="1031" t="str">
        <f t="shared" si="0"/>
        <v>三郷町</v>
      </c>
      <c r="BD26" s="34">
        <f t="shared" si="14"/>
        <v>64.530343620968608</v>
      </c>
      <c r="BE26" s="34">
        <f t="shared" si="15"/>
        <v>4.1667084371795884</v>
      </c>
      <c r="BF26" s="34">
        <f>VLOOKUP($AX26&amp;"_"&amp;$BC$14,データシート1!$A:$BT,MATCH($BC$12&amp;"_"&amp;BF$20,データシート1!$A$1:$BT$1,0),0)</f>
        <v>1.8017681161050065</v>
      </c>
      <c r="BG26" s="34">
        <f>VLOOKUP($AX26&amp;"_"&amp;$BC$14,データシート1!$A:$BT,MATCH($BC$12&amp;"_"&amp;BG$20,データシート1!$A$1:$BT$1,0),0)</f>
        <v>0.40531575453437019</v>
      </c>
      <c r="BH26" s="34">
        <f>VLOOKUP($AX26&amp;"_"&amp;$BC$14,データシート1!$A:$BT,MATCH($BC$12&amp;"_"&amp;BH$20,データシート1!$A$1:$BT$1,0),0)</f>
        <v>1.9596245665402119</v>
      </c>
      <c r="BI26" s="34">
        <f>VLOOKUP($AX26&amp;"_"&amp;$BC$14,データシート1!$A:$BT,MATCH($BC$12&amp;"_"&amp;BI$20,データシート1!$A$1:$BT$1,0),0)</f>
        <v>12.650920151405012</v>
      </c>
      <c r="BJ26" s="34">
        <f>VLOOKUP($AX26&amp;"_"&amp;$BC$14,データシート1!$A:$BT,MATCH($BC$12&amp;"_"&amp;BJ$20,データシート1!$A$1:$BT$1,0),0)</f>
        <v>25.198906199548752</v>
      </c>
      <c r="BK26" s="34">
        <f t="shared" si="1"/>
        <v>20.813598237395251</v>
      </c>
      <c r="BL26" s="34">
        <f t="shared" si="2"/>
        <v>19.485291544103582</v>
      </c>
      <c r="BM26" s="34">
        <f>VLOOKUP($AX26&amp;"_"&amp;$BC$14,データシート1!$A:$BT,MATCH($BC$12&amp;"_"&amp;BM$20,データシート1!$A$1:$BT$1,0),0)</f>
        <v>13.965118980969583</v>
      </c>
      <c r="BN26" s="34">
        <f>VLOOKUP($AX26&amp;"_"&amp;$BC$14,データシート1!$A:$BT,MATCH($BC$12&amp;"_"&amp;BN$20,データシート1!$A$1:$BT$1,0),0)</f>
        <v>5.5201725631339995</v>
      </c>
      <c r="BO26" s="34">
        <f>VLOOKUP($AX26&amp;"_"&amp;$BC$14,データシート1!$A:$BT,MATCH($BC$12&amp;"_"&amp;BO$20,データシート1!$A$1:$BT$1,0),0)</f>
        <v>1.3283066932916701</v>
      </c>
      <c r="BP26" s="34">
        <f>VLOOKUP($AX26&amp;"_"&amp;$BC$14,データシート1!$A:$BT,MATCH($BC$12&amp;"_"&amp;BP$20,データシート1!$A$1:$BT$1,0),0)</f>
        <v>0</v>
      </c>
      <c r="BQ26" s="34">
        <f>VLOOKUP($AX26&amp;"_"&amp;$BC$14,データシート1!$A:$BT,MATCH($BC$12&amp;"_"&amp;BQ$20,データシート1!$A$1:$BT$1,0),0)</f>
        <v>1.70021059544</v>
      </c>
      <c r="BR26" s="35">
        <f t="shared" si="3"/>
        <v>64.530343620968608</v>
      </c>
      <c r="BT26" s="121" t="str">
        <f t="shared" si="4"/>
        <v>三郷町</v>
      </c>
      <c r="BU26" s="33">
        <f t="shared" si="25"/>
        <v>64.530343620968608</v>
      </c>
      <c r="BV26" s="59">
        <f t="shared" si="16"/>
        <v>6.4569754372509655E-2</v>
      </c>
      <c r="BW26" s="59">
        <f t="shared" si="5"/>
        <v>2.7921254017924318E-2</v>
      </c>
      <c r="BX26" s="59">
        <f t="shared" si="5"/>
        <v>6.2810103246167459E-3</v>
      </c>
      <c r="BY26" s="59">
        <f t="shared" si="5"/>
        <v>3.0367490029968598E-2</v>
      </c>
      <c r="BZ26" s="59">
        <f t="shared" si="5"/>
        <v>0.19604606827623028</v>
      </c>
      <c r="CA26" s="59">
        <f t="shared" si="5"/>
        <v>0.39049700940009519</v>
      </c>
      <c r="CB26" s="59">
        <f t="shared" si="5"/>
        <v>0.32253970875543336</v>
      </c>
      <c r="CC26" s="59">
        <f t="shared" si="5"/>
        <v>0.3019554902505121</v>
      </c>
      <c r="CD26" s="59">
        <f t="shared" si="5"/>
        <v>0.21641166306189841</v>
      </c>
      <c r="CE26" s="59">
        <f t="shared" si="5"/>
        <v>8.5543827188613711E-2</v>
      </c>
      <c r="CF26" s="59">
        <f t="shared" si="5"/>
        <v>2.0584218504921266E-2</v>
      </c>
      <c r="CG26" s="59">
        <f t="shared" si="5"/>
        <v>0</v>
      </c>
      <c r="CH26" s="59">
        <f t="shared" si="5"/>
        <v>2.6347459195731456E-2</v>
      </c>
      <c r="CI26" s="122">
        <f t="shared" si="6"/>
        <v>1</v>
      </c>
      <c r="CK26" s="123" t="str">
        <f t="shared" si="7"/>
        <v>三郷町</v>
      </c>
      <c r="CL26" s="124">
        <f t="shared" si="17"/>
        <v>4.1667084371795884</v>
      </c>
      <c r="CM26" s="65">
        <f t="shared" si="18"/>
        <v>0</v>
      </c>
      <c r="CN26" s="66">
        <f t="shared" si="19"/>
        <v>1.8017681161050065</v>
      </c>
      <c r="CO26" s="65">
        <f t="shared" si="20"/>
        <v>0</v>
      </c>
      <c r="CP26" s="66">
        <f t="shared" si="8"/>
        <v>0.40531575453437019</v>
      </c>
      <c r="CQ26" s="65">
        <f t="shared" si="21"/>
        <v>0</v>
      </c>
      <c r="CR26" s="66">
        <f t="shared" si="9"/>
        <v>1.9596245665402119</v>
      </c>
      <c r="CS26" s="65">
        <f t="shared" si="22"/>
        <v>0</v>
      </c>
      <c r="CT26" s="66">
        <f t="shared" si="10"/>
        <v>12.650920151405012</v>
      </c>
      <c r="CU26" s="67">
        <f t="shared" si="23"/>
        <v>0.51466612088899222</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6.5110000000000001</v>
      </c>
      <c r="DB26" s="962">
        <f>VLOOKUP($AX26&amp;"_"&amp;$CW$14,データシート1!$A:$BT,MATCH($CW$12&amp;"_"&amp;DB$20,データシート1!$A$1:$BT$1,0),0)</f>
        <v>0</v>
      </c>
      <c r="DC26" s="962">
        <f>VLOOKUP($AX26&amp;"_"&amp;$CW$14,データシート1!$A:$BT,MATCH($CW$12&amp;"_"&amp;DC$20,データシート1!$A$1:$BT$1,0),0)</f>
        <v>0</v>
      </c>
      <c r="DD26" s="961">
        <f t="shared" si="11"/>
        <v>6.5110000000000001</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05214</v>
      </c>
      <c r="AY27" s="18" t="str">
        <f>IF(IFERROR(比較地域マスタ!$Z12,"")=0,"",IFERROR(比較地域マスタ!$Z12,""))</f>
        <v>にかほ市</v>
      </c>
      <c r="BB27" s="110" t="str">
        <f t="shared" si="0"/>
        <v>05214</v>
      </c>
      <c r="BC27" s="1031" t="str">
        <f t="shared" si="0"/>
        <v>にかほ市</v>
      </c>
      <c r="BD27" s="34">
        <f t="shared" si="14"/>
        <v>304.70717075203692</v>
      </c>
      <c r="BE27" s="34">
        <f t="shared" si="15"/>
        <v>194.26354185749227</v>
      </c>
      <c r="BF27" s="34">
        <f>VLOOKUP($AX27&amp;"_"&amp;$BC$14,データシート1!$A:$BT,MATCH($BC$12&amp;"_"&amp;BF$20,データシート1!$A$1:$BT$1,0),0)</f>
        <v>177.93243540986154</v>
      </c>
      <c r="BG27" s="34">
        <f>VLOOKUP($AX27&amp;"_"&amp;$BC$14,データシート1!$A:$BT,MATCH($BC$12&amp;"_"&amp;BG$20,データシート1!$A$1:$BT$1,0),0)</f>
        <v>2.5059142716864051</v>
      </c>
      <c r="BH27" s="34">
        <f>VLOOKUP($AX27&amp;"_"&amp;$BC$14,データシート1!$A:$BT,MATCH($BC$12&amp;"_"&amp;BH$20,データシート1!$A$1:$BT$1,0),0)</f>
        <v>13.825192175944332</v>
      </c>
      <c r="BI27" s="34">
        <f>VLOOKUP($AX27&amp;"_"&amp;$BC$14,データシート1!$A:$BT,MATCH($BC$12&amp;"_"&amp;BI$20,データシート1!$A$1:$BT$1,0),0)</f>
        <v>24.773219733589059</v>
      </c>
      <c r="BJ27" s="34">
        <f>VLOOKUP($AX27&amp;"_"&amp;$BC$14,データシート1!$A:$BT,MATCH($BC$12&amp;"_"&amp;BJ$20,データシート1!$A$1:$BT$1,0),0)</f>
        <v>41.323836718173332</v>
      </c>
      <c r="BK27" s="34">
        <f t="shared" si="1"/>
        <v>41.499764677862252</v>
      </c>
      <c r="BL27" s="34">
        <f t="shared" si="2"/>
        <v>40.128251525096481</v>
      </c>
      <c r="BM27" s="34">
        <f>VLOOKUP($AX27&amp;"_"&amp;$BC$14,データシート1!$A:$BT,MATCH($BC$12&amp;"_"&amp;BM$20,データシート1!$A$1:$BT$1,0),0)</f>
        <v>21.235135665077252</v>
      </c>
      <c r="BN27" s="34">
        <f>VLOOKUP($AX27&amp;"_"&amp;$BC$14,データシート1!$A:$BT,MATCH($BC$12&amp;"_"&amp;BN$20,データシート1!$A$1:$BT$1,0),0)</f>
        <v>18.893115860019229</v>
      </c>
      <c r="BO27" s="34">
        <f>VLOOKUP($AX27&amp;"_"&amp;$BC$14,データシート1!$A:$BT,MATCH($BC$12&amp;"_"&amp;BO$20,データシート1!$A$1:$BT$1,0),0)</f>
        <v>1.37151315276577</v>
      </c>
      <c r="BP27" s="34">
        <f>VLOOKUP($AX27&amp;"_"&amp;$BC$14,データシート1!$A:$BT,MATCH($BC$12&amp;"_"&amp;BP$20,データシート1!$A$1:$BT$1,0),0)</f>
        <v>0</v>
      </c>
      <c r="BQ27" s="34">
        <f>VLOOKUP($AX27&amp;"_"&amp;$BC$14,データシート1!$A:$BT,MATCH($BC$12&amp;"_"&amp;BQ$20,データシート1!$A$1:$BT$1,0),0)</f>
        <v>2.8468077649199999</v>
      </c>
      <c r="BR27" s="35">
        <f t="shared" si="3"/>
        <v>304.70717075203692</v>
      </c>
      <c r="BT27" s="121" t="str">
        <f t="shared" si="4"/>
        <v>にかほ市</v>
      </c>
      <c r="BU27" s="33">
        <f t="shared" si="25"/>
        <v>304.70717075203692</v>
      </c>
      <c r="BV27" s="59">
        <f t="shared" si="16"/>
        <v>0.63754174664822405</v>
      </c>
      <c r="BW27" s="59">
        <f t="shared" si="5"/>
        <v>0.58394567797900143</v>
      </c>
      <c r="BX27" s="59">
        <f t="shared" si="5"/>
        <v>8.2240082027004724E-3</v>
      </c>
      <c r="BY27" s="59">
        <f t="shared" si="5"/>
        <v>4.5372060466522229E-2</v>
      </c>
      <c r="BZ27" s="59">
        <f t="shared" si="5"/>
        <v>8.130172871366026E-2</v>
      </c>
      <c r="CA27" s="59">
        <f t="shared" si="5"/>
        <v>0.13561819571289851</v>
      </c>
      <c r="CB27" s="59">
        <f t="shared" si="5"/>
        <v>0.13619556302346991</v>
      </c>
      <c r="CC27" s="59">
        <f t="shared" si="5"/>
        <v>0.13169447711406781</v>
      </c>
      <c r="CD27" s="59">
        <f t="shared" si="5"/>
        <v>6.9690304998952179E-2</v>
      </c>
      <c r="CE27" s="59">
        <f t="shared" si="5"/>
        <v>6.2004172115115642E-2</v>
      </c>
      <c r="CF27" s="59">
        <f t="shared" si="5"/>
        <v>4.5010859094020902E-3</v>
      </c>
      <c r="CG27" s="59">
        <f t="shared" si="5"/>
        <v>0</v>
      </c>
      <c r="CH27" s="59">
        <f t="shared" si="5"/>
        <v>9.3427659017472249E-3</v>
      </c>
      <c r="CI27" s="122">
        <f t="shared" si="6"/>
        <v>1</v>
      </c>
      <c r="CK27" s="123" t="str">
        <f t="shared" si="7"/>
        <v>にかほ市</v>
      </c>
      <c r="CL27" s="124">
        <f t="shared" si="17"/>
        <v>194.26354185749227</v>
      </c>
      <c r="CM27" s="65">
        <f t="shared" si="18"/>
        <v>0</v>
      </c>
      <c r="CN27" s="66">
        <f t="shared" si="19"/>
        <v>177.93243540986154</v>
      </c>
      <c r="CO27" s="65">
        <f t="shared" si="20"/>
        <v>0</v>
      </c>
      <c r="CP27" s="66">
        <f t="shared" si="8"/>
        <v>2.5059142716864051</v>
      </c>
      <c r="CQ27" s="65">
        <f t="shared" si="21"/>
        <v>0</v>
      </c>
      <c r="CR27" s="66">
        <f t="shared" si="9"/>
        <v>13.825192175944332</v>
      </c>
      <c r="CS27" s="65">
        <f t="shared" si="22"/>
        <v>0</v>
      </c>
      <c r="CT27" s="66">
        <f t="shared" si="10"/>
        <v>24.773219733589059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01692</v>
      </c>
      <c r="AY28" s="18" t="str">
        <f>IF(IFERROR(比較地域マスタ!$Z13,"")=0,"",IFERROR(比較地域マスタ!$Z13,""))</f>
        <v>中標津町</v>
      </c>
      <c r="BB28" s="110" t="str">
        <f t="shared" si="0"/>
        <v>01692</v>
      </c>
      <c r="BC28" s="1031" t="str">
        <f t="shared" si="0"/>
        <v>中標津町</v>
      </c>
      <c r="BD28" s="34">
        <f t="shared" si="14"/>
        <v>218.30323083442244</v>
      </c>
      <c r="BE28" s="34">
        <f t="shared" si="15"/>
        <v>68.553637327670245</v>
      </c>
      <c r="BF28" s="34">
        <f>VLOOKUP($AX28&amp;"_"&amp;$BC$14,データシート1!$A:$BT,MATCH($BC$12&amp;"_"&amp;BF$20,データシート1!$A$1:$BT$1,0),0)</f>
        <v>39.964218888296877</v>
      </c>
      <c r="BG28" s="34">
        <f>VLOOKUP($AX28&amp;"_"&amp;$BC$14,データシート1!$A:$BT,MATCH($BC$12&amp;"_"&amp;BG$20,データシート1!$A$1:$BT$1,0),0)</f>
        <v>3.9803302621580188</v>
      </c>
      <c r="BH28" s="34">
        <f>VLOOKUP($AX28&amp;"_"&amp;$BC$14,データシート1!$A:$BT,MATCH($BC$12&amp;"_"&amp;BH$20,データシート1!$A$1:$BT$1,0),0)</f>
        <v>24.609088177215348</v>
      </c>
      <c r="BI28" s="34">
        <f>VLOOKUP($AX28&amp;"_"&amp;$BC$14,データシート1!$A:$BT,MATCH($BC$12&amp;"_"&amp;BI$20,データシート1!$A$1:$BT$1,0),0)</f>
        <v>41.498712118906312</v>
      </c>
      <c r="BJ28" s="34">
        <f>VLOOKUP($AX28&amp;"_"&amp;$BC$14,データシート1!$A:$BT,MATCH($BC$12&amp;"_"&amp;BJ$20,データシート1!$A$1:$BT$1,0),0)</f>
        <v>50.006122615423898</v>
      </c>
      <c r="BK28" s="34">
        <f t="shared" si="1"/>
        <v>55.491809877643107</v>
      </c>
      <c r="BL28" s="34">
        <f t="shared" si="2"/>
        <v>54.150190923864827</v>
      </c>
      <c r="BM28" s="34">
        <f>VLOOKUP($AX28&amp;"_"&amp;$BC$14,データシート1!$A:$BT,MATCH($BC$12&amp;"_"&amp;BM$20,データシート1!$A$1:$BT$1,0),0)</f>
        <v>23.687016408792008</v>
      </c>
      <c r="BN28" s="34">
        <f>VLOOKUP($AX28&amp;"_"&amp;$BC$14,データシート1!$A:$BT,MATCH($BC$12&amp;"_"&amp;BN$20,データシート1!$A$1:$BT$1,0),0)</f>
        <v>30.463174515072819</v>
      </c>
      <c r="BO28" s="34">
        <f>VLOOKUP($AX28&amp;"_"&amp;$BC$14,データシート1!$A:$BT,MATCH($BC$12&amp;"_"&amp;BO$20,データシート1!$A$1:$BT$1,0),0)</f>
        <v>1.3416189537782801</v>
      </c>
      <c r="BP28" s="34">
        <f>VLOOKUP($AX28&amp;"_"&amp;$BC$14,データシート1!$A:$BT,MATCH($BC$12&amp;"_"&amp;BP$20,データシート1!$A$1:$BT$1,0),0)</f>
        <v>0</v>
      </c>
      <c r="BQ28" s="34">
        <f>VLOOKUP($AX28&amp;"_"&amp;$BC$14,データシート1!$A:$BT,MATCH($BC$12&amp;"_"&amp;BQ$20,データシート1!$A$1:$BT$1,0),0)</f>
        <v>2.752948894778894</v>
      </c>
      <c r="BR28" s="35">
        <f t="shared" si="3"/>
        <v>218.30323083442244</v>
      </c>
      <c r="BT28" s="121" t="str">
        <f t="shared" si="4"/>
        <v>中標津町</v>
      </c>
      <c r="BU28" s="33">
        <f t="shared" si="25"/>
        <v>218.30323083442244</v>
      </c>
      <c r="BV28" s="59">
        <f t="shared" si="16"/>
        <v>0.31402942167020181</v>
      </c>
      <c r="BW28" s="59">
        <f t="shared" si="5"/>
        <v>0.18306746416688968</v>
      </c>
      <c r="BX28" s="59">
        <f t="shared" si="5"/>
        <v>1.8233034146787321E-2</v>
      </c>
      <c r="BY28" s="59">
        <f t="shared" si="5"/>
        <v>0.1127289233565248</v>
      </c>
      <c r="BZ28" s="59">
        <f t="shared" si="5"/>
        <v>0.19009664657863928</v>
      </c>
      <c r="CA28" s="59">
        <f t="shared" si="5"/>
        <v>0.22906725852972967</v>
      </c>
      <c r="CB28" s="59">
        <f t="shared" si="5"/>
        <v>0.25419600830247108</v>
      </c>
      <c r="CC28" s="59">
        <f t="shared" si="5"/>
        <v>0.2480503413389076</v>
      </c>
      <c r="CD28" s="59">
        <f t="shared" si="5"/>
        <v>0.10850511152882579</v>
      </c>
      <c r="CE28" s="59">
        <f t="shared" si="5"/>
        <v>0.13954522981008183</v>
      </c>
      <c r="CF28" s="59">
        <f t="shared" si="5"/>
        <v>6.1456669635634696E-3</v>
      </c>
      <c r="CG28" s="59">
        <f t="shared" si="5"/>
        <v>0</v>
      </c>
      <c r="CH28" s="59">
        <f t="shared" si="5"/>
        <v>1.2610664918958242E-2</v>
      </c>
      <c r="CI28" s="122">
        <f t="shared" si="6"/>
        <v>1</v>
      </c>
      <c r="CK28" s="123" t="str">
        <f t="shared" si="7"/>
        <v>中標津町</v>
      </c>
      <c r="CL28" s="124">
        <f t="shared" si="17"/>
        <v>68.553637327670245</v>
      </c>
      <c r="CM28" s="65">
        <f t="shared" si="18"/>
        <v>0.35811374796433892</v>
      </c>
      <c r="CN28" s="66">
        <f t="shared" si="19"/>
        <v>39.964218888296877</v>
      </c>
      <c r="CO28" s="65">
        <f t="shared" si="20"/>
        <v>0.61429950798285771</v>
      </c>
      <c r="CP28" s="66">
        <f t="shared" si="8"/>
        <v>3.9803302621580188</v>
      </c>
      <c r="CQ28" s="65">
        <f t="shared" si="21"/>
        <v>0</v>
      </c>
      <c r="CR28" s="66">
        <f t="shared" si="9"/>
        <v>24.609088177215348</v>
      </c>
      <c r="CS28" s="65">
        <f t="shared" si="22"/>
        <v>0</v>
      </c>
      <c r="CT28" s="66">
        <f t="shared" si="10"/>
        <v>41.498712118906312</v>
      </c>
      <c r="CU28" s="67">
        <f t="shared" si="23"/>
        <v>0</v>
      </c>
      <c r="CV28" s="16"/>
      <c r="CW28" s="959">
        <f t="shared" si="24"/>
        <v>24.55</v>
      </c>
      <c r="CX28" s="962">
        <f>VLOOKUP($AX28&amp;"_"&amp;$CW$14,データシート1!$A:$BT,MATCH($CW$12&amp;"_"&amp;CX$20,データシート1!$A$1:$BT$1,0),0)</f>
        <v>24.55</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24.55</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12410</v>
      </c>
      <c r="AY29" s="18" t="str">
        <f>IF(IFERROR(比較地域マスタ!$Z14,"")=0,"",IFERROR(比較地域マスタ!$Z14,""))</f>
        <v>横芝光町</v>
      </c>
      <c r="BB29" s="110" t="str">
        <f t="shared" si="0"/>
        <v>12410</v>
      </c>
      <c r="BC29" s="1031" t="str">
        <f t="shared" si="0"/>
        <v>横芝光町</v>
      </c>
      <c r="BD29" s="34">
        <f t="shared" si="14"/>
        <v>255.90166898758005</v>
      </c>
      <c r="BE29" s="34">
        <f t="shared" si="15"/>
        <v>156.82407225635944</v>
      </c>
      <c r="BF29" s="34">
        <f>VLOOKUP($AX29&amp;"_"&amp;$BC$14,データシート1!$A:$BT,MATCH($BC$12&amp;"_"&amp;BF$20,データシート1!$A$1:$BT$1,0),0)</f>
        <v>138.61485245501166</v>
      </c>
      <c r="BG29" s="34">
        <f>VLOOKUP($AX29&amp;"_"&amp;$BC$14,データシート1!$A:$BT,MATCH($BC$12&amp;"_"&amp;BG$20,データシート1!$A$1:$BT$1,0),0)</f>
        <v>1.850754972196079</v>
      </c>
      <c r="BH29" s="34">
        <f>VLOOKUP($AX29&amp;"_"&amp;$BC$14,データシート1!$A:$BT,MATCH($BC$12&amp;"_"&amp;BH$20,データシート1!$A$1:$BT$1,0),0)</f>
        <v>16.358464829151693</v>
      </c>
      <c r="BI29" s="34">
        <f>VLOOKUP($AX29&amp;"_"&amp;$BC$14,データシート1!$A:$BT,MATCH($BC$12&amp;"_"&amp;BI$20,データシート1!$A$1:$BT$1,0),0)</f>
        <v>23.056197720503256</v>
      </c>
      <c r="BJ29" s="34">
        <f>VLOOKUP($AX29&amp;"_"&amp;$BC$14,データシート1!$A:$BT,MATCH($BC$12&amp;"_"&amp;BJ$20,データシート1!$A$1:$BT$1,0),0)</f>
        <v>23.688674484386691</v>
      </c>
      <c r="BK29" s="34">
        <f t="shared" si="1"/>
        <v>49.081640423825071</v>
      </c>
      <c r="BL29" s="34">
        <f t="shared" si="2"/>
        <v>47.736343082280754</v>
      </c>
      <c r="BM29" s="34">
        <f>VLOOKUP($AX29&amp;"_"&amp;$BC$14,データシート1!$A:$BT,MATCH($BC$12&amp;"_"&amp;BM$20,データシート1!$A$1:$BT$1,0),0)</f>
        <v>21.046215807329826</v>
      </c>
      <c r="BN29" s="34">
        <f>VLOOKUP($AX29&amp;"_"&amp;$BC$14,データシート1!$A:$BT,MATCH($BC$12&amp;"_"&amp;BN$20,データシート1!$A$1:$BT$1,0),0)</f>
        <v>26.690127274950925</v>
      </c>
      <c r="BO29" s="34">
        <f>VLOOKUP($AX29&amp;"_"&amp;$BC$14,データシート1!$A:$BT,MATCH($BC$12&amp;"_"&amp;BO$20,データシート1!$A$1:$BT$1,0),0)</f>
        <v>1.3452973415443199</v>
      </c>
      <c r="BP29" s="34">
        <f>VLOOKUP($AX29&amp;"_"&amp;$BC$14,データシート1!$A:$BT,MATCH($BC$12&amp;"_"&amp;BP$20,データシート1!$A$1:$BT$1,0),0)</f>
        <v>0</v>
      </c>
      <c r="BQ29" s="34">
        <f>VLOOKUP($AX29&amp;"_"&amp;$BC$14,データシート1!$A:$BT,MATCH($BC$12&amp;"_"&amp;BQ$20,データシート1!$A$1:$BT$1,0),0)</f>
        <v>3.2510841025056001</v>
      </c>
      <c r="BR29" s="35">
        <f t="shared" si="3"/>
        <v>255.90166898758005</v>
      </c>
      <c r="BT29" s="121" t="str">
        <f t="shared" si="4"/>
        <v>横芝光町</v>
      </c>
      <c r="BU29" s="33">
        <f t="shared" si="25"/>
        <v>255.90166898758005</v>
      </c>
      <c r="BV29" s="59">
        <f t="shared" si="16"/>
        <v>0.61282942341407998</v>
      </c>
      <c r="BW29" s="59">
        <f t="shared" si="5"/>
        <v>0.5416723267316369</v>
      </c>
      <c r="BX29" s="59">
        <f t="shared" si="5"/>
        <v>7.2322895724681799E-3</v>
      </c>
      <c r="BY29" s="59">
        <f t="shared" si="5"/>
        <v>6.3924807109974863E-2</v>
      </c>
      <c r="BZ29" s="59">
        <f t="shared" si="5"/>
        <v>9.0097879438302012E-2</v>
      </c>
      <c r="CA29" s="59">
        <f t="shared" si="5"/>
        <v>9.2569441137706682E-2</v>
      </c>
      <c r="CB29" s="59">
        <f t="shared" si="5"/>
        <v>0.19179882889394989</v>
      </c>
      <c r="CC29" s="59">
        <f t="shared" si="5"/>
        <v>0.18654174187741462</v>
      </c>
      <c r="CD29" s="59">
        <f t="shared" si="5"/>
        <v>8.2243370629799542E-2</v>
      </c>
      <c r="CE29" s="59">
        <f t="shared" si="5"/>
        <v>0.10429837124761505</v>
      </c>
      <c r="CF29" s="59">
        <f t="shared" si="5"/>
        <v>5.2570870165352954E-3</v>
      </c>
      <c r="CG29" s="59">
        <f t="shared" si="5"/>
        <v>0</v>
      </c>
      <c r="CH29" s="59">
        <f t="shared" si="5"/>
        <v>1.2704427115961437E-2</v>
      </c>
      <c r="CI29" s="122">
        <f t="shared" si="6"/>
        <v>1</v>
      </c>
      <c r="CK29" s="123" t="str">
        <f t="shared" si="7"/>
        <v>横芝光町</v>
      </c>
      <c r="CL29" s="124">
        <f t="shared" si="17"/>
        <v>156.82407225635944</v>
      </c>
      <c r="CM29" s="65">
        <f t="shared" si="18"/>
        <v>2.1960914229864612E-2</v>
      </c>
      <c r="CN29" s="66">
        <f t="shared" si="19"/>
        <v>138.61485245501166</v>
      </c>
      <c r="CO29" s="65">
        <f t="shared" si="20"/>
        <v>0</v>
      </c>
      <c r="CP29" s="66">
        <f t="shared" si="8"/>
        <v>1.850754972196079</v>
      </c>
      <c r="CQ29" s="65">
        <f t="shared" si="21"/>
        <v>0</v>
      </c>
      <c r="CR29" s="66">
        <f t="shared" si="9"/>
        <v>16.358464829151693</v>
      </c>
      <c r="CS29" s="65">
        <f t="shared" si="22"/>
        <v>0.21053320320514432</v>
      </c>
      <c r="CT29" s="66">
        <f t="shared" si="10"/>
        <v>23.056197720503256</v>
      </c>
      <c r="CU29" s="67">
        <f t="shared" si="23"/>
        <v>0.21261094563050106</v>
      </c>
      <c r="CV29" s="16"/>
      <c r="CW29" s="959">
        <f t="shared" si="24"/>
        <v>3.444</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3.444</v>
      </c>
      <c r="DA29" s="962">
        <f>VLOOKUP($AX29&amp;"_"&amp;$CW$14,データシート1!$A:$BT,MATCH($CW$12&amp;"_"&amp;DA$20,データシート1!$A$1:$BT$1,0),0)</f>
        <v>4.9020000000000001</v>
      </c>
      <c r="DB29" s="962">
        <f>VLOOKUP($AX29&amp;"_"&amp;$CW$14,データシート1!$A:$BT,MATCH($CW$12&amp;"_"&amp;DB$20,データシート1!$A$1:$BT$1,0),0)</f>
        <v>0</v>
      </c>
      <c r="DC29" s="962">
        <f>VLOOKUP($AX29&amp;"_"&amp;$CW$14,データシート1!$A:$BT,MATCH($CW$12&amp;"_"&amp;DC$20,データシート1!$A$1:$BT$1,0),0)</f>
        <v>0</v>
      </c>
      <c r="DD29" s="961">
        <f t="shared" si="11"/>
        <v>8.3460000000000001</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0</v>
      </c>
      <c r="DO29" s="127">
        <f t="shared" si="27"/>
        <v>0</v>
      </c>
      <c r="DP29" s="127">
        <f t="shared" si="13"/>
        <v>0.41</v>
      </c>
      <c r="DQ29" s="127">
        <f t="shared" si="13"/>
        <v>0.59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43205</v>
      </c>
      <c r="AY30" s="18" t="str">
        <f>IF(IFERROR(比較地域マスタ!$Z15,"")=0,"",IFERROR(比較地域マスタ!$Z15,""))</f>
        <v>水俣市</v>
      </c>
      <c r="BB30" s="110" t="str">
        <f t="shared" si="0"/>
        <v>43205</v>
      </c>
      <c r="BC30" s="1031" t="str">
        <f t="shared" si="0"/>
        <v>水俣市</v>
      </c>
      <c r="BD30" s="34">
        <f t="shared" si="14"/>
        <v>124.36441479665758</v>
      </c>
      <c r="BE30" s="34">
        <f t="shared" si="15"/>
        <v>35.349244449964154</v>
      </c>
      <c r="BF30" s="34">
        <f>VLOOKUP($AX30&amp;"_"&amp;$BC$14,データシート1!$A:$BT,MATCH($BC$12&amp;"_"&amp;BF$20,データシート1!$A$1:$BT$1,0),0)</f>
        <v>28.570640366989551</v>
      </c>
      <c r="BG30" s="34">
        <f>VLOOKUP($AX30&amp;"_"&amp;$BC$14,データシート1!$A:$BT,MATCH($BC$12&amp;"_"&amp;BG$20,データシート1!$A$1:$BT$1,0),0)</f>
        <v>1.3993684879761021</v>
      </c>
      <c r="BH30" s="34">
        <f>VLOOKUP($AX30&amp;"_"&amp;$BC$14,データシート1!$A:$BT,MATCH($BC$12&amp;"_"&amp;BH$20,データシート1!$A$1:$BT$1,0),0)</f>
        <v>5.3792355949985016</v>
      </c>
      <c r="BI30" s="34">
        <f>VLOOKUP($AX30&amp;"_"&amp;$BC$14,データシート1!$A:$BT,MATCH($BC$12&amp;"_"&amp;BI$20,データシート1!$A$1:$BT$1,0),0)</f>
        <v>26.497119184746836</v>
      </c>
      <c r="BJ30" s="34">
        <f>VLOOKUP($AX30&amp;"_"&amp;$BC$14,データシート1!$A:$BT,MATCH($BC$12&amp;"_"&amp;BJ$20,データシート1!$A$1:$BT$1,0),0)</f>
        <v>20.857381313638076</v>
      </c>
      <c r="BK30" s="34">
        <f t="shared" si="1"/>
        <v>39.128236600043515</v>
      </c>
      <c r="BL30" s="34">
        <f t="shared" si="2"/>
        <v>37.16386108275762</v>
      </c>
      <c r="BM30" s="34">
        <f>VLOOKUP($AX30&amp;"_"&amp;$BC$14,データシート1!$A:$BT,MATCH($BC$12&amp;"_"&amp;BM$20,データシート1!$A$1:$BT$1,0),0)</f>
        <v>18.637827404966995</v>
      </c>
      <c r="BN30" s="34">
        <f>VLOOKUP($AX30&amp;"_"&amp;$BC$14,データシート1!$A:$BT,MATCH($BC$12&amp;"_"&amp;BN$20,データシート1!$A$1:$BT$1,0),0)</f>
        <v>18.526033677790622</v>
      </c>
      <c r="BO30" s="34">
        <f>VLOOKUP($AX30&amp;"_"&amp;$BC$14,データシート1!$A:$BT,MATCH($BC$12&amp;"_"&amp;BO$20,データシート1!$A$1:$BT$1,0),0)</f>
        <v>1.35726669856079</v>
      </c>
      <c r="BP30" s="34">
        <f>VLOOKUP($AX30&amp;"_"&amp;$BC$14,データシート1!$A:$BT,MATCH($BC$12&amp;"_"&amp;BP$20,データシート1!$A$1:$BT$1,0),0)</f>
        <v>0.60710881872510214</v>
      </c>
      <c r="BQ30" s="34">
        <f>VLOOKUP($AX30&amp;"_"&amp;$BC$14,データシート1!$A:$BT,MATCH($BC$12&amp;"_"&amp;BQ$20,データシート1!$A$1:$BT$1,0),0)</f>
        <v>2.5324332482650092</v>
      </c>
      <c r="BR30" s="35">
        <f t="shared" si="3"/>
        <v>124.36441479665758</v>
      </c>
      <c r="BT30" s="121" t="str">
        <f t="shared" si="4"/>
        <v>水俣市</v>
      </c>
      <c r="BU30" s="33">
        <f t="shared" si="25"/>
        <v>124.36441479665758</v>
      </c>
      <c r="BV30" s="59">
        <f t="shared" si="16"/>
        <v>0.28423922154711251</v>
      </c>
      <c r="BW30" s="59">
        <f t="shared" si="5"/>
        <v>0.22973324333736514</v>
      </c>
      <c r="BX30" s="59">
        <f t="shared" si="5"/>
        <v>1.1252161562969149E-2</v>
      </c>
      <c r="BY30" s="59">
        <f t="shared" si="5"/>
        <v>4.3253816646778236E-2</v>
      </c>
      <c r="BZ30" s="59">
        <f t="shared" si="5"/>
        <v>0.21306029725682407</v>
      </c>
      <c r="CA30" s="59">
        <f t="shared" si="5"/>
        <v>0.16771181167652338</v>
      </c>
      <c r="CB30" s="59">
        <f t="shared" si="5"/>
        <v>0.31462566413407128</v>
      </c>
      <c r="CC30" s="59">
        <f t="shared" si="5"/>
        <v>0.29883034583102008</v>
      </c>
      <c r="CD30" s="59">
        <f t="shared" si="5"/>
        <v>0.14986463318659787</v>
      </c>
      <c r="CE30" s="59">
        <f t="shared" si="5"/>
        <v>0.14896571264442221</v>
      </c>
      <c r="CF30" s="59">
        <f t="shared" si="5"/>
        <v>1.0913625901589237E-2</v>
      </c>
      <c r="CG30" s="59">
        <f t="shared" si="5"/>
        <v>4.8816924014619236E-3</v>
      </c>
      <c r="CH30" s="59">
        <f t="shared" si="5"/>
        <v>2.0363005385468761E-2</v>
      </c>
      <c r="CI30" s="122">
        <f t="shared" si="6"/>
        <v>1</v>
      </c>
      <c r="CK30" s="123" t="str">
        <f t="shared" si="7"/>
        <v>水俣市</v>
      </c>
      <c r="CL30" s="124">
        <f t="shared" si="17"/>
        <v>35.349244449964154</v>
      </c>
      <c r="CM30" s="65">
        <f t="shared" si="18"/>
        <v>1</v>
      </c>
      <c r="CN30" s="66">
        <f t="shared" si="19"/>
        <v>28.570640366989551</v>
      </c>
      <c r="CO30" s="65">
        <f t="shared" si="20"/>
        <v>1</v>
      </c>
      <c r="CP30" s="66">
        <f t="shared" si="8"/>
        <v>1.3993684879761021</v>
      </c>
      <c r="CQ30" s="65">
        <f t="shared" si="21"/>
        <v>0</v>
      </c>
      <c r="CR30" s="66">
        <f t="shared" si="9"/>
        <v>5.3792355949985016</v>
      </c>
      <c r="CS30" s="65">
        <f t="shared" si="22"/>
        <v>0</v>
      </c>
      <c r="CT30" s="66">
        <f t="shared" si="10"/>
        <v>26.497119184746836</v>
      </c>
      <c r="CU30" s="67">
        <f t="shared" si="23"/>
        <v>0</v>
      </c>
      <c r="CV30" s="16"/>
      <c r="CW30" s="959">
        <f t="shared" si="24"/>
        <v>36.768999999999998</v>
      </c>
      <c r="CX30" s="962">
        <f>VLOOKUP($AX30&amp;"_"&amp;$CW$14,データシート1!$A:$BT,MATCH($CW$12&amp;"_"&amp;CX$20,データシート1!$A$1:$BT$1,0),0)</f>
        <v>36.768999999999998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36.768999999999998</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21217</v>
      </c>
      <c r="AY31" s="18" t="str">
        <f>IF(IFERROR(比較地域マスタ!$Z16,"")=0,"",IFERROR(比較地域マスタ!$Z16,""))</f>
        <v>飛騨市</v>
      </c>
      <c r="BB31" s="110" t="str">
        <f t="shared" si="0"/>
        <v>21217</v>
      </c>
      <c r="BC31" s="1031" t="str">
        <f t="shared" si="0"/>
        <v>飛騨市</v>
      </c>
      <c r="BD31" s="34">
        <f t="shared" si="14"/>
        <v>191.71306843645681</v>
      </c>
      <c r="BE31" s="34">
        <f t="shared" si="15"/>
        <v>87.604412637946893</v>
      </c>
      <c r="BF31" s="34">
        <f>VLOOKUP($AX31&amp;"_"&amp;$BC$14,データシート1!$A:$BT,MATCH($BC$12&amp;"_"&amp;BF$20,データシート1!$A$1:$BT$1,0),0)</f>
        <v>78.009092284306419</v>
      </c>
      <c r="BG31" s="34">
        <f>VLOOKUP($AX31&amp;"_"&amp;$BC$14,データシート1!$A:$BT,MATCH($BC$12&amp;"_"&amp;BG$20,データシート1!$A$1:$BT$1,0),0)</f>
        <v>2.6197259736354974</v>
      </c>
      <c r="BH31" s="34">
        <f>VLOOKUP($AX31&amp;"_"&amp;$BC$14,データシート1!$A:$BT,MATCH($BC$12&amp;"_"&amp;BH$20,データシート1!$A$1:$BT$1,0),0)</f>
        <v>6.975594380004976</v>
      </c>
      <c r="BI31" s="34">
        <f>VLOOKUP($AX31&amp;"_"&amp;$BC$14,データシート1!$A:$BT,MATCH($BC$12&amp;"_"&amp;BI$20,データシート1!$A$1:$BT$1,0),0)</f>
        <v>27.042525595366651</v>
      </c>
      <c r="BJ31" s="34">
        <f>VLOOKUP($AX31&amp;"_"&amp;$BC$14,データシート1!$A:$BT,MATCH($BC$12&amp;"_"&amp;BJ$20,データシート1!$A$1:$BT$1,0),0)</f>
        <v>27.56442189535769</v>
      </c>
      <c r="BK31" s="34">
        <f t="shared" si="1"/>
        <v>47.259013072585589</v>
      </c>
      <c r="BL31" s="34">
        <f t="shared" si="2"/>
        <v>45.91447476343744</v>
      </c>
      <c r="BM31" s="34">
        <f>VLOOKUP($AX31&amp;"_"&amp;$BC$14,データシート1!$A:$BT,MATCH($BC$12&amp;"_"&amp;BM$20,データシート1!$A$1:$BT$1,0),0)</f>
        <v>19.684361868747683</v>
      </c>
      <c r="BN31" s="34">
        <f>VLOOKUP($AX31&amp;"_"&amp;$BC$14,データシート1!$A:$BT,MATCH($BC$12&amp;"_"&amp;BN$20,データシート1!$A$1:$BT$1,0),0)</f>
        <v>26.230112894689757</v>
      </c>
      <c r="BO31" s="34">
        <f>VLOOKUP($AX31&amp;"_"&amp;$BC$14,データシート1!$A:$BT,MATCH($BC$12&amp;"_"&amp;BO$20,データシート1!$A$1:$BT$1,0),0)</f>
        <v>1.34453830914815</v>
      </c>
      <c r="BP31" s="34">
        <f>VLOOKUP($AX31&amp;"_"&amp;$BC$14,データシート1!$A:$BT,MATCH($BC$12&amp;"_"&amp;BP$20,データシート1!$A$1:$BT$1,0),0)</f>
        <v>0</v>
      </c>
      <c r="BQ31" s="34">
        <f>VLOOKUP($AX31&amp;"_"&amp;$BC$14,データシート1!$A:$BT,MATCH($BC$12&amp;"_"&amp;BQ$20,データシート1!$A$1:$BT$1,0),0)</f>
        <v>2.2426952351999998</v>
      </c>
      <c r="BR31" s="35">
        <f t="shared" si="3"/>
        <v>191.71306843645681</v>
      </c>
      <c r="BT31" s="121" t="str">
        <f t="shared" si="4"/>
        <v>飛騨市</v>
      </c>
      <c r="BU31" s="33">
        <f t="shared" si="25"/>
        <v>191.71306843645681</v>
      </c>
      <c r="BV31" s="59">
        <f t="shared" si="16"/>
        <v>0.45695587344366839</v>
      </c>
      <c r="BW31" s="59">
        <f t="shared" si="5"/>
        <v>0.40690544948511159</v>
      </c>
      <c r="BX31" s="59">
        <f t="shared" si="5"/>
        <v>1.3664827311987884E-2</v>
      </c>
      <c r="BY31" s="59">
        <f t="shared" si="5"/>
        <v>3.6385596646568895E-2</v>
      </c>
      <c r="BZ31" s="59">
        <f t="shared" si="5"/>
        <v>0.14105728845673285</v>
      </c>
      <c r="CA31" s="59">
        <f t="shared" si="5"/>
        <v>0.14377956662090516</v>
      </c>
      <c r="CB31" s="59">
        <f t="shared" si="5"/>
        <v>0.24650908494665069</v>
      </c>
      <c r="CC31" s="59">
        <f t="shared" si="5"/>
        <v>0.23949580035361945</v>
      </c>
      <c r="CD31" s="59">
        <f t="shared" si="5"/>
        <v>0.1026761609382516</v>
      </c>
      <c r="CE31" s="59">
        <f t="shared" si="5"/>
        <v>0.13681963941536784</v>
      </c>
      <c r="CF31" s="59">
        <f t="shared" si="5"/>
        <v>7.0132845930312594E-3</v>
      </c>
      <c r="CG31" s="59">
        <f t="shared" si="5"/>
        <v>0</v>
      </c>
      <c r="CH31" s="59">
        <f t="shared" si="5"/>
        <v>1.1698186532043015E-2</v>
      </c>
      <c r="CI31" s="122">
        <f t="shared" si="6"/>
        <v>1</v>
      </c>
      <c r="CK31" s="123" t="str">
        <f t="shared" si="7"/>
        <v>飛騨市</v>
      </c>
      <c r="CL31" s="124">
        <f t="shared" si="17"/>
        <v>87.604412637946893</v>
      </c>
      <c r="CM31" s="65">
        <f t="shared" si="18"/>
        <v>1</v>
      </c>
      <c r="CN31" s="66">
        <f t="shared" si="19"/>
        <v>78.009092284306419</v>
      </c>
      <c r="CO31" s="65">
        <f t="shared" si="20"/>
        <v>0.22176902067966187</v>
      </c>
      <c r="CP31" s="66">
        <f t="shared" si="8"/>
        <v>2.6197259736354974</v>
      </c>
      <c r="CQ31" s="65">
        <f t="shared" si="21"/>
        <v>1</v>
      </c>
      <c r="CR31" s="66">
        <f t="shared" si="9"/>
        <v>6.975594380004976</v>
      </c>
      <c r="CS31" s="65">
        <f t="shared" si="22"/>
        <v>0</v>
      </c>
      <c r="CT31" s="66">
        <f t="shared" si="10"/>
        <v>27.042525595366651</v>
      </c>
      <c r="CU31" s="67">
        <f t="shared" si="23"/>
        <v>0.1171858001511132</v>
      </c>
      <c r="CV31" s="16"/>
      <c r="CW31" s="959">
        <f t="shared" si="24"/>
        <v>234.12</v>
      </c>
      <c r="CX31" s="962">
        <f>VLOOKUP($AX31&amp;"_"&amp;$CW$14,データシート1!$A:$BT,MATCH($CW$12&amp;"_"&amp;CX$20,データシート1!$A$1:$BT$1,0),0)</f>
        <v>17.3</v>
      </c>
      <c r="CY31" s="962">
        <f>VLOOKUP($AX31&amp;"_"&amp;$CW$14,データシート1!$A:$BT,MATCH($CW$12&amp;"_"&amp;CY$20,データシート1!$A$1:$BT$1,0),0)</f>
        <v>216.82</v>
      </c>
      <c r="CZ31" s="962">
        <f>VLOOKUP($AX31&amp;"_"&amp;$CW$14,データシート1!$A:$BT,MATCH($CW$12&amp;"_"&amp;CZ$20,データシート1!$A$1:$BT$1,0),0)</f>
        <v>0</v>
      </c>
      <c r="DA31" s="962">
        <f>VLOOKUP($AX31&amp;"_"&amp;$CW$14,データシート1!$A:$BT,MATCH($CW$12&amp;"_"&amp;DA$20,データシート1!$A$1:$BT$1,0),0)</f>
        <v>3.169</v>
      </c>
      <c r="DB31" s="962">
        <f>VLOOKUP($AX31&amp;"_"&amp;$CW$14,データシート1!$A:$BT,MATCH($CW$12&amp;"_"&amp;DB$20,データシート1!$A$1:$BT$1,0),0)</f>
        <v>0</v>
      </c>
      <c r="DC31" s="962">
        <f>VLOOKUP($AX31&amp;"_"&amp;$CW$14,データシート1!$A:$BT,MATCH($CW$12&amp;"_"&amp;DC$20,データシート1!$A$1:$BT$1,0),0)</f>
        <v>0</v>
      </c>
      <c r="DD31" s="961">
        <f t="shared" si="11"/>
        <v>237.28900000000002</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7.0000000000000007E-2</v>
      </c>
      <c r="DO31" s="127">
        <f t="shared" si="27"/>
        <v>0.91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37404</v>
      </c>
      <c r="AY32" s="18" t="str">
        <f>IF(IFERROR(比較地域マスタ!$Z17,"")=0,"",IFERROR(比較地域マスタ!$Z17,""))</f>
        <v>多度津町</v>
      </c>
      <c r="AZ32" s="16"/>
      <c r="BA32" s="16"/>
      <c r="BB32" s="110" t="str">
        <f t="shared" si="0"/>
        <v>37404</v>
      </c>
      <c r="BC32" s="1031" t="str">
        <f t="shared" si="0"/>
        <v>多度津町</v>
      </c>
      <c r="BD32" s="34">
        <f t="shared" si="14"/>
        <v>239.28272569817008</v>
      </c>
      <c r="BE32" s="34">
        <f t="shared" si="15"/>
        <v>141.76989037514866</v>
      </c>
      <c r="BF32" s="34">
        <f>VLOOKUP($AX32&amp;"_"&amp;$BC$14,データシート1!$A:$BT,MATCH($BC$12&amp;"_"&amp;BF$20,データシート1!$A$1:$BT$1,0),0)</f>
        <v>133.14235546368195</v>
      </c>
      <c r="BG32" s="34">
        <f>VLOOKUP($AX32&amp;"_"&amp;$BC$14,データシート1!$A:$BT,MATCH($BC$12&amp;"_"&amp;BG$20,データシート1!$A$1:$BT$1,0),0)</f>
        <v>1.2545439914731673</v>
      </c>
      <c r="BH32" s="34">
        <f>VLOOKUP($AX32&amp;"_"&amp;$BC$14,データシート1!$A:$BT,MATCH($BC$12&amp;"_"&amp;BH$20,データシート1!$A$1:$BT$1,0),0)</f>
        <v>7.3729909199935584</v>
      </c>
      <c r="BI32" s="34">
        <f>VLOOKUP($AX32&amp;"_"&amp;$BC$14,データシート1!$A:$BT,MATCH($BC$12&amp;"_"&amp;BI$20,データシート1!$A$1:$BT$1,0),0)</f>
        <v>20.376390279723747</v>
      </c>
      <c r="BJ32" s="34">
        <f>VLOOKUP($AX32&amp;"_"&amp;$BC$14,データシート1!$A:$BT,MATCH($BC$12&amp;"_"&amp;BJ$20,データシート1!$A$1:$BT$1,0),0)</f>
        <v>35.219224999602659</v>
      </c>
      <c r="BK32" s="34">
        <f t="shared" si="1"/>
        <v>38.96581914503566</v>
      </c>
      <c r="BL32" s="34">
        <f t="shared" si="2"/>
        <v>34.596413218631369</v>
      </c>
      <c r="BM32" s="34">
        <f>VLOOKUP($AX32&amp;"_"&amp;$BC$14,データシート1!$A:$BT,MATCH($BC$12&amp;"_"&amp;BM$20,データシート1!$A$1:$BT$1,0),0)</f>
        <v>19.587863236373103</v>
      </c>
      <c r="BN32" s="34">
        <f>VLOOKUP($AX32&amp;"_"&amp;$BC$14,データシート1!$A:$BT,MATCH($BC$12&amp;"_"&amp;BN$20,データシート1!$A$1:$BT$1,0),0)</f>
        <v>15.008549982258268</v>
      </c>
      <c r="BO32" s="34">
        <f>VLOOKUP($AX32&amp;"_"&amp;$BC$14,データシート1!$A:$BT,MATCH($BC$12&amp;"_"&amp;BO$20,データシート1!$A$1:$BT$1,0),0)</f>
        <v>1.3074041088433801</v>
      </c>
      <c r="BP32" s="34">
        <f>VLOOKUP($AX32&amp;"_"&amp;$BC$14,データシート1!$A:$BT,MATCH($BC$12&amp;"_"&amp;BP$20,データシート1!$A$1:$BT$1,0),0)</f>
        <v>3.0620018175609092</v>
      </c>
      <c r="BQ32" s="34">
        <f>VLOOKUP($AX32&amp;"_"&amp;$BC$14,データシート1!$A:$BT,MATCH($BC$12&amp;"_"&amp;BQ$20,データシート1!$A$1:$BT$1,0),0)</f>
        <v>2.9514008986593669</v>
      </c>
      <c r="BR32" s="35">
        <f t="shared" si="3"/>
        <v>239.28272569817008</v>
      </c>
      <c r="BS32" s="21"/>
      <c r="BT32" s="121" t="str">
        <f t="shared" si="4"/>
        <v>多度津町</v>
      </c>
      <c r="BU32" s="33">
        <f t="shared" si="25"/>
        <v>239.28272569817008</v>
      </c>
      <c r="BV32" s="59">
        <f t="shared" si="16"/>
        <v>0.59247858348945937</v>
      </c>
      <c r="BW32" s="59">
        <f t="shared" si="5"/>
        <v>0.55642276338671848</v>
      </c>
      <c r="BX32" s="59">
        <f t="shared" si="5"/>
        <v>5.2429358944015136E-3</v>
      </c>
      <c r="BY32" s="59">
        <f t="shared" si="5"/>
        <v>3.0812884208339421E-2</v>
      </c>
      <c r="BZ32" s="59">
        <f t="shared" si="5"/>
        <v>8.5156127423199002E-2</v>
      </c>
      <c r="CA32" s="59">
        <f t="shared" si="5"/>
        <v>0.14718665919924365</v>
      </c>
      <c r="CB32" s="59">
        <f t="shared" si="5"/>
        <v>0.16284426312573408</v>
      </c>
      <c r="CC32" s="59">
        <f t="shared" si="5"/>
        <v>0.14458383118834536</v>
      </c>
      <c r="CD32" s="59">
        <f t="shared" si="5"/>
        <v>8.1860749367595909E-2</v>
      </c>
      <c r="CE32" s="59">
        <f t="shared" si="5"/>
        <v>6.2723081820749441E-2</v>
      </c>
      <c r="CF32" s="59">
        <f t="shared" si="5"/>
        <v>5.4638466066812214E-3</v>
      </c>
      <c r="CG32" s="59">
        <f t="shared" si="5"/>
        <v>1.2796585330707497E-2</v>
      </c>
      <c r="CH32" s="59">
        <f t="shared" si="5"/>
        <v>1.2334366762363982E-2</v>
      </c>
      <c r="CI32" s="122">
        <f t="shared" si="6"/>
        <v>1</v>
      </c>
      <c r="CJ32" s="16"/>
      <c r="CK32" s="123" t="str">
        <f t="shared" si="7"/>
        <v>多度津町</v>
      </c>
      <c r="CL32" s="124">
        <f t="shared" si="17"/>
        <v>141.76989037514866</v>
      </c>
      <c r="CM32" s="65">
        <f t="shared" si="18"/>
        <v>0.20234903140637997</v>
      </c>
      <c r="CN32" s="66">
        <f t="shared" si="19"/>
        <v>133.14235546368195</v>
      </c>
      <c r="CO32" s="65">
        <f t="shared" si="20"/>
        <v>0.21546111228162196</v>
      </c>
      <c r="CP32" s="66">
        <f t="shared" si="8"/>
        <v>1.2545439914731673</v>
      </c>
      <c r="CQ32" s="65">
        <f t="shared" si="21"/>
        <v>0</v>
      </c>
      <c r="CR32" s="66">
        <f t="shared" si="9"/>
        <v>7.3729909199935584</v>
      </c>
      <c r="CS32" s="65">
        <f t="shared" si="22"/>
        <v>0</v>
      </c>
      <c r="CT32" s="66">
        <f t="shared" si="10"/>
        <v>20.376390279723747</v>
      </c>
      <c r="CU32" s="67">
        <f t="shared" si="23"/>
        <v>0</v>
      </c>
      <c r="CV32" s="16"/>
      <c r="CW32" s="959">
        <f t="shared" si="24"/>
        <v>28.687000000000001</v>
      </c>
      <c r="CX32" s="962">
        <f>VLOOKUP($AX32&amp;"_"&amp;$CW$14,データシート1!$A:$BT,MATCH($CW$12&amp;"_"&amp;CX$20,データシート1!$A$1:$BT$1,0),0)</f>
        <v>28.687000000000001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28.687000000000001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44209</v>
      </c>
      <c r="AY33" s="18" t="str">
        <f>IF(IFERROR(比較地域マスタ!$Z18,"")=0,"",IFERROR(比較地域マスタ!$Z18,""))</f>
        <v>豊後高田市</v>
      </c>
      <c r="BB33" s="110" t="str">
        <f t="shared" si="0"/>
        <v>44209</v>
      </c>
      <c r="BC33" s="1031" t="str">
        <f t="shared" si="0"/>
        <v>豊後高田市</v>
      </c>
      <c r="BD33" s="34">
        <f t="shared" si="14"/>
        <v>419.3080251349175</v>
      </c>
      <c r="BE33" s="34">
        <f t="shared" si="15"/>
        <v>326.40002485926254</v>
      </c>
      <c r="BF33" s="34">
        <f>VLOOKUP($AX33&amp;"_"&amp;$BC$14,データシート1!$A:$BT,MATCH($BC$12&amp;"_"&amp;BF$20,データシート1!$A$1:$BT$1,0),0)</f>
        <v>306.12426398249897</v>
      </c>
      <c r="BG33" s="34">
        <f>VLOOKUP($AX33&amp;"_"&amp;$BC$14,データシート1!$A:$BT,MATCH($BC$12&amp;"_"&amp;BG$20,データシート1!$A$1:$BT$1,0),0)</f>
        <v>2.4545580262461466</v>
      </c>
      <c r="BH33" s="34">
        <f>VLOOKUP($AX33&amp;"_"&amp;$BC$14,データシート1!$A:$BT,MATCH($BC$12&amp;"_"&amp;BH$20,データシート1!$A$1:$BT$1,0),0)</f>
        <v>17.821202850517437</v>
      </c>
      <c r="BI33" s="34">
        <f>VLOOKUP($AX33&amp;"_"&amp;$BC$14,データシート1!$A:$BT,MATCH($BC$12&amp;"_"&amp;BI$20,データシート1!$A$1:$BT$1,0),0)</f>
        <v>21.195337855593348</v>
      </c>
      <c r="BJ33" s="34">
        <f>VLOOKUP($AX33&amp;"_"&amp;$BC$14,データシート1!$A:$BT,MATCH($BC$12&amp;"_"&amp;BJ$20,データシート1!$A$1:$BT$1,0),0)</f>
        <v>22.246389153749263</v>
      </c>
      <c r="BK33" s="34">
        <f t="shared" si="1"/>
        <v>47.159469851592412</v>
      </c>
      <c r="BL33" s="34">
        <f t="shared" si="2"/>
        <v>44.753715581776376</v>
      </c>
      <c r="BM33" s="34">
        <f>VLOOKUP($AX33&amp;"_"&amp;$BC$14,データシート1!$A:$BT,MATCH($BC$12&amp;"_"&amp;BM$20,データシート1!$A$1:$BT$1,0),0)</f>
        <v>18.978970457446156</v>
      </c>
      <c r="BN33" s="34">
        <f>VLOOKUP($AX33&amp;"_"&amp;$BC$14,データシート1!$A:$BT,MATCH($BC$12&amp;"_"&amp;BN$20,データシート1!$A$1:$BT$1,0),0)</f>
        <v>25.774745124330217</v>
      </c>
      <c r="BO33" s="34">
        <f>VLOOKUP($AX33&amp;"_"&amp;$BC$14,データシート1!$A:$BT,MATCH($BC$12&amp;"_"&amp;BO$20,データシート1!$A$1:$BT$1,0),0)</f>
        <v>1.30168217231843</v>
      </c>
      <c r="BP33" s="34">
        <f>VLOOKUP($AX33&amp;"_"&amp;$BC$14,データシート1!$A:$BT,MATCH($BC$12&amp;"_"&amp;BP$20,データシート1!$A$1:$BT$1,0),0)</f>
        <v>1.104072097497607</v>
      </c>
      <c r="BQ33" s="34">
        <f>VLOOKUP($AX33&amp;"_"&amp;$BC$14,データシート1!$A:$BT,MATCH($BC$12&amp;"_"&amp;BQ$20,データシート1!$A$1:$BT$1,0),0)</f>
        <v>2.3068034147200001</v>
      </c>
      <c r="BR33" s="35">
        <f t="shared" si="3"/>
        <v>419.3080251349175</v>
      </c>
      <c r="BT33" s="121" t="str">
        <f t="shared" si="4"/>
        <v>豊後高田市</v>
      </c>
      <c r="BU33" s="33">
        <f t="shared" si="25"/>
        <v>419.3080251349175</v>
      </c>
      <c r="BV33" s="59">
        <f t="shared" si="16"/>
        <v>0.77842541829300627</v>
      </c>
      <c r="BW33" s="59">
        <f t="shared" si="5"/>
        <v>0.73007012895591428</v>
      </c>
      <c r="BX33" s="59">
        <f t="shared" si="5"/>
        <v>5.8538303087720834E-3</v>
      </c>
      <c r="BY33" s="59">
        <f t="shared" si="5"/>
        <v>4.2501459028319928E-2</v>
      </c>
      <c r="BZ33" s="59">
        <f t="shared" si="5"/>
        <v>5.0548371567115814E-2</v>
      </c>
      <c r="CA33" s="59">
        <f t="shared" si="5"/>
        <v>5.3055004484093081E-2</v>
      </c>
      <c r="CB33" s="59">
        <f t="shared" si="5"/>
        <v>0.11246975260351451</v>
      </c>
      <c r="CC33" s="59">
        <f t="shared" si="5"/>
        <v>0.10673231347617618</v>
      </c>
      <c r="CD33" s="59">
        <f t="shared" si="5"/>
        <v>4.5262597708067807E-2</v>
      </c>
      <c r="CE33" s="59">
        <f t="shared" si="5"/>
        <v>6.1469715768108363E-2</v>
      </c>
      <c r="CF33" s="59">
        <f t="shared" si="5"/>
        <v>3.104357880819471E-3</v>
      </c>
      <c r="CG33" s="59">
        <f t="shared" si="5"/>
        <v>2.6330812465188529E-3</v>
      </c>
      <c r="CH33" s="59">
        <f t="shared" si="5"/>
        <v>5.5014530522704821E-3</v>
      </c>
      <c r="CI33" s="122">
        <f t="shared" si="6"/>
        <v>1</v>
      </c>
      <c r="CK33" s="123" t="str">
        <f t="shared" si="7"/>
        <v>豊後高田市</v>
      </c>
      <c r="CL33" s="124">
        <f t="shared" si="17"/>
        <v>326.40002485926254</v>
      </c>
      <c r="CM33" s="65">
        <f t="shared" si="18"/>
        <v>6.8428303611895946E-2</v>
      </c>
      <c r="CN33" s="66">
        <f t="shared" si="19"/>
        <v>306.12426398249897</v>
      </c>
      <c r="CO33" s="65">
        <f t="shared" si="20"/>
        <v>7.2960567416102906E-2</v>
      </c>
      <c r="CP33" s="66">
        <f t="shared" si="8"/>
        <v>2.4545580262461466</v>
      </c>
      <c r="CQ33" s="65">
        <f t="shared" si="21"/>
        <v>0</v>
      </c>
      <c r="CR33" s="66">
        <f t="shared" si="9"/>
        <v>17.821202850517437</v>
      </c>
      <c r="CS33" s="65">
        <f t="shared" si="22"/>
        <v>0</v>
      </c>
      <c r="CT33" s="66">
        <f t="shared" si="10"/>
        <v>21.195337855593348</v>
      </c>
      <c r="CU33" s="67">
        <f t="shared" si="23"/>
        <v>0</v>
      </c>
      <c r="CV33" s="16"/>
      <c r="CW33" s="959">
        <f t="shared" si="24"/>
        <v>22.335000000000001</v>
      </c>
      <c r="CX33" s="962">
        <f>VLOOKUP($AX33&amp;"_"&amp;$CW$14,データシート1!$A:$BT,MATCH($CW$12&amp;"_"&amp;CX$20,データシート1!$A$1:$BT$1,0),0)</f>
        <v>22.335000000000001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22.335000000000001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21303</v>
      </c>
      <c r="AY34" s="18" t="str">
        <f>IF(IFERROR(比較地域マスタ!$Z19,"")=0,"",IFERROR(比較地域マスタ!$Z19,""))</f>
        <v>笠松町</v>
      </c>
      <c r="BB34" s="110" t="str">
        <f t="shared" si="0"/>
        <v>21303</v>
      </c>
      <c r="BC34" s="1031" t="str">
        <f t="shared" si="0"/>
        <v>笠松町</v>
      </c>
      <c r="BD34" s="34">
        <f t="shared" si="14"/>
        <v>114.03348828575551</v>
      </c>
      <c r="BE34" s="34">
        <f t="shared" si="15"/>
        <v>23.177049377310173</v>
      </c>
      <c r="BF34" s="34">
        <f>VLOOKUP($AX34&amp;"_"&amp;$BC$14,データシート1!$A:$BT,MATCH($BC$12&amp;"_"&amp;BF$20,データシート1!$A$1:$BT$1,0),0)</f>
        <v>22.27013192531907</v>
      </c>
      <c r="BG34" s="34">
        <f>VLOOKUP($AX34&amp;"_"&amp;$BC$14,データシート1!$A:$BT,MATCH($BC$12&amp;"_"&amp;BG$20,データシート1!$A$1:$BT$1,0),0)</f>
        <v>0.63689444373284654</v>
      </c>
      <c r="BH34" s="34">
        <f>VLOOKUP($AX34&amp;"_"&amp;$BC$14,データシート1!$A:$BT,MATCH($BC$12&amp;"_"&amp;BH$20,データシート1!$A$1:$BT$1,0),0)</f>
        <v>0.27002300825825715</v>
      </c>
      <c r="BI34" s="34">
        <f>VLOOKUP($AX34&amp;"_"&amp;$BC$14,データシート1!$A:$BT,MATCH($BC$12&amp;"_"&amp;BI$20,データシート1!$A$1:$BT$1,0),0)</f>
        <v>29.356127497453588</v>
      </c>
      <c r="BJ34" s="34">
        <f>VLOOKUP($AX34&amp;"_"&amp;$BC$14,データシート1!$A:$BT,MATCH($BC$12&amp;"_"&amp;BJ$20,データシート1!$A$1:$BT$1,0),0)</f>
        <v>28.56540800681649</v>
      </c>
      <c r="BK34" s="34">
        <f t="shared" si="1"/>
        <v>32.934903404175252</v>
      </c>
      <c r="BL34" s="34">
        <f t="shared" si="2"/>
        <v>31.65126284804262</v>
      </c>
      <c r="BM34" s="34">
        <f>VLOOKUP($AX34&amp;"_"&amp;$BC$14,データシート1!$A:$BT,MATCH($BC$12&amp;"_"&amp;BM$20,データシート1!$A$1:$BT$1,0),0)</f>
        <v>18.849852569057628</v>
      </c>
      <c r="BN34" s="34">
        <f>VLOOKUP($AX34&amp;"_"&amp;$BC$14,データシート1!$A:$BT,MATCH($BC$12&amp;"_"&amp;BN$20,データシート1!$A$1:$BT$1,0),0)</f>
        <v>12.801410278984992</v>
      </c>
      <c r="BO34" s="34">
        <f>VLOOKUP($AX34&amp;"_"&amp;$BC$14,データシート1!$A:$BT,MATCH($BC$12&amp;"_"&amp;BO$20,データシート1!$A$1:$BT$1,0),0)</f>
        <v>1.2836405561326301</v>
      </c>
      <c r="BP34" s="34">
        <f>VLOOKUP($AX34&amp;"_"&amp;$BC$14,データシート1!$A:$BT,MATCH($BC$12&amp;"_"&amp;BP$20,データシート1!$A$1:$BT$1,0),0)</f>
        <v>0</v>
      </c>
      <c r="BQ34" s="34">
        <f>VLOOKUP($AX34&amp;"_"&amp;$BC$14,データシート1!$A:$BT,MATCH($BC$12&amp;"_"&amp;BQ$20,データシート1!$A$1:$BT$1,0),0)</f>
        <v>0</v>
      </c>
      <c r="BR34" s="35">
        <f t="shared" si="3"/>
        <v>114.03348828575551</v>
      </c>
      <c r="BT34" s="121" t="str">
        <f t="shared" si="4"/>
        <v>笠松町</v>
      </c>
      <c r="BU34" s="33">
        <f t="shared" si="25"/>
        <v>114.03348828575551</v>
      </c>
      <c r="BV34" s="59">
        <f t="shared" si="16"/>
        <v>0.20324774525208777</v>
      </c>
      <c r="BW34" s="59">
        <f t="shared" si="5"/>
        <v>0.19529466527861133</v>
      </c>
      <c r="BX34" s="59">
        <f t="shared" si="5"/>
        <v>5.5851526889790339E-3</v>
      </c>
      <c r="BY34" s="59">
        <f t="shared" si="5"/>
        <v>2.367927284497418E-3</v>
      </c>
      <c r="BZ34" s="59">
        <f t="shared" si="5"/>
        <v>0.25743426723814961</v>
      </c>
      <c r="CA34" s="59">
        <f t="shared" si="5"/>
        <v>0.2505001682947266</v>
      </c>
      <c r="CB34" s="59">
        <f t="shared" si="5"/>
        <v>0.28881781921503591</v>
      </c>
      <c r="CC34" s="59">
        <f t="shared" si="5"/>
        <v>0.2775611210693476</v>
      </c>
      <c r="CD34" s="59">
        <f t="shared" si="5"/>
        <v>0.16530102562347254</v>
      </c>
      <c r="CE34" s="59">
        <f t="shared" si="5"/>
        <v>0.11226009544587509</v>
      </c>
      <c r="CF34" s="59">
        <f t="shared" si="5"/>
        <v>1.1256698145688278E-2</v>
      </c>
      <c r="CG34" s="59">
        <f t="shared" si="5"/>
        <v>0</v>
      </c>
      <c r="CH34" s="59">
        <f t="shared" si="5"/>
        <v>0</v>
      </c>
      <c r="CI34" s="122">
        <f t="shared" si="6"/>
        <v>1</v>
      </c>
      <c r="CK34" s="123" t="str">
        <f t="shared" si="7"/>
        <v>笠松町</v>
      </c>
      <c r="CL34" s="124">
        <f t="shared" si="17"/>
        <v>23.177049377310173</v>
      </c>
      <c r="CM34" s="65">
        <f t="shared" si="18"/>
        <v>0.10402532094358467</v>
      </c>
      <c r="CN34" s="66">
        <f t="shared" si="19"/>
        <v>22.27013192531907</v>
      </c>
      <c r="CO34" s="65">
        <f t="shared" si="20"/>
        <v>0.10826159486100381</v>
      </c>
      <c r="CP34" s="66">
        <f t="shared" si="8"/>
        <v>0.63689444373284654</v>
      </c>
      <c r="CQ34" s="65">
        <f t="shared" si="21"/>
        <v>0</v>
      </c>
      <c r="CR34" s="66">
        <f t="shared" si="9"/>
        <v>0.27002300825825715</v>
      </c>
      <c r="CS34" s="65">
        <f t="shared" si="22"/>
        <v>0</v>
      </c>
      <c r="CT34" s="66">
        <f t="shared" si="10"/>
        <v>29.356127497453588</v>
      </c>
      <c r="CU34" s="67">
        <f t="shared" si="23"/>
        <v>0.13060305724358803</v>
      </c>
      <c r="CV34" s="16"/>
      <c r="CW34" s="959">
        <f t="shared" si="24"/>
        <v>2.411</v>
      </c>
      <c r="CX34" s="962">
        <f>VLOOKUP($AX34&amp;"_"&amp;$CW$14,データシート1!$A:$BT,MATCH($CW$12&amp;"_"&amp;CX$20,データシート1!$A$1:$BT$1,0),0)</f>
        <v>2.411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3.8340000000000001</v>
      </c>
      <c r="DB34" s="962">
        <f>VLOOKUP($AX34&amp;"_"&amp;$CW$14,データシート1!$A:$BT,MATCH($CW$12&amp;"_"&amp;DB$20,データシート1!$A$1:$BT$1,0),0)</f>
        <v>0</v>
      </c>
      <c r="DC34" s="962">
        <f>VLOOKUP($AX34&amp;"_"&amp;$CW$14,データシート1!$A:$BT,MATCH($CW$12&amp;"_"&amp;DC$20,データシート1!$A$1:$BT$1,0),0)</f>
        <v>0</v>
      </c>
      <c r="DD34" s="961">
        <f t="shared" si="11"/>
        <v>6.2450000000000001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0.39</v>
      </c>
      <c r="DO34" s="127">
        <f t="shared" si="27"/>
        <v>0</v>
      </c>
      <c r="DP34" s="127">
        <f t="shared" si="13"/>
        <v>0</v>
      </c>
      <c r="DQ34" s="127">
        <f t="shared" si="13"/>
        <v>0.61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21403</v>
      </c>
      <c r="AY35" s="18" t="str">
        <f>IF(IFERROR(比較地域マスタ!$Z20,"")=0,"",IFERROR(比較地域マスタ!$Z20,""))</f>
        <v>大野町</v>
      </c>
      <c r="BB35" s="110" t="str">
        <f t="shared" si="0"/>
        <v>21403</v>
      </c>
      <c r="BC35" s="1031" t="str">
        <f t="shared" si="0"/>
        <v>大野町</v>
      </c>
      <c r="BD35" s="34">
        <f t="shared" si="14"/>
        <v>126.91087090356793</v>
      </c>
      <c r="BE35" s="34">
        <f t="shared" si="15"/>
        <v>38.405384104364572</v>
      </c>
      <c r="BF35" s="34">
        <f>VLOOKUP($AX35&amp;"_"&amp;$BC$14,データシート1!$A:$BT,MATCH($BC$12&amp;"_"&amp;BF$20,データシート1!$A$1:$BT$1,0),0)</f>
        <v>34.019089209301171</v>
      </c>
      <c r="BG35" s="34">
        <f>VLOOKUP($AX35&amp;"_"&amp;$BC$14,データシート1!$A:$BT,MATCH($BC$12&amp;"_"&amp;BG$20,データシート1!$A$1:$BT$1,0),0)</f>
        <v>1.326034134803153</v>
      </c>
      <c r="BH35" s="34">
        <f>VLOOKUP($AX35&amp;"_"&amp;$BC$14,データシート1!$A:$BT,MATCH($BC$12&amp;"_"&amp;BH$20,データシート1!$A$1:$BT$1,0),0)</f>
        <v>3.0602607602602467</v>
      </c>
      <c r="BI35" s="34">
        <f>VLOOKUP($AX35&amp;"_"&amp;$BC$14,データシート1!$A:$BT,MATCH($BC$12&amp;"_"&amp;BI$20,データシート1!$A$1:$BT$1,0),0)</f>
        <v>20.388360832727219</v>
      </c>
      <c r="BJ35" s="34">
        <f>VLOOKUP($AX35&amp;"_"&amp;$BC$14,データシート1!$A:$BT,MATCH($BC$12&amp;"_"&amp;BJ$20,データシート1!$A$1:$BT$1,0),0)</f>
        <v>25.649491943001724</v>
      </c>
      <c r="BK35" s="34">
        <f t="shared" si="1"/>
        <v>40.066205391594359</v>
      </c>
      <c r="BL35" s="34">
        <f t="shared" si="2"/>
        <v>38.761428702583856</v>
      </c>
      <c r="BM35" s="34">
        <f>VLOOKUP($AX35&amp;"_"&amp;$BC$14,データシート1!$A:$BT,MATCH($BC$12&amp;"_"&amp;BM$20,データシート1!$A$1:$BT$1,0),0)</f>
        <v>21.661904264593012</v>
      </c>
      <c r="BN35" s="34">
        <f>VLOOKUP($AX35&amp;"_"&amp;$BC$14,データシート1!$A:$BT,MATCH($BC$12&amp;"_"&amp;BN$20,データシート1!$A$1:$BT$1,0),0)</f>
        <v>17.099524437990844</v>
      </c>
      <c r="BO35" s="34">
        <f>VLOOKUP($AX35&amp;"_"&amp;$BC$14,データシート1!$A:$BT,MATCH($BC$12&amp;"_"&amp;BO$20,データシート1!$A$1:$BT$1,0),0)</f>
        <v>1.3047766890104999</v>
      </c>
      <c r="BP35" s="34">
        <f>VLOOKUP($AX35&amp;"_"&amp;$BC$14,データシート1!$A:$BT,MATCH($BC$12&amp;"_"&amp;BP$20,データシート1!$A$1:$BT$1,0),0)</f>
        <v>0</v>
      </c>
      <c r="BQ35" s="34">
        <f>VLOOKUP($AX35&amp;"_"&amp;$BC$14,データシート1!$A:$BT,MATCH($BC$12&amp;"_"&amp;BQ$20,データシート1!$A$1:$BT$1,0),0)</f>
        <v>2.4014286318800471</v>
      </c>
      <c r="BR35" s="35">
        <f t="shared" si="3"/>
        <v>126.91087090356793</v>
      </c>
      <c r="BT35" s="121" t="str">
        <f t="shared" si="4"/>
        <v>大野町</v>
      </c>
      <c r="BU35" s="33">
        <f t="shared" si="25"/>
        <v>126.91087090356793</v>
      </c>
      <c r="BV35" s="59">
        <f t="shared" si="16"/>
        <v>0.30261697702434454</v>
      </c>
      <c r="BW35" s="59">
        <f t="shared" si="5"/>
        <v>0.26805496619080227</v>
      </c>
      <c r="BX35" s="59">
        <f t="shared" si="5"/>
        <v>1.0448546490636946E-2</v>
      </c>
      <c r="BY35" s="59">
        <f t="shared" si="5"/>
        <v>2.411346434290533E-2</v>
      </c>
      <c r="BZ35" s="59">
        <f t="shared" si="5"/>
        <v>0.16065101978710028</v>
      </c>
      <c r="CA35" s="59">
        <f t="shared" si="5"/>
        <v>0.20210634250939194</v>
      </c>
      <c r="CB35" s="59">
        <f t="shared" si="5"/>
        <v>0.31570349416354021</v>
      </c>
      <c r="CC35" s="59">
        <f t="shared" si="5"/>
        <v>0.30542244668730056</v>
      </c>
      <c r="CD35" s="59">
        <f t="shared" si="5"/>
        <v>0.1706859633880585</v>
      </c>
      <c r="CE35" s="59">
        <f t="shared" si="5"/>
        <v>0.13473648329924207</v>
      </c>
      <c r="CF35" s="59">
        <f t="shared" si="5"/>
        <v>1.0281047476239626E-2</v>
      </c>
      <c r="CG35" s="59">
        <f t="shared" si="5"/>
        <v>0</v>
      </c>
      <c r="CH35" s="59">
        <f t="shared" si="5"/>
        <v>1.8922166515623007E-2</v>
      </c>
      <c r="CI35" s="122">
        <f t="shared" si="6"/>
        <v>1</v>
      </c>
      <c r="CK35" s="123" t="str">
        <f t="shared" si="7"/>
        <v>大野町</v>
      </c>
      <c r="CL35" s="124">
        <f t="shared" si="17"/>
        <v>38.405384104364572</v>
      </c>
      <c r="CM35" s="65">
        <f t="shared" si="18"/>
        <v>0.13742864765151985</v>
      </c>
      <c r="CN35" s="66">
        <f t="shared" si="19"/>
        <v>34.019089209301171</v>
      </c>
      <c r="CO35" s="65">
        <f t="shared" si="20"/>
        <v>0.15514818658216575</v>
      </c>
      <c r="CP35" s="66">
        <f t="shared" si="8"/>
        <v>1.326034134803153</v>
      </c>
      <c r="CQ35" s="65">
        <f t="shared" si="21"/>
        <v>0</v>
      </c>
      <c r="CR35" s="66">
        <f t="shared" si="9"/>
        <v>3.0602607602602467</v>
      </c>
      <c r="CS35" s="65">
        <f t="shared" si="22"/>
        <v>0</v>
      </c>
      <c r="CT35" s="66">
        <f t="shared" si="10"/>
        <v>20.388360832727219</v>
      </c>
      <c r="CU35" s="67">
        <f t="shared" si="23"/>
        <v>1</v>
      </c>
      <c r="CV35" s="16"/>
      <c r="CW35" s="959">
        <f t="shared" si="24"/>
        <v>5.2779999999999996</v>
      </c>
      <c r="CX35" s="962">
        <f>VLOOKUP($AX35&amp;"_"&amp;$CW$14,データシート1!$A:$BT,MATCH($CW$12&amp;"_"&amp;CX$20,データシート1!$A$1:$BT$1,0),0)</f>
        <v>5.2779999999999996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45.427</v>
      </c>
      <c r="DB35" s="962">
        <f>VLOOKUP($AX35&amp;"_"&amp;$CW$14,データシート1!$A:$BT,MATCH($CW$12&amp;"_"&amp;DB$20,データシート1!$A$1:$BT$1,0),0)</f>
        <v>0</v>
      </c>
      <c r="DC35" s="962">
        <f>VLOOKUP($AX35&amp;"_"&amp;$CW$14,データシート1!$A:$BT,MATCH($CW$12&amp;"_"&amp;DC$20,データシート1!$A$1:$BT$1,0),0)</f>
        <v>0</v>
      </c>
      <c r="DD35" s="961">
        <f t="shared" si="11"/>
        <v>50.704999999999998</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0.1</v>
      </c>
      <c r="DO35" s="127">
        <f t="shared" si="27"/>
        <v>0</v>
      </c>
      <c r="DP35" s="127">
        <f t="shared" si="13"/>
        <v>0</v>
      </c>
      <c r="DQ35" s="127">
        <f t="shared" si="13"/>
        <v>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32207</v>
      </c>
      <c r="AY36" s="18" t="str">
        <f>IF(IFERROR(比較地域マスタ!$Z21,"")=0,"",IFERROR(比較地域マスタ!$Z21,""))</f>
        <v>江津市</v>
      </c>
      <c r="BB36" s="110" t="str">
        <f t="shared" si="0"/>
        <v>32207</v>
      </c>
      <c r="BC36" s="1031" t="str">
        <f t="shared" si="0"/>
        <v>江津市</v>
      </c>
      <c r="BD36" s="34">
        <f t="shared" si="14"/>
        <v>177.07395684597742</v>
      </c>
      <c r="BE36" s="34">
        <f t="shared" si="15"/>
        <v>61.079030133687418</v>
      </c>
      <c r="BF36" s="34">
        <f>VLOOKUP($AX36&amp;"_"&amp;$BC$14,データシート1!$A:$BT,MATCH($BC$12&amp;"_"&amp;BF$20,データシート1!$A$1:$BT$1,0),0)</f>
        <v>50.89097450919391</v>
      </c>
      <c r="BG36" s="34">
        <f>VLOOKUP($AX36&amp;"_"&amp;$BC$14,データシート1!$A:$BT,MATCH($BC$12&amp;"_"&amp;BG$20,データシート1!$A$1:$BT$1,0),0)</f>
        <v>2.3237406513144157</v>
      </c>
      <c r="BH36" s="34">
        <f>VLOOKUP($AX36&amp;"_"&amp;$BC$14,データシート1!$A:$BT,MATCH($BC$12&amp;"_"&amp;BH$20,データシート1!$A$1:$BT$1,0),0)</f>
        <v>7.8643149731790887</v>
      </c>
      <c r="BI36" s="34">
        <f>VLOOKUP($AX36&amp;"_"&amp;$BC$14,データシート1!$A:$BT,MATCH($BC$12&amp;"_"&amp;BI$20,データシート1!$A$1:$BT$1,0),0)</f>
        <v>33.466786615637297</v>
      </c>
      <c r="BJ36" s="34">
        <f>VLOOKUP($AX36&amp;"_"&amp;$BC$14,データシート1!$A:$BT,MATCH($BC$12&amp;"_"&amp;BJ$20,データシート1!$A$1:$BT$1,0),0)</f>
        <v>41.261482399333779</v>
      </c>
      <c r="BK36" s="34">
        <f t="shared" si="1"/>
        <v>39.716305860781368</v>
      </c>
      <c r="BL36" s="34">
        <f t="shared" si="2"/>
        <v>37.191520012299904</v>
      </c>
      <c r="BM36" s="34">
        <f>VLOOKUP($AX36&amp;"_"&amp;$BC$14,データシート1!$A:$BT,MATCH($BC$12&amp;"_"&amp;BM$20,データシート1!$A$1:$BT$1,0),0)</f>
        <v>18.628313455296261</v>
      </c>
      <c r="BN36" s="34">
        <f>VLOOKUP($AX36&amp;"_"&amp;$BC$14,データシート1!$A:$BT,MATCH($BC$12&amp;"_"&amp;BN$20,データシート1!$A$1:$BT$1,0),0)</f>
        <v>18.563206557003646</v>
      </c>
      <c r="BO36" s="34">
        <f>VLOOKUP($AX36&amp;"_"&amp;$BC$14,データシート1!$A:$BT,MATCH($BC$12&amp;"_"&amp;BO$20,データシート1!$A$1:$BT$1,0),0)</f>
        <v>1.3133012066905201</v>
      </c>
      <c r="BP36" s="34">
        <f>VLOOKUP($AX36&amp;"_"&amp;$BC$14,データシート1!$A:$BT,MATCH($BC$12&amp;"_"&amp;BP$20,データシート1!$A$1:$BT$1,0),0)</f>
        <v>1.2114846417909433</v>
      </c>
      <c r="BQ36" s="34">
        <f>VLOOKUP($AX36&amp;"_"&amp;$BC$14,データシート1!$A:$BT,MATCH($BC$12&amp;"_"&amp;BQ$20,データシート1!$A$1:$BT$1,0),0)</f>
        <v>1.550351836537545</v>
      </c>
      <c r="BR36" s="35">
        <f t="shared" si="3"/>
        <v>177.07395684597742</v>
      </c>
      <c r="BT36" s="121" t="str">
        <f t="shared" si="4"/>
        <v>江津市</v>
      </c>
      <c r="BU36" s="33">
        <f t="shared" si="25"/>
        <v>177.07395684597742</v>
      </c>
      <c r="BV36" s="59">
        <f t="shared" si="16"/>
        <v>0.34493514021836208</v>
      </c>
      <c r="BW36" s="59">
        <f t="shared" si="5"/>
        <v>0.28739954432406978</v>
      </c>
      <c r="BX36" s="59">
        <f t="shared" si="5"/>
        <v>1.3122995005615949E-2</v>
      </c>
      <c r="BY36" s="59">
        <f t="shared" si="5"/>
        <v>4.4412600888676317E-2</v>
      </c>
      <c r="BZ36" s="59">
        <f t="shared" si="5"/>
        <v>0.18899892006562771</v>
      </c>
      <c r="CA36" s="59">
        <f t="shared" si="5"/>
        <v>0.23301835647815713</v>
      </c>
      <c r="CB36" s="59">
        <f t="shared" si="5"/>
        <v>0.22429219162548805</v>
      </c>
      <c r="CC36" s="59">
        <f t="shared" si="5"/>
        <v>0.21003382244770108</v>
      </c>
      <c r="CD36" s="59">
        <f t="shared" si="5"/>
        <v>0.10520075220039021</v>
      </c>
      <c r="CE36" s="59">
        <f t="shared" si="5"/>
        <v>0.10483307024731088</v>
      </c>
      <c r="CF36" s="59">
        <f t="shared" si="5"/>
        <v>7.4166818773517135E-3</v>
      </c>
      <c r="CG36" s="59">
        <f t="shared" si="5"/>
        <v>6.8416873004352504E-3</v>
      </c>
      <c r="CH36" s="59">
        <f t="shared" si="5"/>
        <v>8.7553916123649569E-3</v>
      </c>
      <c r="CI36" s="122">
        <f t="shared" si="6"/>
        <v>1</v>
      </c>
      <c r="CK36" s="123" t="str">
        <f t="shared" si="7"/>
        <v>江津市</v>
      </c>
      <c r="CL36" s="124">
        <f t="shared" si="17"/>
        <v>61.079030133687418</v>
      </c>
      <c r="CM36" s="65">
        <f t="shared" si="18"/>
        <v>1</v>
      </c>
      <c r="CN36" s="66">
        <f t="shared" si="19"/>
        <v>50.89097450919391</v>
      </c>
      <c r="CO36" s="65">
        <f t="shared" si="20"/>
        <v>1</v>
      </c>
      <c r="CP36" s="66">
        <f t="shared" si="8"/>
        <v>2.3237406513144157</v>
      </c>
      <c r="CQ36" s="65">
        <f t="shared" si="21"/>
        <v>0</v>
      </c>
      <c r="CR36" s="66">
        <f t="shared" si="9"/>
        <v>7.8643149731790887</v>
      </c>
      <c r="CS36" s="65">
        <f t="shared" si="22"/>
        <v>0</v>
      </c>
      <c r="CT36" s="66">
        <f t="shared" si="10"/>
        <v>33.466786615637297</v>
      </c>
      <c r="CU36" s="67">
        <f t="shared" si="23"/>
        <v>0</v>
      </c>
      <c r="CV36" s="16"/>
      <c r="CW36" s="959">
        <f t="shared" si="24"/>
        <v>233.279</v>
      </c>
      <c r="CX36" s="962">
        <f>VLOOKUP($AX36&amp;"_"&amp;$CW$14,データシート1!$A:$BT,MATCH($CW$12&amp;"_"&amp;CX$20,データシート1!$A$1:$BT$1,0),0)</f>
        <v>233.279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233.279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06208</v>
      </c>
      <c r="AY37" s="18" t="str">
        <f>IF(IFERROR(比較地域マスタ!$Z22,"")=0,"",IFERROR(比較地域マスタ!$Z22,""))</f>
        <v>村山市</v>
      </c>
      <c r="BB37" s="110" t="str">
        <f t="shared" si="0"/>
        <v>06208</v>
      </c>
      <c r="BC37" s="1031" t="str">
        <f t="shared" si="0"/>
        <v>村山市</v>
      </c>
      <c r="BD37" s="34">
        <f t="shared" si="14"/>
        <v>138.05900278497049</v>
      </c>
      <c r="BE37" s="34">
        <f t="shared" si="15"/>
        <v>30.030865627445657</v>
      </c>
      <c r="BF37" s="34">
        <f>VLOOKUP($AX37&amp;"_"&amp;$BC$14,データシート1!$A:$BT,MATCH($BC$12&amp;"_"&amp;BF$20,データシート1!$A$1:$BT$1,0),0)</f>
        <v>23.837241692746279</v>
      </c>
      <c r="BG37" s="34">
        <f>VLOOKUP($AX37&amp;"_"&amp;$BC$14,データシート1!$A:$BT,MATCH($BC$12&amp;"_"&amp;BG$20,データシート1!$A$1:$BT$1,0),0)</f>
        <v>2.3007589651256861</v>
      </c>
      <c r="BH37" s="34">
        <f>VLOOKUP($AX37&amp;"_"&amp;$BC$14,データシート1!$A:$BT,MATCH($BC$12&amp;"_"&amp;BH$20,データシート1!$A$1:$BT$1,0),0)</f>
        <v>3.8928649695736928</v>
      </c>
      <c r="BI37" s="34">
        <f>VLOOKUP($AX37&amp;"_"&amp;$BC$14,データシート1!$A:$BT,MATCH($BC$12&amp;"_"&amp;BI$20,データシート1!$A$1:$BT$1,0),0)</f>
        <v>21.10385008305931</v>
      </c>
      <c r="BJ37" s="34">
        <f>VLOOKUP($AX37&amp;"_"&amp;$BC$14,データシート1!$A:$BT,MATCH($BC$12&amp;"_"&amp;BJ$20,データシート1!$A$1:$BT$1,0),0)</f>
        <v>33.462427684358516</v>
      </c>
      <c r="BK37" s="34">
        <f t="shared" si="1"/>
        <v>49.96786278436435</v>
      </c>
      <c r="BL37" s="34">
        <f t="shared" si="2"/>
        <v>48.645278027597627</v>
      </c>
      <c r="BM37" s="34">
        <f>VLOOKUP($AX37&amp;"_"&amp;$BC$14,データシート1!$A:$BT,MATCH($BC$12&amp;"_"&amp;BM$20,データシート1!$A$1:$BT$1,0),0)</f>
        <v>21.025828772321113</v>
      </c>
      <c r="BN37" s="34">
        <f>VLOOKUP($AX37&amp;"_"&amp;$BC$14,データシート1!$A:$BT,MATCH($BC$12&amp;"_"&amp;BN$20,データシート1!$A$1:$BT$1,0),0)</f>
        <v>27.619449255276511</v>
      </c>
      <c r="BO37" s="34">
        <f>VLOOKUP($AX37&amp;"_"&amp;$BC$14,データシート1!$A:$BT,MATCH($BC$12&amp;"_"&amp;BO$20,データシート1!$A$1:$BT$1,0),0)</f>
        <v>1.3225847567667199</v>
      </c>
      <c r="BP37" s="34">
        <f>VLOOKUP($AX37&amp;"_"&amp;$BC$14,データシート1!$A:$BT,MATCH($BC$12&amp;"_"&amp;BP$20,データシート1!$A$1:$BT$1,0),0)</f>
        <v>0</v>
      </c>
      <c r="BQ37" s="34">
        <f>VLOOKUP($AX37&amp;"_"&amp;$BC$14,データシート1!$A:$BT,MATCH($BC$12&amp;"_"&amp;BQ$20,データシート1!$A$1:$BT$1,0),0)</f>
        <v>3.4939966057426619</v>
      </c>
      <c r="BR37" s="35">
        <f t="shared" si="3"/>
        <v>138.05900278497049</v>
      </c>
      <c r="BT37" s="121" t="str">
        <f t="shared" si="4"/>
        <v>村山市</v>
      </c>
      <c r="BU37" s="33">
        <f t="shared" si="25"/>
        <v>138.05900278497049</v>
      </c>
      <c r="BV37" s="59">
        <f t="shared" si="16"/>
        <v>0.21752196540358398</v>
      </c>
      <c r="BW37" s="59">
        <f t="shared" si="5"/>
        <v>0.17265981364412167</v>
      </c>
      <c r="BX37" s="59">
        <f t="shared" si="5"/>
        <v>1.6665041168732485E-2</v>
      </c>
      <c r="BY37" s="59">
        <f t="shared" si="5"/>
        <v>2.8197110590729848E-2</v>
      </c>
      <c r="BZ37" s="59">
        <f t="shared" si="5"/>
        <v>0.15286109313659868</v>
      </c>
      <c r="CA37" s="59">
        <f t="shared" si="5"/>
        <v>0.24237772987884668</v>
      </c>
      <c r="CB37" s="59">
        <f t="shared" si="5"/>
        <v>0.36193121619305219</v>
      </c>
      <c r="CC37" s="59">
        <f t="shared" si="5"/>
        <v>0.35235136460722932</v>
      </c>
      <c r="CD37" s="59">
        <f t="shared" si="5"/>
        <v>0.15229596294469286</v>
      </c>
      <c r="CE37" s="59">
        <f t="shared" si="5"/>
        <v>0.20005540166253646</v>
      </c>
      <c r="CF37" s="59">
        <f t="shared" si="5"/>
        <v>9.5798515858228437E-3</v>
      </c>
      <c r="CG37" s="59">
        <f t="shared" si="5"/>
        <v>0</v>
      </c>
      <c r="CH37" s="59">
        <f t="shared" si="5"/>
        <v>2.530799538791851E-2</v>
      </c>
      <c r="CI37" s="122">
        <f t="shared" si="6"/>
        <v>1</v>
      </c>
      <c r="CK37" s="123" t="str">
        <f t="shared" si="7"/>
        <v>村山市</v>
      </c>
      <c r="CL37" s="124">
        <f t="shared" si="17"/>
        <v>30.030865627445657</v>
      </c>
      <c r="CM37" s="65">
        <f t="shared" si="18"/>
        <v>0.14391859540838742</v>
      </c>
      <c r="CN37" s="66">
        <f t="shared" si="19"/>
        <v>23.837241692746279</v>
      </c>
      <c r="CO37" s="65">
        <f t="shared" si="20"/>
        <v>0.18131292436050575</v>
      </c>
      <c r="CP37" s="66">
        <f t="shared" si="8"/>
        <v>2.3007589651256861</v>
      </c>
      <c r="CQ37" s="65">
        <f t="shared" si="21"/>
        <v>0</v>
      </c>
      <c r="CR37" s="66">
        <f t="shared" si="9"/>
        <v>3.8928649695736928</v>
      </c>
      <c r="CS37" s="65">
        <f t="shared" si="22"/>
        <v>0</v>
      </c>
      <c r="CT37" s="66">
        <f t="shared" si="10"/>
        <v>21.10385008305931</v>
      </c>
      <c r="CU37" s="67">
        <f t="shared" si="23"/>
        <v>0</v>
      </c>
      <c r="CV37" s="16"/>
      <c r="CW37" s="959">
        <f t="shared" si="24"/>
        <v>4.3220000000000001</v>
      </c>
      <c r="CX37" s="962">
        <f>VLOOKUP($AX37&amp;"_"&amp;$CW$14,データシート1!$A:$BT,MATCH($CW$12&amp;"_"&amp;CX$20,データシート1!$A$1:$BT$1,0),0)</f>
        <v>4.3220000000000001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4.3220000000000001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19206</v>
      </c>
      <c r="AY38" s="18" t="str">
        <f>IF(IFERROR(比較地域マスタ!$Z23,"")=0,"",IFERROR(比較地域マスタ!$Z23,""))</f>
        <v>大月市</v>
      </c>
      <c r="BB38" s="110" t="str">
        <f t="shared" si="0"/>
        <v>19206</v>
      </c>
      <c r="BC38" s="1031" t="str">
        <f t="shared" si="0"/>
        <v>大月市</v>
      </c>
      <c r="BD38" s="34">
        <f t="shared" si="14"/>
        <v>123.12392242510526</v>
      </c>
      <c r="BE38" s="34">
        <f t="shared" si="15"/>
        <v>22.260971372128548</v>
      </c>
      <c r="BF38" s="34">
        <f>VLOOKUP($AX38&amp;"_"&amp;$BC$14,データシート1!$A:$BT,MATCH($BC$12&amp;"_"&amp;BF$20,データシート1!$A$1:$BT$1,0),0)</f>
        <v>18.095528646380906</v>
      </c>
      <c r="BG38" s="34">
        <f>VLOOKUP($AX38&amp;"_"&amp;$BC$14,データシート1!$A:$BT,MATCH($BC$12&amp;"_"&amp;BG$20,データシート1!$A$1:$BT$1,0),0)</f>
        <v>2.520717724456722</v>
      </c>
      <c r="BH38" s="34">
        <f>VLOOKUP($AX38&amp;"_"&amp;$BC$14,データシート1!$A:$BT,MATCH($BC$12&amp;"_"&amp;BH$20,データシート1!$A$1:$BT$1,0),0)</f>
        <v>1.6447250012909176</v>
      </c>
      <c r="BI38" s="34">
        <f>VLOOKUP($AX38&amp;"_"&amp;$BC$14,データシート1!$A:$BT,MATCH($BC$12&amp;"_"&amp;BI$20,データシート1!$A$1:$BT$1,0),0)</f>
        <v>24.588546849050974</v>
      </c>
      <c r="BJ38" s="34">
        <f>VLOOKUP($AX38&amp;"_"&amp;$BC$14,データシート1!$A:$BT,MATCH($BC$12&amp;"_"&amp;BJ$20,データシート1!$A$1:$BT$1,0),0)</f>
        <v>28.855327649678472</v>
      </c>
      <c r="BK38" s="34">
        <f t="shared" si="1"/>
        <v>42.892555541436487</v>
      </c>
      <c r="BL38" s="34">
        <f t="shared" si="2"/>
        <v>41.571313688139909</v>
      </c>
      <c r="BM38" s="34">
        <f>VLOOKUP($AX38&amp;"_"&amp;$BC$14,データシート1!$A:$BT,MATCH($BC$12&amp;"_"&amp;BM$20,データシート1!$A$1:$BT$1,0),0)</f>
        <v>20.861373356584149</v>
      </c>
      <c r="BN38" s="34">
        <f>VLOOKUP($AX38&amp;"_"&amp;$BC$14,データシート1!$A:$BT,MATCH($BC$12&amp;"_"&amp;BN$20,データシート1!$A$1:$BT$1,0),0)</f>
        <v>20.709940331555757</v>
      </c>
      <c r="BO38" s="34">
        <f>VLOOKUP($AX38&amp;"_"&amp;$BC$14,データシート1!$A:$BT,MATCH($BC$12&amp;"_"&amp;BO$20,データシート1!$A$1:$BT$1,0),0)</f>
        <v>1.3212418532965799</v>
      </c>
      <c r="BP38" s="34">
        <f>VLOOKUP($AX38&amp;"_"&amp;$BC$14,データシート1!$A:$BT,MATCH($BC$12&amp;"_"&amp;BP$20,データシート1!$A$1:$BT$1,0),0)</f>
        <v>0</v>
      </c>
      <c r="BQ38" s="34">
        <f>VLOOKUP($AX38&amp;"_"&amp;$BC$14,データシート1!$A:$BT,MATCH($BC$12&amp;"_"&amp;BQ$20,データシート1!$A$1:$BT$1,0),0)</f>
        <v>4.5265210128107736</v>
      </c>
      <c r="BR38" s="35">
        <f t="shared" si="3"/>
        <v>123.12392242510526</v>
      </c>
      <c r="BT38" s="121" t="str">
        <f t="shared" si="4"/>
        <v>大月市</v>
      </c>
      <c r="BU38" s="33">
        <f t="shared" si="25"/>
        <v>123.12392242510526</v>
      </c>
      <c r="BV38" s="59">
        <f t="shared" si="16"/>
        <v>0.18080134984060159</v>
      </c>
      <c r="BW38" s="59">
        <f t="shared" si="5"/>
        <v>0.14697004684356274</v>
      </c>
      <c r="BX38" s="59">
        <f t="shared" si="5"/>
        <v>2.0473013487610769E-2</v>
      </c>
      <c r="BY38" s="59">
        <f t="shared" si="5"/>
        <v>1.3358289509428058E-2</v>
      </c>
      <c r="BZ38" s="59">
        <f t="shared" si="5"/>
        <v>0.19970568159902377</v>
      </c>
      <c r="CA38" s="59">
        <f t="shared" si="5"/>
        <v>0.23436004215371553</v>
      </c>
      <c r="CB38" s="59">
        <f t="shared" si="5"/>
        <v>0.34836898221405749</v>
      </c>
      <c r="CC38" s="59">
        <f t="shared" si="5"/>
        <v>0.33763798999684419</v>
      </c>
      <c r="CD38" s="59">
        <f t="shared" si="5"/>
        <v>0.16943395682730836</v>
      </c>
      <c r="CE38" s="59">
        <f t="shared" si="5"/>
        <v>0.16820403316953578</v>
      </c>
      <c r="CF38" s="59">
        <f t="shared" si="5"/>
        <v>1.073099221721331E-2</v>
      </c>
      <c r="CG38" s="59">
        <f t="shared" si="5"/>
        <v>0</v>
      </c>
      <c r="CH38" s="59">
        <f t="shared" si="5"/>
        <v>3.6763944192601559E-2</v>
      </c>
      <c r="CI38" s="122">
        <f t="shared" si="6"/>
        <v>1</v>
      </c>
      <c r="CK38" s="123" t="str">
        <f t="shared" si="7"/>
        <v>大月市</v>
      </c>
      <c r="CL38" s="124">
        <f t="shared" si="17"/>
        <v>22.260971372128548</v>
      </c>
      <c r="CM38" s="65">
        <f t="shared" si="18"/>
        <v>0.55231192720519529</v>
      </c>
      <c r="CN38" s="66">
        <f t="shared" si="19"/>
        <v>18.095528646380906</v>
      </c>
      <c r="CO38" s="65">
        <f t="shared" si="20"/>
        <v>0.38584117305665983</v>
      </c>
      <c r="CP38" s="66">
        <f t="shared" si="8"/>
        <v>2.520717724456722</v>
      </c>
      <c r="CQ38" s="65">
        <f t="shared" si="21"/>
        <v>1</v>
      </c>
      <c r="CR38" s="66">
        <f t="shared" si="9"/>
        <v>1.6447250012909176</v>
      </c>
      <c r="CS38" s="65">
        <f t="shared" si="22"/>
        <v>0</v>
      </c>
      <c r="CT38" s="66">
        <f t="shared" si="10"/>
        <v>24.588546849050974</v>
      </c>
      <c r="CU38" s="67">
        <f t="shared" si="23"/>
        <v>0</v>
      </c>
      <c r="CV38" s="16"/>
      <c r="CW38" s="959">
        <f t="shared" si="24"/>
        <v>12.295</v>
      </c>
      <c r="CX38" s="962">
        <f>VLOOKUP($AX38&amp;"_"&amp;$CW$14,データシート1!$A:$BT,MATCH($CW$12&amp;"_"&amp;CX$20,データシート1!$A$1:$BT$1,0),0)</f>
        <v>6.9820000000000002</v>
      </c>
      <c r="CY38" s="962">
        <f>VLOOKUP($AX38&amp;"_"&amp;$CW$14,データシート1!$A:$BT,MATCH($CW$12&amp;"_"&amp;CY$20,データシート1!$A$1:$BT$1,0),0)</f>
        <v>5.3129999999999997</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12.295</v>
      </c>
      <c r="DE38" s="16"/>
      <c r="DF38" s="125">
        <f>VLOOKUP($AX38&amp;"_"&amp;$DF$14,データシート1!$A:$BT,MATCH($DF$12&amp;"_"&amp;DF$20,データシート1!$A$1:$BT$1,0),0)</f>
        <v>1</v>
      </c>
      <c r="DG38" s="64">
        <f>VLOOKUP($AX38&amp;"_"&amp;$DF$14,データシート1!$A:$BT,MATCH($DF$12&amp;"_"&amp;DG$20,データシート1!$A$1:$BT$1,0),0)</f>
        <v>1</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0.56999999999999995</v>
      </c>
      <c r="DO38" s="127">
        <f t="shared" si="27"/>
        <v>0.43</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06381</v>
      </c>
      <c r="AY39" s="18" t="str">
        <f>IF(IFERROR(比較地域マスタ!$Z24,"")=0,"",IFERROR(比較地域マスタ!$Z24,""))</f>
        <v>高畠町</v>
      </c>
      <c r="BB39" s="110" t="str">
        <f t="shared" si="0"/>
        <v>06381</v>
      </c>
      <c r="BC39" s="1031" t="str">
        <f t="shared" si="0"/>
        <v>高畠町</v>
      </c>
      <c r="BD39" s="34">
        <f t="shared" si="14"/>
        <v>130.45040257331414</v>
      </c>
      <c r="BE39" s="34">
        <f t="shared" si="15"/>
        <v>30.912197202306785</v>
      </c>
      <c r="BF39" s="34">
        <f>VLOOKUP($AX39&amp;"_"&amp;$BC$14,データシート1!$A:$BT,MATCH($BC$12&amp;"_"&amp;BF$20,データシート1!$A$1:$BT$1,0),0)</f>
        <v>26.01096399072437</v>
      </c>
      <c r="BG39" s="34">
        <f>VLOOKUP($AX39&amp;"_"&amp;$BC$14,データシート1!$A:$BT,MATCH($BC$12&amp;"_"&amp;BG$20,データシート1!$A$1:$BT$1,0),0)</f>
        <v>1.8107144571116955</v>
      </c>
      <c r="BH39" s="34">
        <f>VLOOKUP($AX39&amp;"_"&amp;$BC$14,データシート1!$A:$BT,MATCH($BC$12&amp;"_"&amp;BH$20,データシート1!$A$1:$BT$1,0),0)</f>
        <v>3.0905187544707187</v>
      </c>
      <c r="BI39" s="34">
        <f>VLOOKUP($AX39&amp;"_"&amp;$BC$14,データシート1!$A:$BT,MATCH($BC$12&amp;"_"&amp;BI$20,データシート1!$A$1:$BT$1,0),0)</f>
        <v>19.855983901130546</v>
      </c>
      <c r="BJ39" s="34">
        <f>VLOOKUP($AX39&amp;"_"&amp;$BC$14,データシート1!$A:$BT,MATCH($BC$12&amp;"_"&amp;BJ$20,データシート1!$A$1:$BT$1,0),0)</f>
        <v>32.193966281956158</v>
      </c>
      <c r="BK39" s="34">
        <f t="shared" si="1"/>
        <v>45.217375279486006</v>
      </c>
      <c r="BL39" s="34">
        <f t="shared" si="2"/>
        <v>43.906351169983985</v>
      </c>
      <c r="BM39" s="34">
        <f>VLOOKUP($AX39&amp;"_"&amp;$BC$14,データシート1!$A:$BT,MATCH($BC$12&amp;"_"&amp;BM$20,データシート1!$A$1:$BT$1,0),0)</f>
        <v>20.766233859876813</v>
      </c>
      <c r="BN39" s="34">
        <f>VLOOKUP($AX39&amp;"_"&amp;$BC$14,データシート1!$A:$BT,MATCH($BC$12&amp;"_"&amp;BN$20,データシート1!$A$1:$BT$1,0),0)</f>
        <v>23.140117310107172</v>
      </c>
      <c r="BO39" s="34">
        <f>VLOOKUP($AX39&amp;"_"&amp;$BC$14,データシート1!$A:$BT,MATCH($BC$12&amp;"_"&amp;BO$20,データシート1!$A$1:$BT$1,0),0)</f>
        <v>1.3110241095020201</v>
      </c>
      <c r="BP39" s="34">
        <f>VLOOKUP($AX39&amp;"_"&amp;$BC$14,データシート1!$A:$BT,MATCH($BC$12&amp;"_"&amp;BP$20,データシート1!$A$1:$BT$1,0),0)</f>
        <v>0</v>
      </c>
      <c r="BQ39" s="34">
        <f>VLOOKUP($AX39&amp;"_"&amp;$BC$14,データシート1!$A:$BT,MATCH($BC$12&amp;"_"&amp;BQ$20,データシート1!$A$1:$BT$1,0),0)</f>
        <v>2.2708799084346629</v>
      </c>
      <c r="BR39" s="35">
        <f t="shared" si="3"/>
        <v>130.45040257331414</v>
      </c>
      <c r="BT39" s="121" t="str">
        <f t="shared" si="4"/>
        <v>高畠町</v>
      </c>
      <c r="BU39" s="33">
        <f t="shared" si="25"/>
        <v>130.45040257331414</v>
      </c>
      <c r="BV39" s="59">
        <f t="shared" si="16"/>
        <v>0.23696513458388058</v>
      </c>
      <c r="BW39" s="59">
        <f t="shared" si="5"/>
        <v>0.19939351261186034</v>
      </c>
      <c r="BX39" s="59">
        <f t="shared" si="5"/>
        <v>1.3880481940974156E-2</v>
      </c>
      <c r="BY39" s="59">
        <f t="shared" si="5"/>
        <v>2.3691140031046078E-2</v>
      </c>
      <c r="BZ39" s="59">
        <f t="shared" si="5"/>
        <v>0.15221098217747031</v>
      </c>
      <c r="CA39" s="59">
        <f t="shared" si="5"/>
        <v>0.24679085420118116</v>
      </c>
      <c r="CB39" s="59">
        <f t="shared" si="5"/>
        <v>0.34662503440013143</v>
      </c>
      <c r="CC39" s="59">
        <f t="shared" si="5"/>
        <v>0.3365750530766532</v>
      </c>
      <c r="CD39" s="59">
        <f t="shared" si="5"/>
        <v>0.15918872958790625</v>
      </c>
      <c r="CE39" s="59">
        <f t="shared" si="5"/>
        <v>0.17738632348874697</v>
      </c>
      <c r="CF39" s="59">
        <f t="shared" si="5"/>
        <v>1.0049981323478204E-2</v>
      </c>
      <c r="CG39" s="59">
        <f t="shared" si="5"/>
        <v>0</v>
      </c>
      <c r="CH39" s="59">
        <f t="shared" si="5"/>
        <v>1.7407994637336676E-2</v>
      </c>
      <c r="CI39" s="122">
        <f t="shared" si="6"/>
        <v>1</v>
      </c>
      <c r="CK39" s="123" t="str">
        <f t="shared" si="7"/>
        <v>高畠町</v>
      </c>
      <c r="CL39" s="124">
        <f t="shared" si="17"/>
        <v>30.912197202306785</v>
      </c>
      <c r="CM39" s="65">
        <f t="shared" si="18"/>
        <v>0.87599725838897224</v>
      </c>
      <c r="CN39" s="66">
        <f t="shared" si="19"/>
        <v>26.01096399072437</v>
      </c>
      <c r="CO39" s="65">
        <f t="shared" si="20"/>
        <v>1</v>
      </c>
      <c r="CP39" s="66">
        <f t="shared" si="8"/>
        <v>1.8107144571116955</v>
      </c>
      <c r="CQ39" s="65">
        <f t="shared" si="21"/>
        <v>0</v>
      </c>
      <c r="CR39" s="66">
        <f t="shared" si="9"/>
        <v>3.0905187544707187</v>
      </c>
      <c r="CS39" s="65">
        <f t="shared" si="22"/>
        <v>0</v>
      </c>
      <c r="CT39" s="66">
        <f t="shared" si="10"/>
        <v>19.855983901130546</v>
      </c>
      <c r="CU39" s="67">
        <f t="shared" si="23"/>
        <v>1</v>
      </c>
      <c r="CV39" s="16"/>
      <c r="CW39" s="959">
        <f t="shared" si="24"/>
        <v>27.079000000000001</v>
      </c>
      <c r="CX39" s="962">
        <f>VLOOKUP($AX39&amp;"_"&amp;$CW$14,データシート1!$A:$BT,MATCH($CW$12&amp;"_"&amp;CX$20,データシート1!$A$1:$BT$1,0),0)</f>
        <v>27.079000000000001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24.824000000000002</v>
      </c>
      <c r="DB39" s="962">
        <f>VLOOKUP($AX39&amp;"_"&amp;$CW$14,データシート1!$A:$BT,MATCH($CW$12&amp;"_"&amp;DB$20,データシート1!$A$1:$BT$1,0),0)</f>
        <v>0</v>
      </c>
      <c r="DC39" s="962">
        <f>VLOOKUP($AX39&amp;"_"&amp;$CW$14,データシート1!$A:$BT,MATCH($CW$12&amp;"_"&amp;DC$20,データシート1!$A$1:$BT$1,0),0)</f>
        <v>0</v>
      </c>
      <c r="DD39" s="961">
        <f t="shared" si="11"/>
        <v>51.903000000000006</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19212</v>
      </c>
      <c r="AY40" s="18" t="str">
        <f>IF(IFERROR(比較地域マスタ!$Z25,"")=0,"",IFERROR(比較地域マスタ!$Z25,""))</f>
        <v>上野原市</v>
      </c>
      <c r="BB40" s="110" t="str">
        <f t="shared" si="0"/>
        <v>19212</v>
      </c>
      <c r="BC40" s="1031" t="str">
        <f t="shared" si="0"/>
        <v>上野原市</v>
      </c>
      <c r="BD40" s="34">
        <f t="shared" si="14"/>
        <v>128.65884282220949</v>
      </c>
      <c r="BE40" s="34">
        <f t="shared" si="15"/>
        <v>35.332446031803329</v>
      </c>
      <c r="BF40" s="34">
        <f>VLOOKUP($AX40&amp;"_"&amp;$BC$14,データシート1!$A:$BT,MATCH($BC$12&amp;"_"&amp;BF$20,データシート1!$A$1:$BT$1,0),0)</f>
        <v>31.649018085491598</v>
      </c>
      <c r="BG40" s="34">
        <f>VLOOKUP($AX40&amp;"_"&amp;$BC$14,データシート1!$A:$BT,MATCH($BC$12&amp;"_"&amp;BG$20,データシート1!$A$1:$BT$1,0),0)</f>
        <v>1.4676178751281359</v>
      </c>
      <c r="BH40" s="34">
        <f>VLOOKUP($AX40&amp;"_"&amp;$BC$14,データシート1!$A:$BT,MATCH($BC$12&amp;"_"&amp;BH$20,データシート1!$A$1:$BT$1,0),0)</f>
        <v>2.2158100711835975</v>
      </c>
      <c r="BI40" s="34">
        <f>VLOOKUP($AX40&amp;"_"&amp;$BC$14,データシート1!$A:$BT,MATCH($BC$12&amp;"_"&amp;BI$20,データシート1!$A$1:$BT$1,0),0)</f>
        <v>26.879534612387932</v>
      </c>
      <c r="BJ40" s="34">
        <f>VLOOKUP($AX40&amp;"_"&amp;$BC$14,データシート1!$A:$BT,MATCH($BC$12&amp;"_"&amp;BJ$20,データシート1!$A$1:$BT$1,0),0)</f>
        <v>28.344838518157427</v>
      </c>
      <c r="BK40" s="34">
        <f t="shared" si="1"/>
        <v>36.878223485780808</v>
      </c>
      <c r="BL40" s="34">
        <f t="shared" si="2"/>
        <v>35.572395828837159</v>
      </c>
      <c r="BM40" s="34">
        <f>VLOOKUP($AX40&amp;"_"&amp;$BC$14,データシート1!$A:$BT,MATCH($BC$12&amp;"_"&amp;BM$20,データシート1!$A$1:$BT$1,0),0)</f>
        <v>17.822346004618407</v>
      </c>
      <c r="BN40" s="34">
        <f>VLOOKUP($AX40&amp;"_"&amp;$BC$14,データシート1!$A:$BT,MATCH($BC$12&amp;"_"&amp;BN$20,データシート1!$A$1:$BT$1,0),0)</f>
        <v>17.750049824218753</v>
      </c>
      <c r="BO40" s="34">
        <f>VLOOKUP($AX40&amp;"_"&amp;$BC$14,データシート1!$A:$BT,MATCH($BC$12&amp;"_"&amp;BO$20,データシート1!$A$1:$BT$1,0),0)</f>
        <v>1.30582765694365</v>
      </c>
      <c r="BP40" s="34">
        <f>VLOOKUP($AX40&amp;"_"&amp;$BC$14,データシート1!$A:$BT,MATCH($BC$12&amp;"_"&amp;BP$20,データシート1!$A$1:$BT$1,0),0)</f>
        <v>0</v>
      </c>
      <c r="BQ40" s="34">
        <f>VLOOKUP($AX40&amp;"_"&amp;$BC$14,データシート1!$A:$BT,MATCH($BC$12&amp;"_"&amp;BQ$20,データシート1!$A$1:$BT$1,0),0)</f>
        <v>1.22380017408</v>
      </c>
      <c r="BR40" s="35">
        <f t="shared" si="3"/>
        <v>128.65884282220949</v>
      </c>
      <c r="BT40" s="121" t="str">
        <f t="shared" si="4"/>
        <v>上野原市</v>
      </c>
      <c r="BU40" s="33">
        <f t="shared" si="25"/>
        <v>128.65884282220949</v>
      </c>
      <c r="BV40" s="59">
        <f t="shared" si="16"/>
        <v>0.274621201751584</v>
      </c>
      <c r="BW40" s="59">
        <f t="shared" si="5"/>
        <v>0.24599178254095291</v>
      </c>
      <c r="BX40" s="59">
        <f t="shared" si="5"/>
        <v>1.1407050171873543E-2</v>
      </c>
      <c r="BY40" s="59">
        <f t="shared" si="5"/>
        <v>1.7222369038757571E-2</v>
      </c>
      <c r="BZ40" s="59">
        <f t="shared" si="5"/>
        <v>0.20892100397274754</v>
      </c>
      <c r="CA40" s="59">
        <f t="shared" si="5"/>
        <v>0.22031006883317353</v>
      </c>
      <c r="CB40" s="59">
        <f t="shared" si="5"/>
        <v>0.28663574673014836</v>
      </c>
      <c r="CC40" s="59">
        <f t="shared" si="5"/>
        <v>0.27648620995288897</v>
      </c>
      <c r="CD40" s="59">
        <f t="shared" si="5"/>
        <v>0.13852406576706641</v>
      </c>
      <c r="CE40" s="59">
        <f t="shared" si="5"/>
        <v>0.13796214418582259</v>
      </c>
      <c r="CF40" s="59">
        <f t="shared" si="5"/>
        <v>1.0149536777259386E-2</v>
      </c>
      <c r="CG40" s="59">
        <f t="shared" si="5"/>
        <v>0</v>
      </c>
      <c r="CH40" s="59">
        <f t="shared" si="5"/>
        <v>9.5119787123465697E-3</v>
      </c>
      <c r="CI40" s="122">
        <f t="shared" si="6"/>
        <v>1</v>
      </c>
      <c r="CK40" s="123" t="str">
        <f t="shared" si="7"/>
        <v>上野原市</v>
      </c>
      <c r="CL40" s="124">
        <f t="shared" si="17"/>
        <v>35.332446031803329</v>
      </c>
      <c r="CM40" s="65">
        <f t="shared" si="18"/>
        <v>9.1672113419051751E-2</v>
      </c>
      <c r="CN40" s="66">
        <f t="shared" si="19"/>
        <v>31.649018085491598</v>
      </c>
      <c r="CO40" s="65">
        <f t="shared" si="20"/>
        <v>0.10234124772056698</v>
      </c>
      <c r="CP40" s="66">
        <f t="shared" si="8"/>
        <v>1.4676178751281359</v>
      </c>
      <c r="CQ40" s="65">
        <f t="shared" si="21"/>
        <v>0</v>
      </c>
      <c r="CR40" s="66">
        <f t="shared" si="9"/>
        <v>2.2158100711835975</v>
      </c>
      <c r="CS40" s="65">
        <f t="shared" si="22"/>
        <v>0</v>
      </c>
      <c r="CT40" s="66">
        <f t="shared" si="10"/>
        <v>26.879534612387932</v>
      </c>
      <c r="CU40" s="67">
        <f t="shared" si="23"/>
        <v>0</v>
      </c>
      <c r="CV40" s="16"/>
      <c r="CW40" s="959">
        <f t="shared" si="24"/>
        <v>3.2389999999999999</v>
      </c>
      <c r="CX40" s="962">
        <f>VLOOKUP($AX40&amp;"_"&amp;$CW$14,データシート1!$A:$BT,MATCH($CW$12&amp;"_"&amp;CX$20,データシート1!$A$1:$BT$1,0),0)</f>
        <v>3.2389999999999999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3.2389999999999999</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09342</v>
      </c>
      <c r="AY41" s="18" t="str">
        <f>IF(IFERROR(比較地域マスタ!$Z26,"")=0,"",IFERROR(比較地域マスタ!$Z26,""))</f>
        <v>益子町</v>
      </c>
      <c r="BB41" s="110" t="str">
        <f t="shared" si="0"/>
        <v>09342</v>
      </c>
      <c r="BC41" s="1031" t="str">
        <f t="shared" si="0"/>
        <v>益子町</v>
      </c>
      <c r="BD41" s="34">
        <f t="shared" si="14"/>
        <v>106.87135857342827</v>
      </c>
      <c r="BE41" s="34">
        <f t="shared" si="15"/>
        <v>14.865600000028856</v>
      </c>
      <c r="BF41" s="34">
        <f>VLOOKUP($AX41&amp;"_"&amp;$BC$14,データシート1!$A:$BT,MATCH($BC$12&amp;"_"&amp;BF$20,データシート1!$A$1:$BT$1,0),0)</f>
        <v>9.1687560998477196</v>
      </c>
      <c r="BG41" s="34">
        <f>VLOOKUP($AX41&amp;"_"&amp;$BC$14,データシート1!$A:$BT,MATCH($BC$12&amp;"_"&amp;BG$20,データシート1!$A$1:$BT$1,0),0)</f>
        <v>1.8517978614075248</v>
      </c>
      <c r="BH41" s="34">
        <f>VLOOKUP($AX41&amp;"_"&amp;$BC$14,データシート1!$A:$BT,MATCH($BC$12&amp;"_"&amp;BH$20,データシート1!$A$1:$BT$1,0),0)</f>
        <v>3.8450460387736114</v>
      </c>
      <c r="BI41" s="34">
        <f>VLOOKUP($AX41&amp;"_"&amp;$BC$14,データシート1!$A:$BT,MATCH($BC$12&amp;"_"&amp;BI$20,データシート1!$A$1:$BT$1,0),0)</f>
        <v>18.548704699651786</v>
      </c>
      <c r="BJ41" s="34">
        <f>VLOOKUP($AX41&amp;"_"&amp;$BC$14,データシート1!$A:$BT,MATCH($BC$12&amp;"_"&amp;BJ$20,データシート1!$A$1:$BT$1,0),0)</f>
        <v>25.01527874176632</v>
      </c>
      <c r="BK41" s="34">
        <f t="shared" si="1"/>
        <v>45.528994190024605</v>
      </c>
      <c r="BL41" s="34">
        <f t="shared" si="2"/>
        <v>44.233033954231118</v>
      </c>
      <c r="BM41" s="34">
        <f>VLOOKUP($AX41&amp;"_"&amp;$BC$14,データシート1!$A:$BT,MATCH($BC$12&amp;"_"&amp;BM$20,データシート1!$A$1:$BT$1,0),0)</f>
        <v>22.486899614612334</v>
      </c>
      <c r="BN41" s="34">
        <f>VLOOKUP($AX41&amp;"_"&amp;$BC$14,データシート1!$A:$BT,MATCH($BC$12&amp;"_"&amp;BN$20,データシート1!$A$1:$BT$1,0),0)</f>
        <v>21.746134339618788</v>
      </c>
      <c r="BO41" s="34">
        <f>VLOOKUP($AX41&amp;"_"&amp;$BC$14,データシート1!$A:$BT,MATCH($BC$12&amp;"_"&amp;BO$20,データシート1!$A$1:$BT$1,0),0)</f>
        <v>1.2959602357934901</v>
      </c>
      <c r="BP41" s="34">
        <f>VLOOKUP($AX41&amp;"_"&amp;$BC$14,データシート1!$A:$BT,MATCH($BC$12&amp;"_"&amp;BP$20,データシート1!$A$1:$BT$1,0),0)</f>
        <v>0</v>
      </c>
      <c r="BQ41" s="34">
        <f>VLOOKUP($AX41&amp;"_"&amp;$BC$14,データシート1!$A:$BT,MATCH($BC$12&amp;"_"&amp;BQ$20,データシート1!$A$1:$BT$1,0),0)</f>
        <v>2.9127809419566901</v>
      </c>
      <c r="BR41" s="35">
        <f t="shared" si="3"/>
        <v>106.87135857342827</v>
      </c>
      <c r="BT41" s="121" t="str">
        <f t="shared" si="4"/>
        <v>益子町</v>
      </c>
      <c r="BU41" s="33">
        <f t="shared" si="25"/>
        <v>106.87135857342827</v>
      </c>
      <c r="BV41" s="59">
        <f t="shared" si="16"/>
        <v>0.13909807265915053</v>
      </c>
      <c r="BW41" s="59">
        <f t="shared" si="5"/>
        <v>8.5792453864504098E-2</v>
      </c>
      <c r="BX41" s="59">
        <f t="shared" si="5"/>
        <v>1.7327353990126429E-2</v>
      </c>
      <c r="BY41" s="59">
        <f t="shared" si="5"/>
        <v>3.5978264804520002E-2</v>
      </c>
      <c r="BZ41" s="59">
        <f t="shared" si="5"/>
        <v>0.17356104523465471</v>
      </c>
      <c r="CA41" s="59">
        <f t="shared" si="5"/>
        <v>0.23406906280300568</v>
      </c>
      <c r="CB41" s="59">
        <f t="shared" si="5"/>
        <v>0.42601679998989561</v>
      </c>
      <c r="CC41" s="59">
        <f t="shared" si="5"/>
        <v>0.41389044309603173</v>
      </c>
      <c r="CD41" s="59">
        <f t="shared" si="5"/>
        <v>0.21041090816827435</v>
      </c>
      <c r="CE41" s="59">
        <f t="shared" si="5"/>
        <v>0.20347953492775744</v>
      </c>
      <c r="CF41" s="59">
        <f t="shared" si="5"/>
        <v>1.2126356893863875E-2</v>
      </c>
      <c r="CG41" s="59">
        <f t="shared" si="5"/>
        <v>0</v>
      </c>
      <c r="CH41" s="59">
        <f t="shared" si="5"/>
        <v>2.7255019313293386E-2</v>
      </c>
      <c r="CI41" s="122">
        <f t="shared" si="6"/>
        <v>1</v>
      </c>
      <c r="CK41" s="123" t="str">
        <f t="shared" si="7"/>
        <v>益子町</v>
      </c>
      <c r="CL41" s="124">
        <f t="shared" si="17"/>
        <v>14.865600000028856</v>
      </c>
      <c r="CM41" s="65">
        <f t="shared" si="18"/>
        <v>0.37240340114016612</v>
      </c>
      <c r="CN41" s="66">
        <f t="shared" si="19"/>
        <v>9.1687560998477196</v>
      </c>
      <c r="CO41" s="65">
        <f t="shared" si="20"/>
        <v>0.60378964602318796</v>
      </c>
      <c r="CP41" s="66">
        <f t="shared" si="8"/>
        <v>1.8517978614075248</v>
      </c>
      <c r="CQ41" s="65">
        <f t="shared" si="21"/>
        <v>0</v>
      </c>
      <c r="CR41" s="66">
        <f t="shared" si="9"/>
        <v>3.8450460387736114</v>
      </c>
      <c r="CS41" s="65">
        <f t="shared" si="22"/>
        <v>0</v>
      </c>
      <c r="CT41" s="66">
        <f t="shared" si="10"/>
        <v>18.548704699651786</v>
      </c>
      <c r="CU41" s="67">
        <f t="shared" si="23"/>
        <v>0</v>
      </c>
      <c r="CV41" s="16"/>
      <c r="CW41" s="959">
        <f t="shared" si="24"/>
        <v>5.5359999999999996</v>
      </c>
      <c r="CX41" s="962">
        <f>VLOOKUP($AX41&amp;"_"&amp;$CW$14,データシート1!$A:$BT,MATCH($CW$12&amp;"_"&amp;CX$20,データシート1!$A$1:$BT$1,0),0)</f>
        <v>5.5359999999999996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5.5359999999999996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20321</v>
      </c>
      <c r="AY42" s="18" t="str">
        <f>IF(IFERROR(比較地域マスタ!$Z27,"")=0,"",IFERROR(比較地域マスタ!$Z27,""))</f>
        <v>軽井沢町</v>
      </c>
      <c r="BB42" s="110" t="str">
        <f t="shared" si="0"/>
        <v>20321</v>
      </c>
      <c r="BC42" s="1031" t="str">
        <f t="shared" si="0"/>
        <v>軽井沢町</v>
      </c>
      <c r="BD42" s="34">
        <f t="shared" si="14"/>
        <v>143.84116663390711</v>
      </c>
      <c r="BE42" s="34">
        <f t="shared" si="15"/>
        <v>6.8535438610031294</v>
      </c>
      <c r="BF42" s="34">
        <f>VLOOKUP($AX42&amp;"_"&amp;$BC$14,データシート1!$A:$BT,MATCH($BC$12&amp;"_"&amp;BF$20,データシート1!$A$1:$BT$1,0),0)</f>
        <v>0.86917273053903055</v>
      </c>
      <c r="BG42" s="34">
        <f>VLOOKUP($AX42&amp;"_"&amp;$BC$14,データシート1!$A:$BT,MATCH($BC$12&amp;"_"&amp;BG$20,データシート1!$A$1:$BT$1,0),0)</f>
        <v>1.9578949851588443</v>
      </c>
      <c r="BH42" s="34">
        <f>VLOOKUP($AX42&amp;"_"&amp;$BC$14,データシート1!$A:$BT,MATCH($BC$12&amp;"_"&amp;BH$20,データシート1!$A$1:$BT$1,0),0)</f>
        <v>4.0264761453052547</v>
      </c>
      <c r="BI42" s="34">
        <f>VLOOKUP($AX42&amp;"_"&amp;$BC$14,データシート1!$A:$BT,MATCH($BC$12&amp;"_"&amp;BI$20,データシート1!$A$1:$BT$1,0),0)</f>
        <v>50.494499379476608</v>
      </c>
      <c r="BJ42" s="34">
        <f>VLOOKUP($AX42&amp;"_"&amp;$BC$14,データシート1!$A:$BT,MATCH($BC$12&amp;"_"&amp;BJ$20,データシート1!$A$1:$BT$1,0),0)</f>
        <v>40.036826203858901</v>
      </c>
      <c r="BK42" s="34">
        <f t="shared" si="1"/>
        <v>43.481925398958033</v>
      </c>
      <c r="BL42" s="34">
        <f t="shared" si="2"/>
        <v>42.24230872180307</v>
      </c>
      <c r="BM42" s="34">
        <f>VLOOKUP($AX42&amp;"_"&amp;$BC$14,データシート1!$A:$BT,MATCH($BC$12&amp;"_"&amp;BM$20,データシート1!$A$1:$BT$1,0),0)</f>
        <v>21.657826857591267</v>
      </c>
      <c r="BN42" s="34">
        <f>VLOOKUP($AX42&amp;"_"&amp;$BC$14,データシート1!$A:$BT,MATCH($BC$12&amp;"_"&amp;BN$20,データシート1!$A$1:$BT$1,0),0)</f>
        <v>20.584481864211803</v>
      </c>
      <c r="BO42" s="34">
        <f>VLOOKUP($AX42&amp;"_"&amp;$BC$14,データシート1!$A:$BT,MATCH($BC$12&amp;"_"&amp;BO$20,データシート1!$A$1:$BT$1,0),0)</f>
        <v>1.2396166771549599</v>
      </c>
      <c r="BP42" s="34">
        <f>VLOOKUP($AX42&amp;"_"&amp;$BC$14,データシート1!$A:$BT,MATCH($BC$12&amp;"_"&amp;BP$20,データシート1!$A$1:$BT$1,0),0)</f>
        <v>0</v>
      </c>
      <c r="BQ42" s="34">
        <f>VLOOKUP($AX42&amp;"_"&amp;$BC$14,データシート1!$A:$BT,MATCH($BC$12&amp;"_"&amp;BQ$20,データシート1!$A$1:$BT$1,0),0)</f>
        <v>2.9743717906104439</v>
      </c>
      <c r="BR42" s="35">
        <f t="shared" si="3"/>
        <v>143.84116663390711</v>
      </c>
      <c r="BT42" s="121" t="str">
        <f t="shared" si="4"/>
        <v>軽井沢町</v>
      </c>
      <c r="BU42" s="33">
        <f t="shared" si="25"/>
        <v>143.84116663390711</v>
      </c>
      <c r="BV42" s="59">
        <f t="shared" si="16"/>
        <v>4.7646609252316584E-2</v>
      </c>
      <c r="BW42" s="59">
        <f t="shared" si="5"/>
        <v>6.0425867703866624E-3</v>
      </c>
      <c r="BX42" s="59">
        <f t="shared" si="5"/>
        <v>1.3611506573371448E-2</v>
      </c>
      <c r="BY42" s="59">
        <f t="shared" si="5"/>
        <v>2.7992515908558471E-2</v>
      </c>
      <c r="BZ42" s="59">
        <f t="shared" si="5"/>
        <v>0.35104344994636422</v>
      </c>
      <c r="CA42" s="59">
        <f t="shared" ref="CA42:CH68" si="32">BJ42/$BR42</f>
        <v>0.27834052754700878</v>
      </c>
      <c r="CB42" s="59">
        <f t="shared" si="32"/>
        <v>0.30229124538196156</v>
      </c>
      <c r="CC42" s="59">
        <f t="shared" si="32"/>
        <v>0.29367329054911501</v>
      </c>
      <c r="CD42" s="59">
        <f t="shared" si="32"/>
        <v>0.1505676529495413</v>
      </c>
      <c r="CE42" s="59">
        <f t="shared" si="32"/>
        <v>0.1431056375995737</v>
      </c>
      <c r="CF42" s="59">
        <f t="shared" si="32"/>
        <v>8.6179548328465094E-3</v>
      </c>
      <c r="CG42" s="59">
        <f t="shared" si="32"/>
        <v>0</v>
      </c>
      <c r="CH42" s="59">
        <f t="shared" si="32"/>
        <v>2.0678167872348909E-2</v>
      </c>
      <c r="CI42" s="122">
        <f t="shared" si="6"/>
        <v>1</v>
      </c>
      <c r="CK42" s="123" t="str">
        <f t="shared" si="7"/>
        <v>軽井沢町</v>
      </c>
      <c r="CL42" s="124">
        <f t="shared" si="17"/>
        <v>6.8535438610031294</v>
      </c>
      <c r="CM42" s="65">
        <f t="shared" si="18"/>
        <v>0</v>
      </c>
      <c r="CN42" s="66">
        <f t="shared" si="19"/>
        <v>0.86917273053903055</v>
      </c>
      <c r="CO42" s="65">
        <f t="shared" si="20"/>
        <v>0</v>
      </c>
      <c r="CP42" s="66">
        <f t="shared" si="8"/>
        <v>1.9578949851588443</v>
      </c>
      <c r="CQ42" s="65">
        <f t="shared" si="21"/>
        <v>0</v>
      </c>
      <c r="CR42" s="66">
        <f t="shared" si="9"/>
        <v>4.0264761453052547</v>
      </c>
      <c r="CS42" s="65">
        <f t="shared" si="22"/>
        <v>0</v>
      </c>
      <c r="CT42" s="66">
        <f t="shared" si="10"/>
        <v>50.494499379476608</v>
      </c>
      <c r="CU42" s="67">
        <f t="shared" si="23"/>
        <v>0.64700116649297168</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32.67</v>
      </c>
      <c r="DB42" s="962">
        <f>VLOOKUP($AX42&amp;"_"&amp;$CW$14,データシート1!$A:$BT,MATCH($CW$12&amp;"_"&amp;DB$20,データシート1!$A$1:$BT$1,0),0)</f>
        <v>0</v>
      </c>
      <c r="DC42" s="962">
        <f>VLOOKUP($AX42&amp;"_"&amp;$CW$14,データシート1!$A:$BT,MATCH($CW$12&amp;"_"&amp;DC$20,データシート1!$A$1:$BT$1,0),0)</f>
        <v>0</v>
      </c>
      <c r="DD42" s="961">
        <f t="shared" si="11"/>
        <v>32.67</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30205</v>
      </c>
      <c r="AY43" s="18" t="str">
        <f>IF(IFERROR(比較地域マスタ!$Z28,"")=0,"",IFERROR(比較地域マスタ!$Z28,""))</f>
        <v>御坊市</v>
      </c>
      <c r="AZ43" s="23"/>
      <c r="BB43" s="110" t="str">
        <f t="shared" si="0"/>
        <v>30205</v>
      </c>
      <c r="BC43" s="1031" t="str">
        <f t="shared" si="0"/>
        <v>御坊市</v>
      </c>
      <c r="BD43" s="34">
        <f t="shared" si="14"/>
        <v>237.42669316305003</v>
      </c>
      <c r="BE43" s="34">
        <f t="shared" si="15"/>
        <v>134.32942106989177</v>
      </c>
      <c r="BF43" s="34">
        <f>VLOOKUP($AX43&amp;"_"&amp;$BC$14,データシート1!$A:$BT,MATCH($BC$12&amp;"_"&amp;BF$20,データシート1!$A$1:$BT$1,0),0)</f>
        <v>128.64079411525424</v>
      </c>
      <c r="BG43" s="34">
        <f>VLOOKUP($AX43&amp;"_"&amp;$BC$14,データシート1!$A:$BT,MATCH($BC$12&amp;"_"&amp;BG$20,データシート1!$A$1:$BT$1,0),0)</f>
        <v>1.4261794941800998</v>
      </c>
      <c r="BH43" s="34">
        <f>VLOOKUP($AX43&amp;"_"&amp;$BC$14,データシート1!$A:$BT,MATCH($BC$12&amp;"_"&amp;BH$20,データシート1!$A$1:$BT$1,0),0)</f>
        <v>4.2624474604574232</v>
      </c>
      <c r="BI43" s="34">
        <f>VLOOKUP($AX43&amp;"_"&amp;$BC$14,データシート1!$A:$BT,MATCH($BC$12&amp;"_"&amp;BI$20,データシート1!$A$1:$BT$1,0),0)</f>
        <v>31.980745815120805</v>
      </c>
      <c r="BJ43" s="34">
        <f>VLOOKUP($AX43&amp;"_"&amp;$BC$14,データシート1!$A:$BT,MATCH($BC$12&amp;"_"&amp;BJ$20,データシート1!$A$1:$BT$1,0),0)</f>
        <v>22.841580811579853</v>
      </c>
      <c r="BK43" s="34">
        <f t="shared" si="1"/>
        <v>46.415976875959394</v>
      </c>
      <c r="BL43" s="34">
        <f t="shared" si="2"/>
        <v>44.02031858471733</v>
      </c>
      <c r="BM43" s="34">
        <f>VLOOKUP($AX43&amp;"_"&amp;$BC$14,データシート1!$A:$BT,MATCH($BC$12&amp;"_"&amp;BM$20,データシート1!$A$1:$BT$1,0),0)</f>
        <v>19.383992886285956</v>
      </c>
      <c r="BN43" s="34">
        <f>VLOOKUP($AX43&amp;"_"&amp;$BC$14,データシート1!$A:$BT,MATCH($BC$12&amp;"_"&amp;BN$20,データシート1!$A$1:$BT$1,0),0)</f>
        <v>24.636325698431371</v>
      </c>
      <c r="BO43" s="34">
        <f>VLOOKUP($AX43&amp;"_"&amp;$BC$14,データシート1!$A:$BT,MATCH($BC$12&amp;"_"&amp;BO$20,データシート1!$A$1:$BT$1,0),0)</f>
        <v>1.3070537861989999</v>
      </c>
      <c r="BP43" s="34">
        <f>VLOOKUP($AX43&amp;"_"&amp;$BC$14,データシート1!$A:$BT,MATCH($BC$12&amp;"_"&amp;BP$20,データシート1!$A$1:$BT$1,0),0)</f>
        <v>1.0886045050430662</v>
      </c>
      <c r="BQ43" s="34">
        <f>VLOOKUP($AX43&amp;"_"&amp;$BC$14,データシート1!$A:$BT,MATCH($BC$12&amp;"_"&amp;BQ$20,データシート1!$A$1:$BT$1,0),0)</f>
        <v>1.8589685904982121</v>
      </c>
      <c r="BR43" s="35">
        <f t="shared" si="3"/>
        <v>237.42669316305003</v>
      </c>
      <c r="BT43" s="121" t="str">
        <f t="shared" si="4"/>
        <v>御坊市</v>
      </c>
      <c r="BU43" s="33">
        <f t="shared" si="25"/>
        <v>237.42669316305003</v>
      </c>
      <c r="BV43" s="59">
        <f t="shared" si="16"/>
        <v>0.5657721938520307</v>
      </c>
      <c r="BW43" s="59">
        <f t="shared" si="16"/>
        <v>0.54181268500804858</v>
      </c>
      <c r="BX43" s="59">
        <f t="shared" si="16"/>
        <v>6.0068203586556611E-3</v>
      </c>
      <c r="BY43" s="59">
        <f t="shared" si="16"/>
        <v>1.7952688485326444E-2</v>
      </c>
      <c r="BZ43" s="59">
        <f t="shared" si="16"/>
        <v>0.13469734758575944</v>
      </c>
      <c r="CA43" s="59">
        <f t="shared" si="32"/>
        <v>9.6204771701443287E-2</v>
      </c>
      <c r="CB43" s="59">
        <f t="shared" si="32"/>
        <v>0.19549603398672516</v>
      </c>
      <c r="CC43" s="59">
        <f t="shared" si="32"/>
        <v>0.18540593729487226</v>
      </c>
      <c r="CD43" s="59">
        <f t="shared" si="32"/>
        <v>8.1642011806036585E-2</v>
      </c>
      <c r="CE43" s="59">
        <f t="shared" si="32"/>
        <v>0.10376392548883566</v>
      </c>
      <c r="CF43" s="59">
        <f t="shared" si="32"/>
        <v>5.5050835640514774E-3</v>
      </c>
      <c r="CG43" s="59">
        <f t="shared" si="32"/>
        <v>4.5850131278014289E-3</v>
      </c>
      <c r="CH43" s="59">
        <f t="shared" si="32"/>
        <v>7.8296528740413648E-3</v>
      </c>
      <c r="CI43" s="122">
        <f t="shared" si="6"/>
        <v>1</v>
      </c>
      <c r="CJ43" s="23"/>
      <c r="CK43" s="123" t="str">
        <f t="shared" si="7"/>
        <v>御坊市</v>
      </c>
      <c r="CL43" s="124">
        <f t="shared" si="17"/>
        <v>134.32942106989177</v>
      </c>
      <c r="CM43" s="65">
        <f t="shared" si="18"/>
        <v>2.5549131178152894E-2</v>
      </c>
      <c r="CN43" s="66">
        <f t="shared" si="19"/>
        <v>128.64079411525424</v>
      </c>
      <c r="CO43" s="65">
        <f t="shared" si="20"/>
        <v>2.6678939784258011E-2</v>
      </c>
      <c r="CP43" s="66">
        <f t="shared" si="8"/>
        <v>1.4261794941800998</v>
      </c>
      <c r="CQ43" s="65">
        <f t="shared" si="21"/>
        <v>0</v>
      </c>
      <c r="CR43" s="66">
        <f t="shared" si="9"/>
        <v>4.2624474604574232</v>
      </c>
      <c r="CS43" s="65">
        <f t="shared" si="22"/>
        <v>0</v>
      </c>
      <c r="CT43" s="66">
        <f t="shared" si="10"/>
        <v>31.980745815120805</v>
      </c>
      <c r="CU43" s="67">
        <f t="shared" si="23"/>
        <v>0.19946376600710627</v>
      </c>
      <c r="CV43" s="16"/>
      <c r="CW43" s="959">
        <f t="shared" si="24"/>
        <v>3.4319999999999999</v>
      </c>
      <c r="CX43" s="962">
        <f>VLOOKUP($AX43&amp;"_"&amp;$CW$14,データシート1!$A:$BT,MATCH($CW$12&amp;"_"&amp;CX$20,データシート1!$A$1:$BT$1,0),0)</f>
        <v>3.4319999999999999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6.3789999999999996</v>
      </c>
      <c r="DB43" s="962">
        <f>VLOOKUP($AX43&amp;"_"&amp;$CW$14,データシート1!$A:$BT,MATCH($CW$12&amp;"_"&amp;DB$20,データシート1!$A$1:$BT$1,0),0)</f>
        <v>73.924999999999997</v>
      </c>
      <c r="DC43" s="962">
        <f>VLOOKUP($AX43&amp;"_"&amp;$CW$14,データシート1!$A:$BT,MATCH($CW$12&amp;"_"&amp;DC$20,データシート1!$A$1:$BT$1,0),0)</f>
        <v>0</v>
      </c>
      <c r="DD43" s="961">
        <f t="shared" si="11"/>
        <v>83.73599999999999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1</v>
      </c>
      <c r="DK43" s="64">
        <f>VLOOKUP($AX43&amp;"_"&amp;$DF$14,データシート1!$A:$BT,MATCH($DF$12&amp;"_"&amp;DK$20,データシート1!$A$1:$BT$1,0),0)</f>
        <v>0</v>
      </c>
      <c r="DL43" s="68">
        <f t="shared" si="12"/>
        <v>4</v>
      </c>
      <c r="DM43" s="16"/>
      <c r="DN43" s="126">
        <f t="shared" si="26"/>
        <v>0.04</v>
      </c>
      <c r="DO43" s="127">
        <f t="shared" si="27"/>
        <v>0</v>
      </c>
      <c r="DP43" s="127">
        <f t="shared" si="29"/>
        <v>0</v>
      </c>
      <c r="DQ43" s="127">
        <f t="shared" si="30"/>
        <v>0.08</v>
      </c>
      <c r="DR43" s="127">
        <f t="shared" si="31"/>
        <v>0.88</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28222</v>
      </c>
      <c r="AY44" s="18" t="str">
        <f>IF(IFERROR(比較地域マスタ!$Z29,"")=0,"",IFERROR(比較地域マスタ!$Z29,""))</f>
        <v>養父市</v>
      </c>
      <c r="BB44" s="110" t="str">
        <f t="shared" si="0"/>
        <v>28222</v>
      </c>
      <c r="BC44" s="1031" t="str">
        <f t="shared" si="0"/>
        <v>養父市</v>
      </c>
      <c r="BD44" s="34">
        <f t="shared" si="14"/>
        <v>178.26824672587725</v>
      </c>
      <c r="BE44" s="34">
        <f t="shared" si="15"/>
        <v>90.283309541519884</v>
      </c>
      <c r="BF44" s="34">
        <f>VLOOKUP($AX44&amp;"_"&amp;$BC$14,データシート1!$A:$BT,MATCH($BC$12&amp;"_"&amp;BF$20,データシート1!$A$1:$BT$1,0),0)</f>
        <v>78.657968846597186</v>
      </c>
      <c r="BG44" s="34">
        <f>VLOOKUP($AX44&amp;"_"&amp;$BC$14,データシート1!$A:$BT,MATCH($BC$12&amp;"_"&amp;BG$20,データシート1!$A$1:$BT$1,0),0)</f>
        <v>1.4229985177104314</v>
      </c>
      <c r="BH44" s="34">
        <f>VLOOKUP($AX44&amp;"_"&amp;$BC$14,データシート1!$A:$BT,MATCH($BC$12&amp;"_"&amp;BH$20,データシート1!$A$1:$BT$1,0),0)</f>
        <v>10.20234217721228</v>
      </c>
      <c r="BI44" s="34">
        <f>VLOOKUP($AX44&amp;"_"&amp;$BC$14,データシート1!$A:$BT,MATCH($BC$12&amp;"_"&amp;BI$20,データシート1!$A$1:$BT$1,0),0)</f>
        <v>20.257495582641539</v>
      </c>
      <c r="BJ44" s="34">
        <f>VLOOKUP($AX44&amp;"_"&amp;$BC$14,データシート1!$A:$BT,MATCH($BC$12&amp;"_"&amp;BJ$20,データシート1!$A$1:$BT$1,0),0)</f>
        <v>16.68826438894061</v>
      </c>
      <c r="BK44" s="34">
        <f t="shared" si="1"/>
        <v>47.365155941231428</v>
      </c>
      <c r="BL44" s="34">
        <f t="shared" si="2"/>
        <v>46.05792699371024</v>
      </c>
      <c r="BM44" s="34">
        <f>VLOOKUP($AX44&amp;"_"&amp;$BC$14,データシート1!$A:$BT,MATCH($BC$12&amp;"_"&amp;BM$20,データシート1!$A$1:$BT$1,0),0)</f>
        <v>19.544370895021178</v>
      </c>
      <c r="BN44" s="34">
        <f>VLOOKUP($AX44&amp;"_"&amp;$BC$14,データシート1!$A:$BT,MATCH($BC$12&amp;"_"&amp;BN$20,データシート1!$A$1:$BT$1,0),0)</f>
        <v>26.513556098689062</v>
      </c>
      <c r="BO44" s="34">
        <f>VLOOKUP($AX44&amp;"_"&amp;$BC$14,データシート1!$A:$BT,MATCH($BC$12&amp;"_"&amp;BO$20,データシート1!$A$1:$BT$1,0),0)</f>
        <v>1.30722894752119</v>
      </c>
      <c r="BP44" s="34">
        <f>VLOOKUP($AX44&amp;"_"&amp;$BC$14,データシート1!$A:$BT,MATCH($BC$12&amp;"_"&amp;BP$20,データシート1!$A$1:$BT$1,0),0)</f>
        <v>0</v>
      </c>
      <c r="BQ44" s="34">
        <f>VLOOKUP($AX44&amp;"_"&amp;$BC$14,データシート1!$A:$BT,MATCH($BC$12&amp;"_"&amp;BQ$20,データシート1!$A$1:$BT$1,0),0)</f>
        <v>3.6740212715437699</v>
      </c>
      <c r="BR44" s="35">
        <f t="shared" si="3"/>
        <v>178.26824672587725</v>
      </c>
      <c r="BT44" s="121" t="str">
        <f t="shared" si="4"/>
        <v>養父市</v>
      </c>
      <c r="BU44" s="33">
        <f t="shared" si="25"/>
        <v>178.26824672587725</v>
      </c>
      <c r="BV44" s="59">
        <f t="shared" si="16"/>
        <v>0.50644638739476899</v>
      </c>
      <c r="BW44" s="59">
        <f t="shared" si="16"/>
        <v>0.44123376030925687</v>
      </c>
      <c r="BX44" s="59">
        <f t="shared" si="16"/>
        <v>7.982344269636385E-3</v>
      </c>
      <c r="BY44" s="59">
        <f t="shared" si="16"/>
        <v>5.7230282815875798E-2</v>
      </c>
      <c r="BZ44" s="59">
        <f t="shared" si="16"/>
        <v>0.11363490669087833</v>
      </c>
      <c r="CA44" s="59">
        <f t="shared" si="32"/>
        <v>9.3613218817382118E-2</v>
      </c>
      <c r="CB44" s="59">
        <f t="shared" si="32"/>
        <v>0.26569597677181817</v>
      </c>
      <c r="CC44" s="59">
        <f t="shared" si="32"/>
        <v>0.25836304467914262</v>
      </c>
      <c r="CD44" s="59">
        <f t="shared" si="32"/>
        <v>0.10963461667446879</v>
      </c>
      <c r="CE44" s="59">
        <f t="shared" si="32"/>
        <v>0.14872842800467381</v>
      </c>
      <c r="CF44" s="59">
        <f t="shared" si="32"/>
        <v>7.3329320926755594E-3</v>
      </c>
      <c r="CG44" s="59">
        <f t="shared" si="32"/>
        <v>0</v>
      </c>
      <c r="CH44" s="59">
        <f t="shared" si="32"/>
        <v>2.060951032515233E-2</v>
      </c>
      <c r="CI44" s="122">
        <f t="shared" si="6"/>
        <v>1</v>
      </c>
      <c r="CK44" s="123" t="str">
        <f t="shared" si="7"/>
        <v>養父市</v>
      </c>
      <c r="CL44" s="124">
        <f t="shared" si="17"/>
        <v>90.283309541519884</v>
      </c>
      <c r="CM44" s="65">
        <f t="shared" si="18"/>
        <v>0.30314573246136289</v>
      </c>
      <c r="CN44" s="66">
        <f t="shared" si="19"/>
        <v>78.657968846597186</v>
      </c>
      <c r="CO44" s="65">
        <f t="shared" si="20"/>
        <v>0.34794948816154192</v>
      </c>
      <c r="CP44" s="66">
        <f t="shared" si="8"/>
        <v>1.4229985177104314</v>
      </c>
      <c r="CQ44" s="65">
        <f t="shared" si="21"/>
        <v>0</v>
      </c>
      <c r="CR44" s="66">
        <f t="shared" si="9"/>
        <v>10.20234217721228</v>
      </c>
      <c r="CS44" s="65">
        <f t="shared" si="22"/>
        <v>0</v>
      </c>
      <c r="CT44" s="66">
        <f t="shared" si="10"/>
        <v>20.257495582641539</v>
      </c>
      <c r="CU44" s="67">
        <f t="shared" si="23"/>
        <v>0.19498955257750217</v>
      </c>
      <c r="CV44" s="16"/>
      <c r="CW44" s="959">
        <f t="shared" si="24"/>
        <v>27.369</v>
      </c>
      <c r="CX44" s="962">
        <f>VLOOKUP($AX44&amp;"_"&amp;$CW$14,データシート1!$A:$BT,MATCH($CW$12&amp;"_"&amp;CX$20,データシート1!$A$1:$BT$1,0),0)</f>
        <v>27.369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3.95</v>
      </c>
      <c r="DB44" s="962">
        <f>VLOOKUP($AX44&amp;"_"&amp;$CW$14,データシート1!$A:$BT,MATCH($CW$12&amp;"_"&amp;DB$20,データシート1!$A$1:$BT$1,0),0)</f>
        <v>0</v>
      </c>
      <c r="DC44" s="962">
        <f>VLOOKUP($AX44&amp;"_"&amp;$CW$14,データシート1!$A:$BT,MATCH($CW$12&amp;"_"&amp;DC$20,データシート1!$A$1:$BT$1,0),0)</f>
        <v>0</v>
      </c>
      <c r="DD44" s="961">
        <f t="shared" si="11"/>
        <v>31.318999999999999</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0.87</v>
      </c>
      <c r="DO44" s="127">
        <f t="shared" si="27"/>
        <v>0</v>
      </c>
      <c r="DP44" s="127">
        <f t="shared" si="29"/>
        <v>0</v>
      </c>
      <c r="DQ44" s="127">
        <f t="shared" si="30"/>
        <v>0.13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18206</v>
      </c>
      <c r="AY45" s="18" t="str">
        <f>IF(IFERROR(比較地域マスタ!$Z30,"")=0,"",IFERROR(比較地域マスタ!$Z30,""))</f>
        <v>勝山市</v>
      </c>
      <c r="BB45" s="110" t="str">
        <f t="shared" si="0"/>
        <v>18206</v>
      </c>
      <c r="BC45" s="1031" t="str">
        <f t="shared" si="0"/>
        <v>勝山市</v>
      </c>
      <c r="BD45" s="34">
        <f t="shared" si="14"/>
        <v>174.0789541644769</v>
      </c>
      <c r="BE45" s="34">
        <f t="shared" si="15"/>
        <v>69.699940938037969</v>
      </c>
      <c r="BF45" s="34">
        <f>VLOOKUP($AX45&amp;"_"&amp;$BC$14,データシート1!$A:$BT,MATCH($BC$12&amp;"_"&amp;BF$20,データシート1!$A$1:$BT$1,0),0)</f>
        <v>58.476080175985281</v>
      </c>
      <c r="BG45" s="34">
        <f>VLOOKUP($AX45&amp;"_"&amp;$BC$14,データシート1!$A:$BT,MATCH($BC$12&amp;"_"&amp;BG$20,データシート1!$A$1:$BT$1,0),0)</f>
        <v>1.6203014456707849</v>
      </c>
      <c r="BH45" s="34">
        <f>VLOOKUP($AX45&amp;"_"&amp;$BC$14,データシート1!$A:$BT,MATCH($BC$12&amp;"_"&amp;BH$20,データシート1!$A$1:$BT$1,0),0)</f>
        <v>9.6035593163819097</v>
      </c>
      <c r="BI45" s="34">
        <f>VLOOKUP($AX45&amp;"_"&amp;$BC$14,データシート1!$A:$BT,MATCH($BC$12&amp;"_"&amp;BI$20,データシート1!$A$1:$BT$1,0),0)</f>
        <v>22.764599447957295</v>
      </c>
      <c r="BJ45" s="34">
        <f>VLOOKUP($AX45&amp;"_"&amp;$BC$14,データシート1!$A:$BT,MATCH($BC$12&amp;"_"&amp;BJ$20,データシート1!$A$1:$BT$1,0),0)</f>
        <v>37.337272828278103</v>
      </c>
      <c r="BK45" s="34">
        <f t="shared" si="1"/>
        <v>40.446279937300766</v>
      </c>
      <c r="BL45" s="34">
        <f t="shared" si="2"/>
        <v>39.153355831091943</v>
      </c>
      <c r="BM45" s="34">
        <f>VLOOKUP($AX45&amp;"_"&amp;$BC$14,データシート1!$A:$BT,MATCH($BC$12&amp;"_"&amp;BM$20,データシート1!$A$1:$BT$1,0),0)</f>
        <v>19.986089986876664</v>
      </c>
      <c r="BN45" s="34">
        <f>VLOOKUP($AX45&amp;"_"&amp;$BC$14,データシート1!$A:$BT,MATCH($BC$12&amp;"_"&amp;BN$20,データシート1!$A$1:$BT$1,0),0)</f>
        <v>19.167265844215279</v>
      </c>
      <c r="BO45" s="34">
        <f>VLOOKUP($AX45&amp;"_"&amp;$BC$14,データシート1!$A:$BT,MATCH($BC$12&amp;"_"&amp;BO$20,データシート1!$A$1:$BT$1,0),0)</f>
        <v>1.2929241062088199</v>
      </c>
      <c r="BP45" s="34">
        <f>VLOOKUP($AX45&amp;"_"&amp;$BC$14,データシート1!$A:$BT,MATCH($BC$12&amp;"_"&amp;BP$20,データシート1!$A$1:$BT$1,0),0)</f>
        <v>0</v>
      </c>
      <c r="BQ45" s="34">
        <f>VLOOKUP($AX45&amp;"_"&amp;$BC$14,データシート1!$A:$BT,MATCH($BC$12&amp;"_"&amp;BQ$20,データシート1!$A$1:$BT$1,0),0)</f>
        <v>3.830861012902774</v>
      </c>
      <c r="BR45" s="35">
        <f t="shared" si="3"/>
        <v>174.0789541644769</v>
      </c>
      <c r="BT45" s="121" t="str">
        <f t="shared" si="4"/>
        <v>勝山市</v>
      </c>
      <c r="BU45" s="33">
        <f t="shared" si="25"/>
        <v>174.0789541644769</v>
      </c>
      <c r="BV45" s="59">
        <f t="shared" si="16"/>
        <v>0.40039269119334564</v>
      </c>
      <c r="BW45" s="59">
        <f t="shared" si="16"/>
        <v>0.33591700074630904</v>
      </c>
      <c r="BX45" s="59">
        <f t="shared" si="16"/>
        <v>9.307853746294099E-3</v>
      </c>
      <c r="BY45" s="59">
        <f t="shared" si="16"/>
        <v>5.5167836700742559E-2</v>
      </c>
      <c r="BZ45" s="59">
        <f t="shared" si="16"/>
        <v>0.13077169240371453</v>
      </c>
      <c r="CA45" s="59">
        <f t="shared" si="32"/>
        <v>0.21448470326286728</v>
      </c>
      <c r="CB45" s="59">
        <f t="shared" si="32"/>
        <v>0.23234445617754268</v>
      </c>
      <c r="CC45" s="59">
        <f t="shared" si="32"/>
        <v>0.22491722804181288</v>
      </c>
      <c r="CD45" s="59">
        <f t="shared" si="32"/>
        <v>0.1148104897734679</v>
      </c>
      <c r="CE45" s="59">
        <f t="shared" si="32"/>
        <v>0.11010673826834498</v>
      </c>
      <c r="CF45" s="59">
        <f t="shared" si="32"/>
        <v>7.4272281357297939E-3</v>
      </c>
      <c r="CG45" s="59">
        <f t="shared" si="32"/>
        <v>0</v>
      </c>
      <c r="CH45" s="59">
        <f t="shared" si="32"/>
        <v>2.200645696252989E-2</v>
      </c>
      <c r="CI45" s="122">
        <f t="shared" si="6"/>
        <v>1</v>
      </c>
      <c r="CK45" s="123" t="str">
        <f t="shared" si="7"/>
        <v>勝山市</v>
      </c>
      <c r="CL45" s="124">
        <f t="shared" si="17"/>
        <v>69.699940938037969</v>
      </c>
      <c r="CM45" s="65">
        <f t="shared" si="18"/>
        <v>0.53814966691786503</v>
      </c>
      <c r="CN45" s="66">
        <f t="shared" si="19"/>
        <v>58.476080175985281</v>
      </c>
      <c r="CO45" s="65">
        <f t="shared" si="20"/>
        <v>0.64144176365987071</v>
      </c>
      <c r="CP45" s="66">
        <f t="shared" si="8"/>
        <v>1.6203014456707849</v>
      </c>
      <c r="CQ45" s="65">
        <f t="shared" si="21"/>
        <v>0</v>
      </c>
      <c r="CR45" s="66">
        <f t="shared" si="9"/>
        <v>9.6035593163819097</v>
      </c>
      <c r="CS45" s="65">
        <f t="shared" si="22"/>
        <v>0</v>
      </c>
      <c r="CT45" s="66">
        <f t="shared" si="10"/>
        <v>22.764599447957295</v>
      </c>
      <c r="CU45" s="67">
        <f t="shared" si="23"/>
        <v>0.14535726875251134</v>
      </c>
      <c r="CV45" s="16"/>
      <c r="CW45" s="959">
        <f t="shared" si="24"/>
        <v>37.509</v>
      </c>
      <c r="CX45" s="962">
        <f>VLOOKUP($AX45&amp;"_"&amp;$CW$14,データシート1!$A:$BT,MATCH($CW$12&amp;"_"&amp;CX$20,データシート1!$A$1:$BT$1,0),0)</f>
        <v>37.509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3.3090000000000002</v>
      </c>
      <c r="DB45" s="962">
        <f>VLOOKUP($AX45&amp;"_"&amp;$CW$14,データシート1!$A:$BT,MATCH($CW$12&amp;"_"&amp;DB$20,データシート1!$A$1:$BT$1,0),0)</f>
        <v>0</v>
      </c>
      <c r="DC45" s="962">
        <f>VLOOKUP($AX45&amp;"_"&amp;$CW$14,データシート1!$A:$BT,MATCH($CW$12&amp;"_"&amp;DC$20,データシート1!$A$1:$BT$1,0),0)</f>
        <v>0</v>
      </c>
      <c r="DD45" s="961">
        <f t="shared" si="11"/>
        <v>40.817999999999998</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0.92</v>
      </c>
      <c r="DO45" s="127">
        <f t="shared" si="27"/>
        <v>0</v>
      </c>
      <c r="DP45" s="127">
        <f t="shared" si="29"/>
        <v>0</v>
      </c>
      <c r="DQ45" s="127">
        <f t="shared" si="30"/>
        <v>0.08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35213</v>
      </c>
      <c r="AY46" s="18" t="str">
        <f>IF(IFERROR(比較地域マスタ!$Z31,"")=0,"",IFERROR(比較地域マスタ!$Z31,""))</f>
        <v>美祢市</v>
      </c>
      <c r="BB46" s="110" t="str">
        <f t="shared" si="0"/>
        <v>35213</v>
      </c>
      <c r="BC46" s="1031" t="str">
        <f t="shared" si="0"/>
        <v>美祢市</v>
      </c>
      <c r="BD46" s="34">
        <f t="shared" si="14"/>
        <v>382.60726104501026</v>
      </c>
      <c r="BE46" s="34">
        <f t="shared" si="15"/>
        <v>262.25630632471609</v>
      </c>
      <c r="BF46" s="34">
        <f>VLOOKUP($AX46&amp;"_"&amp;$BC$14,データシート1!$A:$BT,MATCH($BC$12&amp;"_"&amp;BF$20,データシート1!$A$1:$BT$1,0),0)</f>
        <v>231.10497376755009</v>
      </c>
      <c r="BG46" s="34">
        <f>VLOOKUP($AX46&amp;"_"&amp;$BC$14,データシート1!$A:$BT,MATCH($BC$12&amp;"_"&amp;BG$20,データシート1!$A$1:$BT$1,0),0)</f>
        <v>3.7424571700944016</v>
      </c>
      <c r="BH46" s="34">
        <f>VLOOKUP($AX46&amp;"_"&amp;$BC$14,データシート1!$A:$BT,MATCH($BC$12&amp;"_"&amp;BH$20,データシート1!$A$1:$BT$1,0),0)</f>
        <v>27.408875387071614</v>
      </c>
      <c r="BI46" s="34">
        <f>VLOOKUP($AX46&amp;"_"&amp;$BC$14,データシート1!$A:$BT,MATCH($BC$12&amp;"_"&amp;BI$20,データシート1!$A$1:$BT$1,0),0)</f>
        <v>28.967586844366576</v>
      </c>
      <c r="BJ46" s="34">
        <f>VLOOKUP($AX46&amp;"_"&amp;$BC$14,データシート1!$A:$BT,MATCH($BC$12&amp;"_"&amp;BJ$20,データシート1!$A$1:$BT$1,0),0)</f>
        <v>38.561976821811129</v>
      </c>
      <c r="BK46" s="34">
        <f t="shared" si="1"/>
        <v>52.821391054116496</v>
      </c>
      <c r="BL46" s="34">
        <f t="shared" si="2"/>
        <v>51.492734038180444</v>
      </c>
      <c r="BM46" s="34">
        <f>VLOOKUP($AX46&amp;"_"&amp;$BC$14,データシート1!$A:$BT,MATCH($BC$12&amp;"_"&amp;BM$20,データシート1!$A$1:$BT$1,0),0)</f>
        <v>22.130806069793451</v>
      </c>
      <c r="BN46" s="34">
        <f>VLOOKUP($AX46&amp;"_"&amp;$BC$14,データシート1!$A:$BT,MATCH($BC$12&amp;"_"&amp;BN$20,データシート1!$A$1:$BT$1,0),0)</f>
        <v>29.36192796838699</v>
      </c>
      <c r="BO46" s="34">
        <f>VLOOKUP($AX46&amp;"_"&amp;$BC$14,データシート1!$A:$BT,MATCH($BC$12&amp;"_"&amp;BO$20,データシート1!$A$1:$BT$1,0),0)</f>
        <v>1.32865701593605</v>
      </c>
      <c r="BP46" s="34">
        <f>VLOOKUP($AX46&amp;"_"&amp;$BC$14,データシート1!$A:$BT,MATCH($BC$12&amp;"_"&amp;BP$20,データシート1!$A$1:$BT$1,0),0)</f>
        <v>0</v>
      </c>
      <c r="BQ46" s="34">
        <f>VLOOKUP($AX46&amp;"_"&amp;$BC$14,データシート1!$A:$BT,MATCH($BC$12&amp;"_"&amp;BQ$20,データシート1!$A$1:$BT$1,0),0)</f>
        <v>0</v>
      </c>
      <c r="BR46" s="35">
        <f t="shared" si="3"/>
        <v>382.60726104501026</v>
      </c>
      <c r="BT46" s="121" t="str">
        <f t="shared" si="4"/>
        <v>美祢市</v>
      </c>
      <c r="BU46" s="33">
        <f t="shared" si="25"/>
        <v>382.60726104501026</v>
      </c>
      <c r="BV46" s="59">
        <f t="shared" si="16"/>
        <v>0.68544518890838302</v>
      </c>
      <c r="BW46" s="59">
        <f t="shared" si="16"/>
        <v>0.604026628078976</v>
      </c>
      <c r="BX46" s="59">
        <f t="shared" si="16"/>
        <v>9.7814588250956791E-3</v>
      </c>
      <c r="BY46" s="59">
        <f t="shared" si="16"/>
        <v>7.1637102004311434E-2</v>
      </c>
      <c r="BZ46" s="59">
        <f t="shared" si="16"/>
        <v>7.5711022224846908E-2</v>
      </c>
      <c r="CA46" s="59">
        <f t="shared" si="32"/>
        <v>0.10078736278158261</v>
      </c>
      <c r="CB46" s="59">
        <f t="shared" si="32"/>
        <v>0.13805642608518751</v>
      </c>
      <c r="CC46" s="59">
        <f t="shared" si="32"/>
        <v>0.13458378677273142</v>
      </c>
      <c r="CD46" s="59">
        <f t="shared" si="32"/>
        <v>5.7842096381934487E-2</v>
      </c>
      <c r="CE46" s="59">
        <f t="shared" si="32"/>
        <v>7.674169039079691E-2</v>
      </c>
      <c r="CF46" s="59">
        <f t="shared" si="32"/>
        <v>3.4726393124560845E-3</v>
      </c>
      <c r="CG46" s="59">
        <f t="shared" si="32"/>
        <v>0</v>
      </c>
      <c r="CH46" s="59">
        <f t="shared" si="32"/>
        <v>0</v>
      </c>
      <c r="CI46" s="122">
        <f t="shared" si="6"/>
        <v>1</v>
      </c>
      <c r="CK46" s="123" t="str">
        <f t="shared" si="7"/>
        <v>美祢市</v>
      </c>
      <c r="CL46" s="124">
        <f t="shared" si="17"/>
        <v>262.25630632471609</v>
      </c>
      <c r="CM46" s="65">
        <f t="shared" si="18"/>
        <v>1</v>
      </c>
      <c r="CN46" s="66">
        <f t="shared" si="19"/>
        <v>231.10497376755009</v>
      </c>
      <c r="CO46" s="65">
        <f t="shared" si="20"/>
        <v>1</v>
      </c>
      <c r="CP46" s="66">
        <f t="shared" si="8"/>
        <v>3.7424571700944016</v>
      </c>
      <c r="CQ46" s="65">
        <f t="shared" si="21"/>
        <v>1</v>
      </c>
      <c r="CR46" s="66">
        <f t="shared" si="9"/>
        <v>27.408875387071614</v>
      </c>
      <c r="CS46" s="65">
        <f t="shared" si="22"/>
        <v>0</v>
      </c>
      <c r="CT46" s="66">
        <f t="shared" si="10"/>
        <v>28.967586844366576</v>
      </c>
      <c r="CU46" s="67">
        <f t="shared" si="23"/>
        <v>0</v>
      </c>
      <c r="CV46" s="16"/>
      <c r="CW46" s="959">
        <f t="shared" si="24"/>
        <v>4299.5730000000003</v>
      </c>
      <c r="CX46" s="962">
        <f>VLOOKUP($AX46&amp;"_"&amp;$CW$14,データシート1!$A:$BT,MATCH($CW$12&amp;"_"&amp;CX$20,データシート1!$A$1:$BT$1,0),0)</f>
        <v>4263.402</v>
      </c>
      <c r="CY46" s="962">
        <f>VLOOKUP($AX46&amp;"_"&amp;$CW$14,データシート1!$A:$BT,MATCH($CW$12&amp;"_"&amp;CY$20,データシート1!$A$1:$BT$1,0),0)</f>
        <v>36.170999999999999</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4299.5730000000003</v>
      </c>
      <c r="DE46" s="16"/>
      <c r="DF46" s="125">
        <f>VLOOKUP($AX46&amp;"_"&amp;$DF$14,データシート1!$A:$BT,MATCH($DF$12&amp;"_"&amp;DF$20,データシート1!$A$1:$BT$1,0),0)</f>
        <v>6</v>
      </c>
      <c r="DG46" s="64">
        <f>VLOOKUP($AX46&amp;"_"&amp;$DF$14,データシート1!$A:$BT,MATCH($DF$12&amp;"_"&amp;DG$20,データシート1!$A$1:$BT$1,0),0)</f>
        <v>2</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0.99</v>
      </c>
      <c r="DO46" s="127">
        <f t="shared" si="27"/>
        <v>0.01</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04445</v>
      </c>
      <c r="AY47" s="18" t="str">
        <f>IF(IFERROR(比較地域マスタ!$Z32,"")=0,"",IFERROR(比較地域マスタ!$Z32,""))</f>
        <v>加美町</v>
      </c>
      <c r="BB47" s="110" t="str">
        <f t="shared" si="0"/>
        <v>04445</v>
      </c>
      <c r="BC47" s="1031" t="str">
        <f t="shared" si="0"/>
        <v>加美町</v>
      </c>
      <c r="BD47" s="34">
        <f t="shared" si="14"/>
        <v>177.5052234028006</v>
      </c>
      <c r="BE47" s="34">
        <f t="shared" si="15"/>
        <v>78.615545960665898</v>
      </c>
      <c r="BF47" s="34">
        <f>VLOOKUP($AX47&amp;"_"&amp;$BC$14,データシート1!$A:$BT,MATCH($BC$12&amp;"_"&amp;BF$20,データシート1!$A$1:$BT$1,0),0)</f>
        <v>61.50365105855473</v>
      </c>
      <c r="BG47" s="34">
        <f>VLOOKUP($AX47&amp;"_"&amp;$BC$14,データシート1!$A:$BT,MATCH($BC$12&amp;"_"&amp;BG$20,データシート1!$A$1:$BT$1,0),0)</f>
        <v>2.6743232206528234</v>
      </c>
      <c r="BH47" s="34">
        <f>VLOOKUP($AX47&amp;"_"&amp;$BC$14,データシート1!$A:$BT,MATCH($BC$12&amp;"_"&amp;BH$20,データシート1!$A$1:$BT$1,0),0)</f>
        <v>14.437571681458349</v>
      </c>
      <c r="BI47" s="34">
        <f>VLOOKUP($AX47&amp;"_"&amp;$BC$14,データシート1!$A:$BT,MATCH($BC$12&amp;"_"&amp;BI$20,データシート1!$A$1:$BT$1,0),0)</f>
        <v>21.931380391323209</v>
      </c>
      <c r="BJ47" s="34">
        <f>VLOOKUP($AX47&amp;"_"&amp;$BC$14,データシート1!$A:$BT,MATCH($BC$12&amp;"_"&amp;BJ$20,データシート1!$A$1:$BT$1,0),0)</f>
        <v>23.596887067553471</v>
      </c>
      <c r="BK47" s="34">
        <f t="shared" si="1"/>
        <v>50.310990727619028</v>
      </c>
      <c r="BL47" s="34">
        <f t="shared" si="2"/>
        <v>49.019759847524739</v>
      </c>
      <c r="BM47" s="34">
        <f>VLOOKUP($AX47&amp;"_"&amp;$BC$14,データシート1!$A:$BT,MATCH($BC$12&amp;"_"&amp;BM$20,データシート1!$A$1:$BT$1,0),0)</f>
        <v>20.972822481298454</v>
      </c>
      <c r="BN47" s="34">
        <f>VLOOKUP($AX47&amp;"_"&amp;$BC$14,データシート1!$A:$BT,MATCH($BC$12&amp;"_"&amp;BN$20,データシート1!$A$1:$BT$1,0),0)</f>
        <v>28.046937366226285</v>
      </c>
      <c r="BO47" s="34">
        <f>VLOOKUP($AX47&amp;"_"&amp;$BC$14,データシート1!$A:$BT,MATCH($BC$12&amp;"_"&amp;BO$20,データシート1!$A$1:$BT$1,0),0)</f>
        <v>1.29123088009429</v>
      </c>
      <c r="BP47" s="34">
        <f>VLOOKUP($AX47&amp;"_"&amp;$BC$14,データシート1!$A:$BT,MATCH($BC$12&amp;"_"&amp;BP$20,データシート1!$A$1:$BT$1,0),0)</f>
        <v>0</v>
      </c>
      <c r="BQ47" s="34">
        <f>VLOOKUP($AX47&amp;"_"&amp;$BC$14,データシート1!$A:$BT,MATCH($BC$12&amp;"_"&amp;BQ$20,データシート1!$A$1:$BT$1,0),0)</f>
        <v>3.0504192556389982</v>
      </c>
      <c r="BR47" s="35">
        <f t="shared" si="3"/>
        <v>177.5052234028006</v>
      </c>
      <c r="BT47" s="121" t="str">
        <f t="shared" si="4"/>
        <v>加美町</v>
      </c>
      <c r="BU47" s="33">
        <f t="shared" si="25"/>
        <v>177.5052234028006</v>
      </c>
      <c r="BV47" s="59">
        <f t="shared" si="16"/>
        <v>0.44289145104349387</v>
      </c>
      <c r="BW47" s="59">
        <f t="shared" si="16"/>
        <v>0.34648924622904564</v>
      </c>
      <c r="BX47" s="59">
        <f t="shared" si="16"/>
        <v>1.5066166332379767E-2</v>
      </c>
      <c r="BY47" s="59">
        <f t="shared" si="16"/>
        <v>8.1336038482068468E-2</v>
      </c>
      <c r="BZ47" s="59">
        <f t="shared" si="16"/>
        <v>0.1235534367434124</v>
      </c>
      <c r="CA47" s="59">
        <f t="shared" si="32"/>
        <v>0.13293629683227209</v>
      </c>
      <c r="CB47" s="59">
        <f t="shared" si="32"/>
        <v>0.28343386049801872</v>
      </c>
      <c r="CC47" s="59">
        <f t="shared" si="32"/>
        <v>0.27615953439458801</v>
      </c>
      <c r="CD47" s="59">
        <f t="shared" si="32"/>
        <v>0.11815326940383183</v>
      </c>
      <c r="CE47" s="59">
        <f t="shared" si="32"/>
        <v>0.15800626499075618</v>
      </c>
      <c r="CF47" s="59">
        <f t="shared" si="32"/>
        <v>7.2743261034306983E-3</v>
      </c>
      <c r="CG47" s="59">
        <f t="shared" si="32"/>
        <v>0</v>
      </c>
      <c r="CH47" s="59">
        <f t="shared" si="32"/>
        <v>1.7184954882803017E-2</v>
      </c>
      <c r="CI47" s="122">
        <f t="shared" si="6"/>
        <v>1</v>
      </c>
      <c r="CK47" s="123" t="str">
        <f t="shared" si="7"/>
        <v>加美町</v>
      </c>
      <c r="CL47" s="124">
        <f t="shared" si="17"/>
        <v>78.615545960665898</v>
      </c>
      <c r="CM47" s="65">
        <f t="shared" si="18"/>
        <v>0.24670693007339789</v>
      </c>
      <c r="CN47" s="66">
        <f t="shared" si="19"/>
        <v>61.50365105855473</v>
      </c>
      <c r="CO47" s="65">
        <f t="shared" si="20"/>
        <v>0.31534713250657159</v>
      </c>
      <c r="CP47" s="66">
        <f t="shared" si="8"/>
        <v>2.6743232206528234</v>
      </c>
      <c r="CQ47" s="65">
        <f t="shared" si="21"/>
        <v>0</v>
      </c>
      <c r="CR47" s="66">
        <f t="shared" si="9"/>
        <v>14.437571681458349</v>
      </c>
      <c r="CS47" s="65">
        <f t="shared" si="22"/>
        <v>0</v>
      </c>
      <c r="CT47" s="66">
        <f t="shared" si="10"/>
        <v>21.931380391323209</v>
      </c>
      <c r="CU47" s="67">
        <f t="shared" si="23"/>
        <v>0</v>
      </c>
      <c r="CV47" s="16"/>
      <c r="CW47" s="959">
        <f t="shared" si="24"/>
        <v>19.395</v>
      </c>
      <c r="CX47" s="962">
        <f>VLOOKUP($AX47&amp;"_"&amp;$CW$14,データシート1!$A:$BT,MATCH($CW$12&amp;"_"&amp;CX$20,データシート1!$A$1:$BT$1,0),0)</f>
        <v>19.395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19.395</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5</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41425</v>
      </c>
      <c r="AY48" s="18" t="str">
        <f>IF(IFERROR(比較地域マスタ!$Z33,"")=0,"",IFERROR(比較地域マスタ!$Z33,""))</f>
        <v>白石町</v>
      </c>
      <c r="BB48" s="110" t="str">
        <f t="shared" si="0"/>
        <v>41425</v>
      </c>
      <c r="BC48" s="1031" t="str">
        <f t="shared" si="0"/>
        <v>白石町</v>
      </c>
      <c r="BD48" s="34">
        <f t="shared" si="14"/>
        <v>106.37088306036205</v>
      </c>
      <c r="BE48" s="34">
        <f t="shared" si="15"/>
        <v>14.567008296824961</v>
      </c>
      <c r="BF48" s="34">
        <f>VLOOKUP($AX48&amp;"_"&amp;$BC$14,データシート1!$A:$BT,MATCH($BC$12&amp;"_"&amp;BF$20,データシート1!$A$1:$BT$1,0),0)</f>
        <v>2.6246099936489351</v>
      </c>
      <c r="BG48" s="34">
        <f>VLOOKUP($AX48&amp;"_"&amp;$BC$14,データシート1!$A:$BT,MATCH($BC$12&amp;"_"&amp;BG$20,データシート1!$A$1:$BT$1,0),0)</f>
        <v>1.3242160951311899</v>
      </c>
      <c r="BH48" s="34">
        <f>VLOOKUP($AX48&amp;"_"&amp;$BC$14,データシート1!$A:$BT,MATCH($BC$12&amp;"_"&amp;BH$20,データシート1!$A$1:$BT$1,0),0)</f>
        <v>10.618182208044836</v>
      </c>
      <c r="BI48" s="34">
        <f>VLOOKUP($AX48&amp;"_"&amp;$BC$14,データシート1!$A:$BT,MATCH($BC$12&amp;"_"&amp;BI$20,データシート1!$A$1:$BT$1,0),0)</f>
        <v>18.65897419150205</v>
      </c>
      <c r="BJ48" s="34">
        <f>VLOOKUP($AX48&amp;"_"&amp;$BC$14,データシート1!$A:$BT,MATCH($BC$12&amp;"_"&amp;BJ$20,データシート1!$A$1:$BT$1,0),0)</f>
        <v>17.787320791177947</v>
      </c>
      <c r="BK48" s="34">
        <f t="shared" si="1"/>
        <v>53.056966658586305</v>
      </c>
      <c r="BL48" s="34">
        <f t="shared" si="2"/>
        <v>51.764859971881044</v>
      </c>
      <c r="BM48" s="34">
        <f>VLOOKUP($AX48&amp;"_"&amp;$BC$14,データシート1!$A:$BT,MATCH($BC$12&amp;"_"&amp;BM$20,データシート1!$A$1:$BT$1,0),0)</f>
        <v>20.469942284416828</v>
      </c>
      <c r="BN48" s="34">
        <f>VLOOKUP($AX48&amp;"_"&amp;$BC$14,データシート1!$A:$BT,MATCH($BC$12&amp;"_"&amp;BN$20,データシート1!$A$1:$BT$1,0),0)</f>
        <v>31.294917687464217</v>
      </c>
      <c r="BO48" s="34">
        <f>VLOOKUP($AX48&amp;"_"&amp;$BC$14,データシート1!$A:$BT,MATCH($BC$12&amp;"_"&amp;BO$20,データシート1!$A$1:$BT$1,0),0)</f>
        <v>1.29210668670526</v>
      </c>
      <c r="BP48" s="34">
        <f>VLOOKUP($AX48&amp;"_"&amp;$BC$14,データシート1!$A:$BT,MATCH($BC$12&amp;"_"&amp;BP$20,データシート1!$A$1:$BT$1,0),0)</f>
        <v>0</v>
      </c>
      <c r="BQ48" s="34">
        <f>VLOOKUP($AX48&amp;"_"&amp;$BC$14,データシート1!$A:$BT,MATCH($BC$12&amp;"_"&amp;BQ$20,データシート1!$A$1:$BT$1,0),0)</f>
        <v>2.300613122270792</v>
      </c>
      <c r="BR48" s="35">
        <f t="shared" si="3"/>
        <v>106.37088306036205</v>
      </c>
      <c r="BT48" s="121" t="str">
        <f t="shared" si="4"/>
        <v>白石町</v>
      </c>
      <c r="BU48" s="33">
        <f t="shared" si="25"/>
        <v>106.37088306036205</v>
      </c>
      <c r="BV48" s="59">
        <f t="shared" si="16"/>
        <v>0.13694544858256608</v>
      </c>
      <c r="BW48" s="59">
        <f t="shared" si="16"/>
        <v>2.4674139371011459E-2</v>
      </c>
      <c r="BX48" s="59">
        <f t="shared" si="16"/>
        <v>1.2449046741294231E-2</v>
      </c>
      <c r="BY48" s="59">
        <f t="shared" si="16"/>
        <v>9.9822262470260395E-2</v>
      </c>
      <c r="BZ48" s="59">
        <f t="shared" si="16"/>
        <v>0.17541430187162857</v>
      </c>
      <c r="CA48" s="59">
        <f t="shared" si="32"/>
        <v>0.16721982820321438</v>
      </c>
      <c r="CB48" s="59">
        <f t="shared" si="32"/>
        <v>0.49879219888094928</v>
      </c>
      <c r="CC48" s="59">
        <f t="shared" si="32"/>
        <v>0.48664501490042306</v>
      </c>
      <c r="CD48" s="59">
        <f t="shared" si="32"/>
        <v>0.19243933767853366</v>
      </c>
      <c r="CE48" s="59">
        <f t="shared" si="32"/>
        <v>0.29420567722188939</v>
      </c>
      <c r="CF48" s="59">
        <f t="shared" si="32"/>
        <v>1.2147183980526241E-2</v>
      </c>
      <c r="CG48" s="59">
        <f t="shared" si="32"/>
        <v>0</v>
      </c>
      <c r="CH48" s="59">
        <f t="shared" si="32"/>
        <v>2.1628222461641766E-2</v>
      </c>
      <c r="CI48" s="122">
        <f t="shared" si="6"/>
        <v>1</v>
      </c>
      <c r="CK48" s="123" t="str">
        <f t="shared" si="7"/>
        <v>白石町</v>
      </c>
      <c r="CL48" s="124">
        <f t="shared" si="17"/>
        <v>14.567008296824961</v>
      </c>
      <c r="CM48" s="65">
        <f t="shared" si="18"/>
        <v>0.15706725453700021</v>
      </c>
      <c r="CN48" s="66">
        <f t="shared" si="19"/>
        <v>2.6246099936489351</v>
      </c>
      <c r="CO48" s="65">
        <f t="shared" si="20"/>
        <v>0.87174856665810596</v>
      </c>
      <c r="CP48" s="66">
        <f t="shared" si="8"/>
        <v>1.3242160951311899</v>
      </c>
      <c r="CQ48" s="65">
        <f t="shared" si="21"/>
        <v>0</v>
      </c>
      <c r="CR48" s="66">
        <f t="shared" si="9"/>
        <v>10.618182208044836</v>
      </c>
      <c r="CS48" s="65">
        <f t="shared" si="22"/>
        <v>0</v>
      </c>
      <c r="CT48" s="66">
        <f t="shared" si="10"/>
        <v>18.65897419150205</v>
      </c>
      <c r="CU48" s="67">
        <f t="shared" si="23"/>
        <v>0</v>
      </c>
      <c r="CV48" s="16"/>
      <c r="CW48" s="959">
        <f t="shared" si="24"/>
        <v>2.2879999999999998</v>
      </c>
      <c r="CX48" s="962">
        <f>VLOOKUP($AX48&amp;"_"&amp;$CW$14,データシート1!$A:$BT,MATCH($CW$12&amp;"_"&amp;CX$20,データシート1!$A$1:$BT$1,0),0)</f>
        <v>2.2879999999999998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2.2879999999999998</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29424</v>
      </c>
      <c r="AY49" s="18" t="str">
        <f>IF(IFERROR(比較地域マスタ!$Z34,"")=0,"",IFERROR(比較地域マスタ!$Z34,""))</f>
        <v>上牧町</v>
      </c>
      <c r="BB49" s="110" t="str">
        <f t="shared" si="0"/>
        <v>29424</v>
      </c>
      <c r="BC49" s="1031" t="str">
        <f t="shared" si="0"/>
        <v>上牧町</v>
      </c>
      <c r="BD49" s="34">
        <f t="shared" si="14"/>
        <v>63.696558057828128</v>
      </c>
      <c r="BE49" s="34">
        <f t="shared" si="15"/>
        <v>3.0808247507042306</v>
      </c>
      <c r="BF49" s="34">
        <f>VLOOKUP($AX49&amp;"_"&amp;$BC$14,データシート1!$A:$BT,MATCH($BC$12&amp;"_"&amp;BF$20,データシート1!$A$1:$BT$1,0),0)</f>
        <v>2.6798907881107725</v>
      </c>
      <c r="BG49" s="34">
        <f>VLOOKUP($AX49&amp;"_"&amp;$BC$14,データシート1!$A:$BT,MATCH($BC$12&amp;"_"&amp;BG$20,データシート1!$A$1:$BT$1,0),0)</f>
        <v>0.40093396259345798</v>
      </c>
      <c r="BH49" s="34">
        <f>VLOOKUP($AX49&amp;"_"&amp;$BC$14,データシート1!$A:$BT,MATCH($BC$12&amp;"_"&amp;BH$20,データシート1!$A$1:$BT$1,0),0)</f>
        <v>0</v>
      </c>
      <c r="BI49" s="34">
        <f>VLOOKUP($AX49&amp;"_"&amp;$BC$14,データシート1!$A:$BT,MATCH($BC$12&amp;"_"&amp;BI$20,データシート1!$A$1:$BT$1,0),0)</f>
        <v>14.621459285581951</v>
      </c>
      <c r="BJ49" s="34">
        <f>VLOOKUP($AX49&amp;"_"&amp;$BC$14,データシート1!$A:$BT,MATCH($BC$12&amp;"_"&amp;BJ$20,データシート1!$A$1:$BT$1,0),0)</f>
        <v>23.904774034385561</v>
      </c>
      <c r="BK49" s="34">
        <f t="shared" si="1"/>
        <v>22.08949998715639</v>
      </c>
      <c r="BL49" s="34">
        <f t="shared" si="2"/>
        <v>20.810238464078569</v>
      </c>
      <c r="BM49" s="34">
        <f>VLOOKUP($AX49&amp;"_"&amp;$BC$14,データシート1!$A:$BT,MATCH($BC$12&amp;"_"&amp;BM$20,データシート1!$A$1:$BT$1,0),0)</f>
        <v>14.537315096880842</v>
      </c>
      <c r="BN49" s="34">
        <f>VLOOKUP($AX49&amp;"_"&amp;$BC$14,データシート1!$A:$BT,MATCH($BC$12&amp;"_"&amp;BN$20,データシート1!$A$1:$BT$1,0),0)</f>
        <v>6.2729233671977269</v>
      </c>
      <c r="BO49" s="34">
        <f>VLOOKUP($AX49&amp;"_"&amp;$BC$14,データシート1!$A:$BT,MATCH($BC$12&amp;"_"&amp;BO$20,データシート1!$A$1:$BT$1,0),0)</f>
        <v>1.2792615230778199</v>
      </c>
      <c r="BP49" s="34">
        <f>VLOOKUP($AX49&amp;"_"&amp;$BC$14,データシート1!$A:$BT,MATCH($BC$12&amp;"_"&amp;BP$20,データシート1!$A$1:$BT$1,0),0)</f>
        <v>0</v>
      </c>
      <c r="BQ49" s="34">
        <f>VLOOKUP($AX49&amp;"_"&amp;$BC$14,データシート1!$A:$BT,MATCH($BC$12&amp;"_"&amp;BQ$20,データシート1!$A$1:$BT$1,0),0)</f>
        <v>0</v>
      </c>
      <c r="BR49" s="35">
        <f t="shared" si="3"/>
        <v>63.696558057828128</v>
      </c>
      <c r="BT49" s="121" t="str">
        <f t="shared" si="4"/>
        <v>上牧町</v>
      </c>
      <c r="BU49" s="33">
        <f t="shared" si="25"/>
        <v>63.696558057828128</v>
      </c>
      <c r="BV49" s="59">
        <f t="shared" si="16"/>
        <v>4.8367209228279577E-2</v>
      </c>
      <c r="BW49" s="59">
        <f t="shared" si="16"/>
        <v>4.2072772373002998E-2</v>
      </c>
      <c r="BX49" s="59">
        <f t="shared" si="16"/>
        <v>6.2944368552765835E-3</v>
      </c>
      <c r="BY49" s="59">
        <f t="shared" si="16"/>
        <v>0</v>
      </c>
      <c r="BZ49" s="59">
        <f t="shared" si="16"/>
        <v>0.22954865586783482</v>
      </c>
      <c r="CA49" s="59">
        <f t="shared" si="32"/>
        <v>0.37529145629318239</v>
      </c>
      <c r="CB49" s="59">
        <f t="shared" si="32"/>
        <v>0.34679267861070323</v>
      </c>
      <c r="CC49" s="59">
        <f t="shared" si="32"/>
        <v>0.32670899493793054</v>
      </c>
      <c r="CD49" s="59">
        <f t="shared" si="32"/>
        <v>0.22822763961096398</v>
      </c>
      <c r="CE49" s="59">
        <f t="shared" si="32"/>
        <v>9.8481355326966558E-2</v>
      </c>
      <c r="CF49" s="59">
        <f t="shared" si="32"/>
        <v>2.0083683672772683E-2</v>
      </c>
      <c r="CG49" s="59">
        <f t="shared" si="32"/>
        <v>0</v>
      </c>
      <c r="CH49" s="59">
        <f t="shared" si="32"/>
        <v>0</v>
      </c>
      <c r="CI49" s="122">
        <f t="shared" si="6"/>
        <v>1</v>
      </c>
      <c r="CK49" s="123" t="str">
        <f t="shared" si="7"/>
        <v>上牧町</v>
      </c>
      <c r="CL49" s="124">
        <f t="shared" si="17"/>
        <v>3.0808247507042306</v>
      </c>
      <c r="CM49" s="65">
        <f t="shared" si="18"/>
        <v>0.92280484287531528</v>
      </c>
      <c r="CN49" s="66">
        <f t="shared" si="19"/>
        <v>2.6798907881107725</v>
      </c>
      <c r="CO49" s="65">
        <f t="shared" si="20"/>
        <v>1</v>
      </c>
      <c r="CP49" s="66">
        <f t="shared" si="8"/>
        <v>0.40093396259345798</v>
      </c>
      <c r="CQ49" s="65">
        <f t="shared" si="21"/>
        <v>0</v>
      </c>
      <c r="CR49" s="66">
        <f t="shared" si="9"/>
        <v>0</v>
      </c>
      <c r="CS49" s="65">
        <f t="shared" si="22"/>
        <v>0</v>
      </c>
      <c r="CT49" s="66">
        <f t="shared" si="10"/>
        <v>14.621459285581951</v>
      </c>
      <c r="CU49" s="67">
        <f t="shared" si="23"/>
        <v>0</v>
      </c>
      <c r="CV49" s="16"/>
      <c r="CW49" s="959">
        <f t="shared" si="24"/>
        <v>2.843</v>
      </c>
      <c r="CX49" s="962">
        <f>VLOOKUP($AX49&amp;"_"&amp;$CW$14,データシート1!$A:$BT,MATCH($CW$12&amp;"_"&amp;CX$20,データシート1!$A$1:$BT$1,0),0)</f>
        <v>2.843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2.843</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飛騨市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飛騨市</v>
      </c>
      <c r="AZ4" s="1038" t="str">
        <f>年度マスタ!$K4</f>
        <v>21217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36208</v>
      </c>
      <c r="AY13" s="18" t="str">
        <f>IF(IFERROR(比較地域マスタ!$Z6,"")=0,"",IFERROR(比較地域マスタ!$Z6,""))</f>
        <v>三好市</v>
      </c>
      <c r="BC13" s="844" t="str">
        <f t="shared" ref="BC13:BC59" si="0">AX13</f>
        <v>36208</v>
      </c>
      <c r="BD13" s="1031" t="str">
        <f>AY13</f>
        <v>三好市</v>
      </c>
      <c r="BE13" s="34">
        <f>VLOOKUP($BC13&amp;"_"&amp;$AZ$7,データシート1!$A:$BT,MATCH("cb_"&amp;BE$12,データシート1!$A$1:$BT$1,0),0)</f>
        <v>2433.7569999999996</v>
      </c>
      <c r="BF13" s="34">
        <f>VLOOKUP($BC13&amp;"_"&amp;$AZ$7,データシート1!$A:$BT,MATCH("cb_"&amp;BF$12,データシート1!$A$1:$BT$1,0),0)</f>
        <v>33926.090000000004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36359.847000000002</v>
      </c>
      <c r="BL13" s="36"/>
      <c r="BM13" s="844" t="str">
        <f>AX13</f>
        <v>36208</v>
      </c>
      <c r="BN13" s="1031" t="str">
        <f>AY13</f>
        <v>三好市</v>
      </c>
      <c r="BO13" s="34">
        <f>BE13*VLOOKUP(BO$12,別紙!$B$4:$E$10,MATCH("設備利用率",別紙!$B$4:$E$4,0),0)/100*8760/10^3</f>
        <v>2920.8004508399995</v>
      </c>
      <c r="BP13" s="34">
        <f>BF13*VLOOKUP(BP$12,別紙!$B$4:$E$10,MATCH("設備利用率",別紙!$B$4:$E$4,0),0)/100*8760/10^3</f>
        <v>44876.074808400008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47796.875259240005</v>
      </c>
      <c r="BV13" s="36"/>
      <c r="BW13" s="33" t="str">
        <f>AX13</f>
        <v>36208</v>
      </c>
      <c r="BX13" s="33" t="str">
        <f>AY13</f>
        <v>三好市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156101.28218239098</v>
      </c>
      <c r="BZ13" s="36"/>
      <c r="CA13" s="33" t="str">
        <f>AX13</f>
        <v>36208</v>
      </c>
      <c r="CB13" s="33" t="str">
        <f>AY13</f>
        <v>三好市</v>
      </c>
      <c r="CC13" s="223">
        <f>BO13/$BY13</f>
        <v>1.8710931838646236E-2</v>
      </c>
      <c r="CD13" s="223">
        <f t="shared" ref="CD13:CH28" si="1">BP13/$BY13</f>
        <v>0.28748050099912797</v>
      </c>
      <c r="CE13" s="223">
        <f t="shared" si="1"/>
        <v>0</v>
      </c>
      <c r="CF13" s="223">
        <f t="shared" si="1"/>
        <v>0</v>
      </c>
      <c r="CG13" s="223">
        <f t="shared" si="1"/>
        <v>0</v>
      </c>
      <c r="CH13" s="223">
        <f t="shared" si="1"/>
        <v>0</v>
      </c>
      <c r="CI13" s="223">
        <f>BU13/BY13</f>
        <v>0.30619143283777422</v>
      </c>
      <c r="CK13" s="18" t="str">
        <f>AX13</f>
        <v>36208</v>
      </c>
      <c r="CL13" s="18" t="str">
        <f>AY13</f>
        <v>三好市</v>
      </c>
      <c r="CM13" s="18">
        <f>VLOOKUP($CK13&amp;"_"&amp;$AZ$7,データシート1!$A:$BT,MATCH("ca_太陽光発電（10kW未満）",データシート1!$A$1:$BT$1,0),0)</f>
        <v>483</v>
      </c>
      <c r="CN13" s="18">
        <f>VLOOKUP($CK13&amp;"_"&amp;$AZ$5,データシート1!$A:$BT,MATCH("ab_家庭",データシート1!$A$1:$BT$1,0),0)</f>
        <v>12033</v>
      </c>
      <c r="CO13" s="223">
        <f>CM13/CN13</f>
        <v>4.0139616055846421E-2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21404</v>
      </c>
      <c r="AY14" s="18" t="str">
        <f>IF(IFERROR(比較地域マスタ!$Z7,"")=0,"",IFERROR(比較地域マスタ!$Z7,""))</f>
        <v>池田町</v>
      </c>
      <c r="BC14" s="844" t="str">
        <f t="shared" si="0"/>
        <v>21404</v>
      </c>
      <c r="BD14" s="1031" t="str">
        <f t="shared" ref="BD14:BD60" si="2">AY14</f>
        <v>池田町</v>
      </c>
      <c r="BE14" s="34">
        <f>VLOOKUP($BC14&amp;"_"&amp;$AZ$7,データシート1!$A:$BT,MATCH("cb_"&amp;BE$12,データシート1!$A$1:$BT$1,0),0)</f>
        <v>5236.0000000000091</v>
      </c>
      <c r="BF14" s="34">
        <f>VLOOKUP($BC14&amp;"_"&amp;$AZ$7,データシート1!$A:$BT,MATCH("cb_"&amp;BF$12,データシート1!$A$1:$BT$1,0),0)</f>
        <v>14241.100000000002</v>
      </c>
      <c r="BG14" s="34">
        <f>VLOOKUP($BC14&amp;"_"&amp;$AZ$7,データシート1!$A:$BT,MATCH("cb_"&amp;BG$12,データシート1!$A$1:$BT$1,0),0)</f>
        <v>0</v>
      </c>
      <c r="BH14" s="34">
        <f>VLOOKUP($BC14&amp;"_"&amp;$AZ$7,データシート1!$A:$BT,MATCH("cb_"&amp;BH$12,データシート1!$A$1:$BT$1,0),0)</f>
        <v>50</v>
      </c>
      <c r="BI14" s="34">
        <f>VLOOKUP($BC14&amp;"_"&amp;$AZ$7,データシート1!$A:$BT,MATCH("cb_"&amp;BI$12,データシート1!$A$1:$BT$1,0),0)</f>
        <v>0</v>
      </c>
      <c r="BJ14" s="34">
        <f>VLOOKUP($BC14&amp;"_"&amp;$AZ$7,データシート1!$A:$BT,MATCH("cb_"&amp;BJ$12,データシート1!$A$1:$BT$1,0),0)</f>
        <v>0</v>
      </c>
      <c r="BK14" s="34">
        <f t="shared" ref="BK14:BK60" si="3">SUM(BE14:BJ14)</f>
        <v>19527.100000000013</v>
      </c>
      <c r="BL14" s="36"/>
      <c r="BM14" s="844" t="str">
        <f t="shared" ref="BM14:BM60" si="4">AX14</f>
        <v>21404</v>
      </c>
      <c r="BN14" s="1031" t="str">
        <f t="shared" ref="BN14:BN60" si="5">AY14</f>
        <v>池田町</v>
      </c>
      <c r="BO14" s="34">
        <f>BE14*VLOOKUP(BO$12,別紙!$B$4:$E$10,MATCH("設備利用率",別紙!$B$4:$E$4,0),0)/100*8760/10^3</f>
        <v>6283.8283200000105</v>
      </c>
      <c r="BP14" s="34">
        <f>BF14*VLOOKUP(BP$12,別紙!$B$4:$E$10,MATCH("設備利用率",別紙!$B$4:$E$4,0),0)/100*8760/10^3</f>
        <v>18837.557435999999</v>
      </c>
      <c r="BQ14" s="34">
        <f>BG14*VLOOKUP(BQ$12,別紙!$B$4:$E$10,MATCH("設備利用率",別紙!$B$4:$E$4,0),0)/100*8760/10^3</f>
        <v>0</v>
      </c>
      <c r="BR14" s="34">
        <f>BH14*VLOOKUP(BR$12,別紙!$B$4:$E$10,MATCH("設備利用率",別紙!$B$4:$E$4,0),0)/100*8760/10^3</f>
        <v>262.8</v>
      </c>
      <c r="BS14" s="34">
        <f>BI14*VLOOKUP(BS$12,別紙!$B$4:$E$10,MATCH("設備利用率",別紙!$B$4:$E$4,0),0)/100*8760/10^3</f>
        <v>0</v>
      </c>
      <c r="BT14" s="34">
        <f>BJ14*VLOOKUP(BT$12,別紙!$B$4:$E$10,MATCH("設備利用率",別紙!$B$4:$E$4,0),0)/100*8760/10^3</f>
        <v>0</v>
      </c>
      <c r="BU14" s="34">
        <f t="shared" ref="BU14:BU60" si="6">SUM(BO14:BT14)</f>
        <v>25384.18575600001</v>
      </c>
      <c r="BV14" s="36"/>
      <c r="BW14" s="33" t="str">
        <f t="shared" ref="BW14:BW60" si="7">AX14</f>
        <v>21404</v>
      </c>
      <c r="BX14" s="33" t="str">
        <f t="shared" ref="BX14:BX60" si="8">AY14</f>
        <v>池田町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145264.42621793304</v>
      </c>
      <c r="BZ14" s="36"/>
      <c r="CA14" s="33" t="str">
        <f t="shared" ref="CA14:CA60" si="9">AX14</f>
        <v>21404</v>
      </c>
      <c r="CB14" s="33" t="str">
        <f t="shared" ref="CB14:CB60" si="10">AY14</f>
        <v>池田町</v>
      </c>
      <c r="CC14" s="223">
        <f t="shared" ref="CC14:CC60" si="11">BO14/$BY14</f>
        <v>4.3257860741298726E-2</v>
      </c>
      <c r="CD14" s="223">
        <f t="shared" si="1"/>
        <v>0.1296777051784099</v>
      </c>
      <c r="CE14" s="223">
        <f t="shared" si="1"/>
        <v>0</v>
      </c>
      <c r="CF14" s="223">
        <f t="shared" si="1"/>
        <v>1.8091146390220422E-3</v>
      </c>
      <c r="CG14" s="223">
        <f t="shared" si="1"/>
        <v>0</v>
      </c>
      <c r="CH14" s="223">
        <f t="shared" si="1"/>
        <v>0</v>
      </c>
      <c r="CI14" s="223">
        <f t="shared" ref="CI14:CI60" si="12">BU14/BY14</f>
        <v>0.17474468055873069</v>
      </c>
      <c r="CK14" s="18" t="str">
        <f t="shared" ref="CK14:CK60" si="13">AX14</f>
        <v>21404</v>
      </c>
      <c r="CL14" s="18" t="str">
        <f t="shared" ref="CL14:CL60" si="14">AY14</f>
        <v>池田町</v>
      </c>
      <c r="CM14" s="18">
        <f>VLOOKUP($CK14&amp;"_"&amp;$AZ$7,データシート1!$A:$BT,MATCH("ca_太陽光発電（10kW未満）",データシート1!$A$1:$BT$1,0),0)</f>
        <v>1106</v>
      </c>
      <c r="CN14" s="18">
        <f>VLOOKUP($CK14&amp;"_"&amp;$AZ$5,データシート1!$A:$BT,MATCH("ab_家庭",データシート1!$A$1:$BT$1,0),0)</f>
        <v>8600</v>
      </c>
      <c r="CO14" s="223">
        <f t="shared" ref="CO14:CO60" si="15">CM14/CN14</f>
        <v>0.12860465116279068</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16342</v>
      </c>
      <c r="AY15" s="18" t="str">
        <f>IF(IFERROR(比較地域マスタ!$Z8,"")=0,"",IFERROR(比較地域マスタ!$Z8,""))</f>
        <v>入善町</v>
      </c>
      <c r="BC15" s="844" t="str">
        <f t="shared" si="0"/>
        <v>16342</v>
      </c>
      <c r="BD15" s="1031" t="str">
        <f t="shared" si="2"/>
        <v>入善町</v>
      </c>
      <c r="BE15" s="34">
        <f>VLOOKUP($BC15&amp;"_"&amp;$AZ$7,データシート1!$A:$BT,MATCH("cb_"&amp;BE$12,データシート1!$A$1:$BT$1,0),0)</f>
        <v>1254.1179999999997</v>
      </c>
      <c r="BF15" s="34">
        <f>VLOOKUP($BC15&amp;"_"&amp;$AZ$7,データシート1!$A:$BT,MATCH("cb_"&amp;BF$12,データシート1!$A$1:$BT$1,0),0)</f>
        <v>3242.6</v>
      </c>
      <c r="BG15" s="34">
        <f>VLOOKUP($BC15&amp;"_"&amp;$AZ$7,データシート1!$A:$BT,MATCH("cb_"&amp;BG$12,データシート1!$A$1:$BT$1,0),0)</f>
        <v>1500</v>
      </c>
      <c r="BH15" s="34">
        <f>VLOOKUP($BC15&amp;"_"&amp;$AZ$7,データシート1!$A:$BT,MATCH("cb_"&amp;BH$12,データシート1!$A$1:$BT$1,0),0)</f>
        <v>644.20000000000005</v>
      </c>
      <c r="BI15" s="34">
        <f>VLOOKUP($BC15&amp;"_"&amp;$AZ$7,データシート1!$A:$BT,MATCH("cb_"&amp;BI$12,データシート1!$A$1:$BT$1,0),0)</f>
        <v>0</v>
      </c>
      <c r="BJ15" s="34">
        <f>VLOOKUP($BC15&amp;"_"&amp;$AZ$7,データシート1!$A:$BT,MATCH("cb_"&amp;BJ$12,データシート1!$A$1:$BT$1,0),0)</f>
        <v>0</v>
      </c>
      <c r="BK15" s="34">
        <f t="shared" si="3"/>
        <v>6640.9179999999997</v>
      </c>
      <c r="BL15" s="36"/>
      <c r="BM15" s="844" t="str">
        <f t="shared" si="4"/>
        <v>16342</v>
      </c>
      <c r="BN15" s="1031" t="str">
        <f t="shared" si="5"/>
        <v>入善町</v>
      </c>
      <c r="BO15" s="34">
        <f>BE15*VLOOKUP(BO$12,別紙!$B$4:$E$10,MATCH("設備利用率",別紙!$B$4:$E$4,0),0)/100*8760/10^3</f>
        <v>1505.0920941599998</v>
      </c>
      <c r="BP15" s="34">
        <f>BF15*VLOOKUP(BP$12,別紙!$B$4:$E$10,MATCH("設備利用率",別紙!$B$4:$E$4,0),0)/100*8760/10^3</f>
        <v>4289.181575999999</v>
      </c>
      <c r="BQ15" s="34">
        <f>BG15*VLOOKUP(BQ$12,別紙!$B$4:$E$10,MATCH("設備利用率",別紙!$B$4:$E$4,0),0)/100*8760/10^3</f>
        <v>3258.72</v>
      </c>
      <c r="BR15" s="34">
        <f>BH15*VLOOKUP(BR$12,別紙!$B$4:$E$10,MATCH("設備利用率",別紙!$B$4:$E$4,0),0)/100*8760/10^3</f>
        <v>3385.9151999999999</v>
      </c>
      <c r="BS15" s="34">
        <f>BI15*VLOOKUP(BS$12,別紙!$B$4:$E$10,MATCH("設備利用率",別紙!$B$4:$E$4,0),0)/100*8760/10^3</f>
        <v>0</v>
      </c>
      <c r="BT15" s="34">
        <f>BJ15*VLOOKUP(BT$12,別紙!$B$4:$E$10,MATCH("設備利用率",別紙!$B$4:$E$4,0),0)/100*8760/10^3</f>
        <v>0</v>
      </c>
      <c r="BU15" s="34">
        <f t="shared" si="6"/>
        <v>12438.908870159998</v>
      </c>
      <c r="BV15" s="36"/>
      <c r="BW15" s="33" t="str">
        <f t="shared" si="7"/>
        <v>16342</v>
      </c>
      <c r="BX15" s="33" t="str">
        <f t="shared" si="8"/>
        <v>入善町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205022.11228520409</v>
      </c>
      <c r="BZ15" s="36"/>
      <c r="CA15" s="33" t="str">
        <f t="shared" si="9"/>
        <v>16342</v>
      </c>
      <c r="CB15" s="33" t="str">
        <f t="shared" si="10"/>
        <v>入善町</v>
      </c>
      <c r="CC15" s="223">
        <f t="shared" si="11"/>
        <v>7.3411208058684037E-3</v>
      </c>
      <c r="CD15" s="223">
        <f t="shared" si="1"/>
        <v>2.0920580361758073E-2</v>
      </c>
      <c r="CE15" s="223">
        <f t="shared" si="1"/>
        <v>1.5894480666879623E-2</v>
      </c>
      <c r="CF15" s="223">
        <f t="shared" si="1"/>
        <v>1.6514878138070732E-2</v>
      </c>
      <c r="CG15" s="223">
        <f t="shared" si="1"/>
        <v>0</v>
      </c>
      <c r="CH15" s="223">
        <f t="shared" si="1"/>
        <v>0</v>
      </c>
      <c r="CI15" s="223">
        <f t="shared" si="12"/>
        <v>6.0671059972576831E-2</v>
      </c>
      <c r="CK15" s="18" t="str">
        <f t="shared" si="13"/>
        <v>16342</v>
      </c>
      <c r="CL15" s="18" t="str">
        <f t="shared" si="14"/>
        <v>入善町</v>
      </c>
      <c r="CM15" s="18">
        <f>VLOOKUP($CK15&amp;"_"&amp;$AZ$7,データシート1!$A:$BT,MATCH("ca_太陽光発電（10kW未満）",データシート1!$A$1:$BT$1,0),0)</f>
        <v>245</v>
      </c>
      <c r="CN15" s="18">
        <f>VLOOKUP($CK15&amp;"_"&amp;$AZ$5,データシート1!$A:$BT,MATCH("ab_家庭",データシート1!$A$1:$BT$1,0),0)</f>
        <v>8871</v>
      </c>
      <c r="CO15" s="223">
        <f t="shared" si="15"/>
        <v>2.761808138879495E-2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47328</v>
      </c>
      <c r="AY16" s="18" t="str">
        <f>IF(IFERROR(比較地域マスタ!$Z9,"")=0,"",IFERROR(比較地域マスタ!$Z9,""))</f>
        <v>中城村</v>
      </c>
      <c r="BC16" s="844" t="str">
        <f t="shared" si="0"/>
        <v>47328</v>
      </c>
      <c r="BD16" s="1031" t="str">
        <f t="shared" si="2"/>
        <v>中城村</v>
      </c>
      <c r="BE16" s="34">
        <f>VLOOKUP($BC16&amp;"_"&amp;$AZ$7,データシート1!$A:$BT,MATCH("cb_"&amp;BE$12,データシート1!$A$1:$BT$1,0),0)</f>
        <v>2031.0000000000014</v>
      </c>
      <c r="BF16" s="34">
        <f>VLOOKUP($BC16&amp;"_"&amp;$AZ$7,データシート1!$A:$BT,MATCH("cb_"&amp;BF$12,データシート1!$A$1:$BT$1,0),0)</f>
        <v>5898.7999999999975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7929.7999999999993</v>
      </c>
      <c r="BL16" s="36"/>
      <c r="BM16" s="844" t="str">
        <f t="shared" si="4"/>
        <v>47328</v>
      </c>
      <c r="BN16" s="1031" t="str">
        <f t="shared" si="5"/>
        <v>中城村</v>
      </c>
      <c r="BO16" s="34">
        <f>BE16*VLOOKUP(BO$12,別紙!$B$4:$E$10,MATCH("設備利用率",別紙!$B$4:$E$4,0),0)/100*8760/10^3</f>
        <v>2437.4437200000016</v>
      </c>
      <c r="BP16" s="34">
        <f>BF16*VLOOKUP(BP$12,別紙!$B$4:$E$10,MATCH("設備利用率",別紙!$B$4:$E$4,0),0)/100*8760/10^3</f>
        <v>7802.6966879999973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10240.140407999999</v>
      </c>
      <c r="BV16" s="36"/>
      <c r="BW16" s="33" t="str">
        <f t="shared" si="7"/>
        <v>47328</v>
      </c>
      <c r="BX16" s="33" t="str">
        <f t="shared" si="8"/>
        <v>中城村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101678.59042800953</v>
      </c>
      <c r="BZ16" s="36"/>
      <c r="CA16" s="33" t="str">
        <f t="shared" si="9"/>
        <v>47328</v>
      </c>
      <c r="CB16" s="33" t="str">
        <f t="shared" si="10"/>
        <v>中城村</v>
      </c>
      <c r="CC16" s="223">
        <f t="shared" si="11"/>
        <v>2.3972044751404777E-2</v>
      </c>
      <c r="CD16" s="223">
        <f t="shared" si="1"/>
        <v>7.6738836122285367E-2</v>
      </c>
      <c r="CE16" s="223">
        <f t="shared" si="1"/>
        <v>0</v>
      </c>
      <c r="CF16" s="223">
        <f t="shared" si="1"/>
        <v>0</v>
      </c>
      <c r="CG16" s="223">
        <f t="shared" si="1"/>
        <v>0</v>
      </c>
      <c r="CH16" s="223">
        <f t="shared" si="1"/>
        <v>0</v>
      </c>
      <c r="CI16" s="223">
        <f t="shared" si="12"/>
        <v>0.10071088087369015</v>
      </c>
      <c r="CK16" s="18" t="str">
        <f t="shared" si="13"/>
        <v>47328</v>
      </c>
      <c r="CL16" s="18" t="str">
        <f t="shared" si="14"/>
        <v>中城村</v>
      </c>
      <c r="CM16" s="18">
        <f>VLOOKUP($CK16&amp;"_"&amp;$AZ$7,データシート1!$A:$BT,MATCH("ca_太陽光発電（10kW未満）",データシート1!$A$1:$BT$1,0),0)</f>
        <v>361</v>
      </c>
      <c r="CN16" s="18">
        <f>VLOOKUP($CK16&amp;"_"&amp;$AZ$5,データシート1!$A:$BT,MATCH("ab_家庭",データシート1!$A$1:$BT$1,0),0)</f>
        <v>9517</v>
      </c>
      <c r="CO16" s="223">
        <f t="shared" si="15"/>
        <v>3.7932121466848795E-2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10345</v>
      </c>
      <c r="AY17" s="18" t="str">
        <f>IF(IFERROR(比較地域マスタ!$Z10,"")=0,"",IFERROR(比較地域マスタ!$Z10,""))</f>
        <v>吉岡町</v>
      </c>
      <c r="BC17" s="844" t="str">
        <f t="shared" si="0"/>
        <v>10345</v>
      </c>
      <c r="BD17" s="1031" t="str">
        <f t="shared" si="2"/>
        <v>吉岡町</v>
      </c>
      <c r="BE17" s="34">
        <f>VLOOKUP($BC17&amp;"_"&amp;$AZ$7,データシート1!$A:$BT,MATCH("cb_"&amp;BE$12,データシート1!$A$1:$BT$1,0),0)</f>
        <v>5643.2999999999847</v>
      </c>
      <c r="BF17" s="34">
        <f>VLOOKUP($BC17&amp;"_"&amp;$AZ$7,データシート1!$A:$BT,MATCH("cb_"&amp;BF$12,データシート1!$A$1:$BT$1,0),0)</f>
        <v>10590.800000000005</v>
      </c>
      <c r="BG17" s="34">
        <f>VLOOKUP($BC17&amp;"_"&amp;$AZ$7,データシート1!$A:$BT,MATCH("cb_"&amp;BG$12,データシート1!$A$1:$BT$1,0),0)</f>
        <v>3.2</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16237.29999999999</v>
      </c>
      <c r="BL17" s="36"/>
      <c r="BM17" s="844" t="str">
        <f t="shared" si="4"/>
        <v>10345</v>
      </c>
      <c r="BN17" s="1031" t="str">
        <f t="shared" si="5"/>
        <v>吉岡町</v>
      </c>
      <c r="BO17" s="34">
        <f>BE17*VLOOKUP(BO$12,別紙!$B$4:$E$10,MATCH("設備利用率",別紙!$B$4:$E$4,0),0)/100*8760/10^3</f>
        <v>6772.6371959999815</v>
      </c>
      <c r="BP17" s="34">
        <f>BF17*VLOOKUP(BP$12,別紙!$B$4:$E$10,MATCH("設備利用率",別紙!$B$4:$E$4,0),0)/100*8760/10^3</f>
        <v>14009.086608000007</v>
      </c>
      <c r="BQ17" s="34">
        <f>BG17*VLOOKUP(BQ$12,別紙!$B$4:$E$10,MATCH("設備利用率",別紙!$B$4:$E$4,0),0)/100*8760/10^3</f>
        <v>6.9519360000000008</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20788.675739999988</v>
      </c>
      <c r="BV17" s="36"/>
      <c r="BW17" s="33" t="str">
        <f t="shared" si="7"/>
        <v>10345</v>
      </c>
      <c r="BX17" s="33" t="str">
        <f t="shared" si="8"/>
        <v>吉岡町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95308.052606606507</v>
      </c>
      <c r="BZ17" s="36"/>
      <c r="CA17" s="33" t="str">
        <f t="shared" si="9"/>
        <v>10345</v>
      </c>
      <c r="CB17" s="33" t="str">
        <f t="shared" si="10"/>
        <v>吉岡町</v>
      </c>
      <c r="CC17" s="223">
        <f t="shared" si="11"/>
        <v>7.106049290456827E-2</v>
      </c>
      <c r="CD17" s="223">
        <f t="shared" si="1"/>
        <v>0.14698743941211254</v>
      </c>
      <c r="CE17" s="223">
        <f t="shared" si="1"/>
        <v>7.2941748465838561E-5</v>
      </c>
      <c r="CF17" s="223">
        <f t="shared" si="1"/>
        <v>0</v>
      </c>
      <c r="CG17" s="223">
        <f t="shared" si="1"/>
        <v>0</v>
      </c>
      <c r="CH17" s="223">
        <f t="shared" si="1"/>
        <v>0</v>
      </c>
      <c r="CI17" s="223">
        <f t="shared" si="12"/>
        <v>0.21812087406514663</v>
      </c>
      <c r="CK17" s="18" t="str">
        <f t="shared" si="13"/>
        <v>10345</v>
      </c>
      <c r="CL17" s="18" t="str">
        <f t="shared" si="14"/>
        <v>吉岡町</v>
      </c>
      <c r="CM17" s="18">
        <f>VLOOKUP($CK17&amp;"_"&amp;$AZ$7,データシート1!$A:$BT,MATCH("ca_太陽光発電（10kW未満）",データシート1!$A$1:$BT$1,0),0)</f>
        <v>1091</v>
      </c>
      <c r="CN17" s="18">
        <f>VLOOKUP($CK17&amp;"_"&amp;$AZ$5,データシート1!$A:$BT,MATCH("ab_家庭",データシート1!$A$1:$BT$1,0),0)</f>
        <v>8766</v>
      </c>
      <c r="CO17" s="223">
        <f t="shared" si="15"/>
        <v>0.1244581336983801</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29343</v>
      </c>
      <c r="AY18" s="18" t="str">
        <f>IF(IFERROR(比較地域マスタ!$Z11,"")=0,"",IFERROR(比較地域マスタ!$Z11,""))</f>
        <v>三郷町</v>
      </c>
      <c r="BC18" s="844" t="str">
        <f t="shared" si="0"/>
        <v>29343</v>
      </c>
      <c r="BD18" s="1031" t="str">
        <f t="shared" si="2"/>
        <v>三郷町</v>
      </c>
      <c r="BE18" s="34">
        <f>VLOOKUP($BC18&amp;"_"&amp;$AZ$7,データシート1!$A:$BT,MATCH("cb_"&amp;BE$12,データシート1!$A$1:$BT$1,0),0)</f>
        <v>4103.2000000000062</v>
      </c>
      <c r="BF18" s="34">
        <f>VLOOKUP($BC18&amp;"_"&amp;$AZ$7,データシート1!$A:$BT,MATCH("cb_"&amp;BF$12,データシート1!$A$1:$BT$1,0),0)</f>
        <v>1520.1000000000004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5623.3000000000065</v>
      </c>
      <c r="BL18" s="36"/>
      <c r="BM18" s="844" t="str">
        <f t="shared" si="4"/>
        <v>29343</v>
      </c>
      <c r="BN18" s="1031" t="str">
        <f t="shared" si="5"/>
        <v>三郷町</v>
      </c>
      <c r="BO18" s="34">
        <f>BE18*VLOOKUP(BO$12,別紙!$B$4:$E$10,MATCH("設備利用率",別紙!$B$4:$E$4,0),0)/100*8760/10^3</f>
        <v>4924.3323840000066</v>
      </c>
      <c r="BP18" s="34">
        <f>BF18*VLOOKUP(BP$12,別紙!$B$4:$E$10,MATCH("設備利用率",別紙!$B$4:$E$4,0),0)/100*8760/10^3</f>
        <v>2010.7274760000005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6935.0598600000067</v>
      </c>
      <c r="BV18" s="36"/>
      <c r="BW18" s="33" t="str">
        <f t="shared" si="7"/>
        <v>29343</v>
      </c>
      <c r="BX18" s="33" t="str">
        <f t="shared" si="8"/>
        <v>三郷町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85035.256774290872</v>
      </c>
      <c r="BZ18" s="36"/>
      <c r="CA18" s="33" t="str">
        <f t="shared" si="9"/>
        <v>29343</v>
      </c>
      <c r="CB18" s="33" t="str">
        <f t="shared" si="10"/>
        <v>三郷町</v>
      </c>
      <c r="CC18" s="223">
        <f t="shared" si="11"/>
        <v>5.7909302221202962E-2</v>
      </c>
      <c r="CD18" s="223">
        <f t="shared" si="1"/>
        <v>2.3645809423931952E-2</v>
      </c>
      <c r="CE18" s="223">
        <f t="shared" si="1"/>
        <v>0</v>
      </c>
      <c r="CF18" s="223">
        <f t="shared" si="1"/>
        <v>0</v>
      </c>
      <c r="CG18" s="223">
        <f t="shared" si="1"/>
        <v>0</v>
      </c>
      <c r="CH18" s="223">
        <f t="shared" si="1"/>
        <v>0</v>
      </c>
      <c r="CI18" s="223">
        <f t="shared" si="12"/>
        <v>8.1555111645134903E-2</v>
      </c>
      <c r="CK18" s="18" t="str">
        <f t="shared" si="13"/>
        <v>29343</v>
      </c>
      <c r="CL18" s="18" t="str">
        <f t="shared" si="14"/>
        <v>三郷町</v>
      </c>
      <c r="CM18" s="18">
        <f>VLOOKUP($CK18&amp;"_"&amp;$AZ$7,データシート1!$A:$BT,MATCH("ca_太陽光発電（10kW未満）",データシート1!$A$1:$BT$1,0),0)</f>
        <v>945</v>
      </c>
      <c r="CN18" s="18">
        <f>VLOOKUP($CK18&amp;"_"&amp;$AZ$5,データシート1!$A:$BT,MATCH("ab_家庭",データシート1!$A$1:$BT$1,0),0)</f>
        <v>10648</v>
      </c>
      <c r="CO18" s="223">
        <f t="shared" si="15"/>
        <v>8.8749060856498876E-2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05214</v>
      </c>
      <c r="AY19" s="18" t="str">
        <f>IF(IFERROR(比較地域マスタ!$Z12,"")=0,"",IFERROR(比較地域マスタ!$Z12,""))</f>
        <v>にかほ市</v>
      </c>
      <c r="BC19" s="844" t="str">
        <f t="shared" si="0"/>
        <v>05214</v>
      </c>
      <c r="BD19" s="1031" t="str">
        <f t="shared" si="2"/>
        <v>にかほ市</v>
      </c>
      <c r="BE19" s="34">
        <f>VLOOKUP($BC19&amp;"_"&amp;$AZ$7,データシート1!$A:$BT,MATCH("cb_"&amp;BE$12,データシート1!$A$1:$BT$1,0),0)</f>
        <v>1893.8000000000002</v>
      </c>
      <c r="BF19" s="34">
        <f>VLOOKUP($BC19&amp;"_"&amp;$AZ$7,データシート1!$A:$BT,MATCH("cb_"&amp;BF$12,データシート1!$A$1:$BT$1,0),0)</f>
        <v>34132.5</v>
      </c>
      <c r="BG19" s="34">
        <f>VLOOKUP($BC19&amp;"_"&amp;$AZ$7,データシート1!$A:$BT,MATCH("cb_"&amp;BG$12,データシート1!$A$1:$BT$1,0),0)</f>
        <v>108848.7</v>
      </c>
      <c r="BH19" s="34">
        <f>VLOOKUP($BC19&amp;"_"&amp;$AZ$7,データシート1!$A:$BT,MATCH("cb_"&amp;BH$12,データシート1!$A$1:$BT$1,0),0)</f>
        <v>4592.7</v>
      </c>
      <c r="BI19" s="34">
        <f>VLOOKUP($BC19&amp;"_"&amp;$AZ$7,データシート1!$A:$BT,MATCH("cb_"&amp;BI$12,データシート1!$A$1:$BT$1,0),0)</f>
        <v>0</v>
      </c>
      <c r="BJ19" s="34">
        <f>VLOOKUP($BC19&amp;"_"&amp;$AZ$7,データシート1!$A:$BT,MATCH("cb_"&amp;BJ$12,データシート1!$A$1:$BT$1,0),0)</f>
        <v>0</v>
      </c>
      <c r="BK19" s="34">
        <f t="shared" si="3"/>
        <v>149467.70000000001</v>
      </c>
      <c r="BL19" s="36"/>
      <c r="BM19" s="844" t="str">
        <f t="shared" si="4"/>
        <v>05214</v>
      </c>
      <c r="BN19" s="1031" t="str">
        <f t="shared" si="5"/>
        <v>にかほ市</v>
      </c>
      <c r="BO19" s="34">
        <f>BE19*VLOOKUP(BO$12,別紙!$B$4:$E$10,MATCH("設備利用率",別紙!$B$4:$E$4,0),0)/100*8760/10^3</f>
        <v>2272.7872560000001</v>
      </c>
      <c r="BP19" s="34">
        <f>BF19*VLOOKUP(BP$12,別紙!$B$4:$E$10,MATCH("設備利用率",別紙!$B$4:$E$4,0),0)/100*8760/10^3</f>
        <v>45149.105699999993</v>
      </c>
      <c r="BQ19" s="34">
        <f>BG19*VLOOKUP(BQ$12,別紙!$B$4:$E$10,MATCH("設備利用率",別紙!$B$4:$E$4,0),0)/100*8760/10^3</f>
        <v>236471.62377599999</v>
      </c>
      <c r="BR19" s="34">
        <f>BH19*VLOOKUP(BR$12,別紙!$B$4:$E$10,MATCH("設備利用率",別紙!$B$4:$E$4,0),0)/100*8760/10^3</f>
        <v>24139.231199999998</v>
      </c>
      <c r="BS19" s="34">
        <f>BI19*VLOOKUP(BS$12,別紙!$B$4:$E$10,MATCH("設備利用率",別紙!$B$4:$E$4,0),0)/100*8760/10^3</f>
        <v>0</v>
      </c>
      <c r="BT19" s="34">
        <f>BJ19*VLOOKUP(BT$12,別紙!$B$4:$E$10,MATCH("設備利用率",別紙!$B$4:$E$4,0),0)/100*8760/10^3</f>
        <v>0</v>
      </c>
      <c r="BU19" s="34">
        <f t="shared" si="6"/>
        <v>308032.74793199997</v>
      </c>
      <c r="BV19" s="36"/>
      <c r="BW19" s="33" t="str">
        <f t="shared" si="7"/>
        <v>05214</v>
      </c>
      <c r="BX19" s="33" t="str">
        <f t="shared" si="8"/>
        <v>にかほ市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386704.16431416344</v>
      </c>
      <c r="BZ19" s="36"/>
      <c r="CA19" s="33" t="str">
        <f t="shared" si="9"/>
        <v>05214</v>
      </c>
      <c r="CB19" s="33" t="str">
        <f t="shared" si="10"/>
        <v>にかほ市</v>
      </c>
      <c r="CC19" s="223">
        <f t="shared" si="11"/>
        <v>5.8773281121264533E-3</v>
      </c>
      <c r="CD19" s="223">
        <f t="shared" si="1"/>
        <v>0.11675360615801457</v>
      </c>
      <c r="CE19" s="223">
        <f t="shared" si="1"/>
        <v>0.61150524250338145</v>
      </c>
      <c r="CF19" s="223">
        <f t="shared" si="1"/>
        <v>6.2422992632654911E-2</v>
      </c>
      <c r="CG19" s="223">
        <f t="shared" si="1"/>
        <v>0</v>
      </c>
      <c r="CH19" s="223">
        <f t="shared" si="1"/>
        <v>0</v>
      </c>
      <c r="CI19" s="223">
        <f t="shared" si="12"/>
        <v>0.79655916940617733</v>
      </c>
      <c r="CK19" s="18" t="str">
        <f t="shared" si="13"/>
        <v>05214</v>
      </c>
      <c r="CL19" s="18" t="str">
        <f t="shared" si="14"/>
        <v>にかほ市</v>
      </c>
      <c r="CM19" s="18">
        <f>VLOOKUP($CK19&amp;"_"&amp;$AZ$7,データシート1!$A:$BT,MATCH("ca_太陽光発電（10kW未満）",データシート1!$A$1:$BT$1,0),0)</f>
        <v>405</v>
      </c>
      <c r="CN19" s="18">
        <f>VLOOKUP($CK19&amp;"_"&amp;$AZ$5,データシート1!$A:$BT,MATCH("ab_家庭",データシート1!$A$1:$BT$1,0),0)</f>
        <v>9404</v>
      </c>
      <c r="CO19" s="223">
        <f t="shared" si="15"/>
        <v>4.30667800935772E-2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01692</v>
      </c>
      <c r="AY20" s="18" t="str">
        <f>IF(IFERROR(比較地域マスタ!$Z13,"")=0,"",IFERROR(比較地域マスタ!$Z13,""))</f>
        <v>中標津町</v>
      </c>
      <c r="BC20" s="844" t="str">
        <f t="shared" si="0"/>
        <v>01692</v>
      </c>
      <c r="BD20" s="1031" t="str">
        <f t="shared" si="2"/>
        <v>中標津町</v>
      </c>
      <c r="BE20" s="34">
        <f>VLOOKUP($BC20&amp;"_"&amp;$AZ$7,データシート1!$A:$BT,MATCH("cb_"&amp;BE$12,データシート1!$A$1:$BT$1,0),0)</f>
        <v>2984.2060000000051</v>
      </c>
      <c r="BF20" s="34">
        <f>VLOOKUP($BC20&amp;"_"&amp;$AZ$7,データシート1!$A:$BT,MATCH("cb_"&amp;BF$12,データシート1!$A$1:$BT$1,0),0)</f>
        <v>41477.199999999975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44461.405999999981</v>
      </c>
      <c r="BL20" s="36"/>
      <c r="BM20" s="844" t="str">
        <f t="shared" si="4"/>
        <v>01692</v>
      </c>
      <c r="BN20" s="1031" t="str">
        <f t="shared" si="5"/>
        <v>中標津町</v>
      </c>
      <c r="BO20" s="34">
        <f>BE20*VLOOKUP(BO$12,別紙!$B$4:$E$10,MATCH("設備利用率",別紙!$B$4:$E$4,0),0)/100*8760/10^3</f>
        <v>3581.4053047200059</v>
      </c>
      <c r="BP20" s="34">
        <f>BF20*VLOOKUP(BP$12,別紙!$B$4:$E$10,MATCH("設備利用率",別紙!$B$4:$E$4,0),0)/100*8760/10^3</f>
        <v>54864.381071999967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58445.786376719974</v>
      </c>
      <c r="BV20" s="36"/>
      <c r="BW20" s="33" t="str">
        <f t="shared" si="7"/>
        <v>01692</v>
      </c>
      <c r="BX20" s="33" t="str">
        <f t="shared" si="8"/>
        <v>中標津町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127038.91536903584</v>
      </c>
      <c r="BZ20" s="36"/>
      <c r="CA20" s="33" t="str">
        <f t="shared" si="9"/>
        <v>01692</v>
      </c>
      <c r="CB20" s="33" t="str">
        <f t="shared" si="10"/>
        <v>中標津町</v>
      </c>
      <c r="CC20" s="223">
        <f t="shared" si="11"/>
        <v>2.8191403353188021E-2</v>
      </c>
      <c r="CD20" s="223">
        <f t="shared" si="1"/>
        <v>0.43187066665851337</v>
      </c>
      <c r="CE20" s="223">
        <f t="shared" si="1"/>
        <v>0</v>
      </c>
      <c r="CF20" s="223">
        <f t="shared" si="1"/>
        <v>0</v>
      </c>
      <c r="CG20" s="223">
        <f t="shared" si="1"/>
        <v>0</v>
      </c>
      <c r="CH20" s="223">
        <f t="shared" si="1"/>
        <v>0</v>
      </c>
      <c r="CI20" s="223">
        <f t="shared" si="12"/>
        <v>0.46006207001170141</v>
      </c>
      <c r="CK20" s="18" t="str">
        <f t="shared" si="13"/>
        <v>01692</v>
      </c>
      <c r="CL20" s="18" t="str">
        <f t="shared" si="14"/>
        <v>中標津町</v>
      </c>
      <c r="CM20" s="18">
        <f>VLOOKUP($CK20&amp;"_"&amp;$AZ$7,データシート1!$A:$BT,MATCH("ca_太陽光発電（10kW未満）",データシート1!$A$1:$BT$1,0),0)</f>
        <v>450</v>
      </c>
      <c r="CN20" s="18">
        <f>VLOOKUP($CK20&amp;"_"&amp;$AZ$5,データシート1!$A:$BT,MATCH("ab_家庭",データシート1!$A$1:$BT$1,0),0)</f>
        <v>11456</v>
      </c>
      <c r="CO20" s="223">
        <f t="shared" si="15"/>
        <v>3.9280726256983242E-2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12410</v>
      </c>
      <c r="AY21" s="18" t="str">
        <f>IF(IFERROR(比較地域マスタ!$Z14,"")=0,"",IFERROR(比較地域マスタ!$Z14,""))</f>
        <v>横芝光町</v>
      </c>
      <c r="BC21" s="844" t="str">
        <f t="shared" si="0"/>
        <v>12410</v>
      </c>
      <c r="BD21" s="1031" t="str">
        <f t="shared" si="2"/>
        <v>横芝光町</v>
      </c>
      <c r="BE21" s="34">
        <f>VLOOKUP($BC21&amp;"_"&amp;$AZ$7,データシート1!$A:$BT,MATCH("cb_"&amp;BE$12,データシート1!$A$1:$BT$1,0),0)</f>
        <v>2664.9000000000033</v>
      </c>
      <c r="BF21" s="34">
        <f>VLOOKUP($BC21&amp;"_"&amp;$AZ$7,データシート1!$A:$BT,MATCH("cb_"&amp;BF$12,データシート1!$A$1:$BT$1,0),0)</f>
        <v>31895.400000000012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370</v>
      </c>
      <c r="BK21" s="34">
        <f t="shared" si="3"/>
        <v>34930.300000000017</v>
      </c>
      <c r="BL21" s="36"/>
      <c r="BM21" s="844" t="str">
        <f t="shared" si="4"/>
        <v>12410</v>
      </c>
      <c r="BN21" s="1031" t="str">
        <f t="shared" si="5"/>
        <v>横芝光町</v>
      </c>
      <c r="BO21" s="34">
        <f>BE21*VLOOKUP(BO$12,別紙!$B$4:$E$10,MATCH("設備利用率",別紙!$B$4:$E$4,0),0)/100*8760/10^3</f>
        <v>3198.1997880000035</v>
      </c>
      <c r="BP21" s="34">
        <f>BF21*VLOOKUP(BP$12,別紙!$B$4:$E$10,MATCH("設備利用率",別紙!$B$4:$E$4,0),0)/100*8760/10^3</f>
        <v>42189.959304000011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2592.96</v>
      </c>
      <c r="BU21" s="34">
        <f t="shared" si="6"/>
        <v>47981.119092000015</v>
      </c>
      <c r="BV21" s="36"/>
      <c r="BW21" s="33" t="str">
        <f t="shared" si="7"/>
        <v>12410</v>
      </c>
      <c r="BX21" s="33" t="str">
        <f t="shared" si="8"/>
        <v>横芝光町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129400.76817750937</v>
      </c>
      <c r="BZ21" s="36"/>
      <c r="CA21" s="33" t="str">
        <f t="shared" si="9"/>
        <v>12410</v>
      </c>
      <c r="CB21" s="33" t="str">
        <f t="shared" si="10"/>
        <v>横芝光町</v>
      </c>
      <c r="CC21" s="223">
        <f t="shared" si="11"/>
        <v>2.47154621494424E-2</v>
      </c>
      <c r="CD21" s="223">
        <f t="shared" si="1"/>
        <v>0.32604102663536488</v>
      </c>
      <c r="CE21" s="223">
        <f t="shared" si="1"/>
        <v>0</v>
      </c>
      <c r="CF21" s="223">
        <f t="shared" si="1"/>
        <v>0</v>
      </c>
      <c r="CG21" s="223">
        <f t="shared" si="1"/>
        <v>0</v>
      </c>
      <c r="CH21" s="223">
        <f t="shared" si="1"/>
        <v>2.0038211801362955E-2</v>
      </c>
      <c r="CI21" s="223">
        <f t="shared" si="12"/>
        <v>0.37079470058617026</v>
      </c>
      <c r="CK21" s="18" t="str">
        <f t="shared" si="13"/>
        <v>12410</v>
      </c>
      <c r="CL21" s="18" t="str">
        <f t="shared" si="14"/>
        <v>横芝光町</v>
      </c>
      <c r="CM21" s="18">
        <f>VLOOKUP($CK21&amp;"_"&amp;$AZ$7,データシート1!$A:$BT,MATCH("ca_太陽光発電（10kW未満）",データシート1!$A$1:$BT$1,0),0)</f>
        <v>496</v>
      </c>
      <c r="CN21" s="18">
        <f>VLOOKUP($CK21&amp;"_"&amp;$AZ$5,データシート1!$A:$BT,MATCH("ab_家庭",データシート1!$A$1:$BT$1,0),0)</f>
        <v>9895</v>
      </c>
      <c r="CO21" s="223">
        <f t="shared" si="15"/>
        <v>5.0126326427488634E-2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43205</v>
      </c>
      <c r="AY22" s="18" t="str">
        <f>IF(IFERROR(比較地域マスタ!$Z15,"")=0,"",IFERROR(比較地域マスタ!$Z15,""))</f>
        <v>水俣市</v>
      </c>
      <c r="BC22" s="844" t="str">
        <f t="shared" si="0"/>
        <v>43205</v>
      </c>
      <c r="BD22" s="1031" t="str">
        <f t="shared" si="2"/>
        <v>水俣市</v>
      </c>
      <c r="BE22" s="34">
        <f>VLOOKUP($BC22&amp;"_"&amp;$AZ$7,データシート1!$A:$BT,MATCH("cb_"&amp;BE$12,データシート1!$A$1:$BT$1,0),0)</f>
        <v>3915.0780000000036</v>
      </c>
      <c r="BF22" s="34">
        <f>VLOOKUP($BC22&amp;"_"&amp;$AZ$7,データシート1!$A:$BT,MATCH("cb_"&amp;BF$12,データシート1!$A$1:$BT$1,0),0)</f>
        <v>105847.90999999989</v>
      </c>
      <c r="BG22" s="34">
        <f>VLOOKUP($BC22&amp;"_"&amp;$AZ$7,データシート1!$A:$BT,MATCH("cb_"&amp;BG$12,データシート1!$A$1:$BT$1,0),0)</f>
        <v>19.5</v>
      </c>
      <c r="BH22" s="34">
        <f>VLOOKUP($BC22&amp;"_"&amp;$AZ$7,データシート1!$A:$BT,MATCH("cb_"&amp;BH$12,データシート1!$A$1:$BT$1,0),0)</f>
        <v>3.2</v>
      </c>
      <c r="BI22" s="34">
        <f>VLOOKUP($BC22&amp;"_"&amp;$AZ$7,データシート1!$A:$BT,MATCH("cb_"&amp;BI$12,データシート1!$A$1:$BT$1,0),0)</f>
        <v>0</v>
      </c>
      <c r="BJ22" s="34">
        <f>VLOOKUP($BC22&amp;"_"&amp;$AZ$7,データシート1!$A:$BT,MATCH("cb_"&amp;BJ$12,データシート1!$A$1:$BT$1,0),0)</f>
        <v>0</v>
      </c>
      <c r="BK22" s="34">
        <f t="shared" si="3"/>
        <v>109785.68799999989</v>
      </c>
      <c r="BL22" s="36"/>
      <c r="BM22" s="844" t="str">
        <f t="shared" si="4"/>
        <v>43205</v>
      </c>
      <c r="BN22" s="1031" t="str">
        <f t="shared" si="5"/>
        <v>水俣市</v>
      </c>
      <c r="BO22" s="34">
        <f>BE22*VLOOKUP(BO$12,別紙!$B$4:$E$10,MATCH("設備利用率",別紙!$B$4:$E$4,0),0)/100*8760/10^3</f>
        <v>4698.5634093600047</v>
      </c>
      <c r="BP22" s="34">
        <f>BF22*VLOOKUP(BP$12,別紙!$B$4:$E$10,MATCH("設備利用率",別紙!$B$4:$E$4,0),0)/100*8760/10^3</f>
        <v>140011.38143159985</v>
      </c>
      <c r="BQ22" s="34">
        <f>BG22*VLOOKUP(BQ$12,別紙!$B$4:$E$10,MATCH("設備利用率",別紙!$B$4:$E$4,0),0)/100*8760/10^3</f>
        <v>42.36336</v>
      </c>
      <c r="BR22" s="34">
        <f>BH22*VLOOKUP(BR$12,別紙!$B$4:$E$10,MATCH("設備利用率",別紙!$B$4:$E$4,0),0)/100*8760/10^3</f>
        <v>16.819200000000002</v>
      </c>
      <c r="BS22" s="34">
        <f>BI22*VLOOKUP(BS$12,別紙!$B$4:$E$10,MATCH("設備利用率",別紙!$B$4:$E$4,0),0)/100*8760/10^3</f>
        <v>0</v>
      </c>
      <c r="BT22" s="34">
        <f>BJ22*VLOOKUP(BT$12,別紙!$B$4:$E$10,MATCH("設備利用率",別紙!$B$4:$E$4,0),0)/100*8760/10^3</f>
        <v>0</v>
      </c>
      <c r="BU22" s="34">
        <f t="shared" si="6"/>
        <v>144769.12740095984</v>
      </c>
      <c r="BV22" s="36"/>
      <c r="BW22" s="33" t="str">
        <f t="shared" si="7"/>
        <v>43205</v>
      </c>
      <c r="BX22" s="33" t="str">
        <f t="shared" si="8"/>
        <v>水俣市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153603.23180659657</v>
      </c>
      <c r="BZ22" s="36"/>
      <c r="CA22" s="33" t="str">
        <f t="shared" si="9"/>
        <v>43205</v>
      </c>
      <c r="CB22" s="33" t="str">
        <f t="shared" si="10"/>
        <v>水俣市</v>
      </c>
      <c r="CC22" s="223">
        <f t="shared" si="11"/>
        <v>3.0588961925462708E-2</v>
      </c>
      <c r="CD22" s="223">
        <f t="shared" si="1"/>
        <v>0.91151325258500837</v>
      </c>
      <c r="CE22" s="223">
        <f t="shared" si="1"/>
        <v>2.7579732211194718E-4</v>
      </c>
      <c r="CF22" s="223">
        <f t="shared" si="1"/>
        <v>1.0949769612385E-4</v>
      </c>
      <c r="CG22" s="223">
        <f t="shared" si="1"/>
        <v>0</v>
      </c>
      <c r="CH22" s="223">
        <f t="shared" si="1"/>
        <v>0</v>
      </c>
      <c r="CI22" s="223">
        <f t="shared" si="12"/>
        <v>0.94248750952870686</v>
      </c>
      <c r="CK22" s="18" t="str">
        <f t="shared" si="13"/>
        <v>43205</v>
      </c>
      <c r="CL22" s="18" t="str">
        <f t="shared" si="14"/>
        <v>水俣市</v>
      </c>
      <c r="CM22" s="18">
        <f>VLOOKUP($CK22&amp;"_"&amp;$AZ$7,データシート1!$A:$BT,MATCH("ca_太陽光発電（10kW未満）",データシート1!$A$1:$BT$1,0),0)</f>
        <v>840</v>
      </c>
      <c r="CN22" s="18">
        <f>VLOOKUP($CK22&amp;"_"&amp;$AZ$5,データシート1!$A:$BT,MATCH("ab_家庭",データシート1!$A$1:$BT$1,0),0)</f>
        <v>11255</v>
      </c>
      <c r="CO22" s="223">
        <f t="shared" si="15"/>
        <v>7.4633496223900489E-2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21217</v>
      </c>
      <c r="AY23" s="18" t="str">
        <f>IF(IFERROR(比較地域マスタ!$Z16,"")=0,"",IFERROR(比較地域マスタ!$Z16,""))</f>
        <v>飛騨市</v>
      </c>
      <c r="BC23" s="844" t="str">
        <f t="shared" si="0"/>
        <v>21217</v>
      </c>
      <c r="BD23" s="1031" t="str">
        <f t="shared" si="2"/>
        <v>飛騨市</v>
      </c>
      <c r="BE23" s="34">
        <f>VLOOKUP($BC23&amp;"_"&amp;$AZ$7,データシート1!$A:$BT,MATCH("cb_"&amp;BE$12,データシート1!$A$1:$BT$1,0),0)</f>
        <v>842.11999999999966</v>
      </c>
      <c r="BF23" s="34">
        <f>VLOOKUP($BC23&amp;"_"&amp;$AZ$7,データシート1!$A:$BT,MATCH("cb_"&amp;BF$12,データシート1!$A$1:$BT$1,0),0)</f>
        <v>4932.9000000000005</v>
      </c>
      <c r="BG23" s="34">
        <f>VLOOKUP($BC23&amp;"_"&amp;$AZ$7,データシート1!$A:$BT,MATCH("cb_"&amp;BG$12,データシート1!$A$1:$BT$1,0),0)</f>
        <v>0</v>
      </c>
      <c r="BH23" s="34">
        <f>VLOOKUP($BC23&amp;"_"&amp;$AZ$7,データシート1!$A:$BT,MATCH("cb_"&amp;BH$12,データシート1!$A$1:$BT$1,0),0)</f>
        <v>23110</v>
      </c>
      <c r="BI23" s="34">
        <f>VLOOKUP($BC23&amp;"_"&amp;$AZ$7,データシート1!$A:$BT,MATCH("cb_"&amp;BI$12,データシート1!$A$1:$BT$1,0),0)</f>
        <v>0</v>
      </c>
      <c r="BJ23" s="34">
        <f>VLOOKUP($BC23&amp;"_"&amp;$AZ$7,データシート1!$A:$BT,MATCH("cb_"&amp;BJ$12,データシート1!$A$1:$BT$1,0),0)</f>
        <v>0</v>
      </c>
      <c r="BK23" s="34">
        <f t="shared" si="3"/>
        <v>28885.02</v>
      </c>
      <c r="BL23" s="36"/>
      <c r="BM23" s="844" t="str">
        <f t="shared" si="4"/>
        <v>21217</v>
      </c>
      <c r="BN23" s="1031" t="str">
        <f t="shared" si="5"/>
        <v>飛騨市</v>
      </c>
      <c r="BO23" s="34">
        <f>BE23*VLOOKUP(BO$12,別紙!$B$4:$E$10,MATCH("設備利用率",別紙!$B$4:$E$4,0),0)/100*8760/10^3</f>
        <v>1010.6450543999996</v>
      </c>
      <c r="BP23" s="34">
        <f>BF23*VLOOKUP(BP$12,別紙!$B$4:$E$10,MATCH("設備利用率",別紙!$B$4:$E$4,0),0)/100*8760/10^3</f>
        <v>6525.0428040000006</v>
      </c>
      <c r="BQ23" s="34">
        <f>BG23*VLOOKUP(BQ$12,別紙!$B$4:$E$10,MATCH("設備利用率",別紙!$B$4:$E$4,0),0)/100*8760/10^3</f>
        <v>0</v>
      </c>
      <c r="BR23" s="34">
        <f>BH23*VLOOKUP(BR$12,別紙!$B$4:$E$10,MATCH("設備利用率",別紙!$B$4:$E$4,0),0)/100*8760/10^3</f>
        <v>121466.16</v>
      </c>
      <c r="BS23" s="34">
        <f>BI23*VLOOKUP(BS$12,別紙!$B$4:$E$10,MATCH("設備利用率",別紙!$B$4:$E$4,0),0)/100*8760/10^3</f>
        <v>0</v>
      </c>
      <c r="BT23" s="34">
        <f>BJ23*VLOOKUP(BT$12,別紙!$B$4:$E$10,MATCH("設備利用率",別紙!$B$4:$E$4,0),0)/100*8760/10^3</f>
        <v>0</v>
      </c>
      <c r="BU23" s="34">
        <f t="shared" si="6"/>
        <v>129001.8478584</v>
      </c>
      <c r="BV23" s="36"/>
      <c r="BW23" s="33" t="str">
        <f t="shared" si="7"/>
        <v>21217</v>
      </c>
      <c r="BX23" s="33" t="str">
        <f t="shared" si="8"/>
        <v>飛騨市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182573.57249073806</v>
      </c>
      <c r="BZ23" s="36"/>
      <c r="CA23" s="33" t="str">
        <f t="shared" si="9"/>
        <v>21217</v>
      </c>
      <c r="CB23" s="33" t="str">
        <f t="shared" si="10"/>
        <v>飛騨市</v>
      </c>
      <c r="CC23" s="223">
        <f t="shared" si="11"/>
        <v>5.5355495355236557E-3</v>
      </c>
      <c r="CD23" s="223">
        <f t="shared" si="1"/>
        <v>3.5739251387716671E-2</v>
      </c>
      <c r="CE23" s="223">
        <f t="shared" si="1"/>
        <v>0</v>
      </c>
      <c r="CF23" s="223">
        <f t="shared" si="1"/>
        <v>0.66529979308019493</v>
      </c>
      <c r="CG23" s="223">
        <f t="shared" si="1"/>
        <v>0</v>
      </c>
      <c r="CH23" s="223">
        <f t="shared" si="1"/>
        <v>0</v>
      </c>
      <c r="CI23" s="223">
        <f t="shared" si="12"/>
        <v>0.70657459400343525</v>
      </c>
      <c r="CK23" s="18" t="str">
        <f t="shared" si="13"/>
        <v>21217</v>
      </c>
      <c r="CL23" s="18" t="str">
        <f t="shared" si="14"/>
        <v>飛騨市</v>
      </c>
      <c r="CM23" s="18">
        <f>VLOOKUP($CK23&amp;"_"&amp;$AZ$7,データシート1!$A:$BT,MATCH("ca_太陽光発電（10kW未満）",データシート1!$A$1:$BT$1,0),0)</f>
        <v>155</v>
      </c>
      <c r="CN23" s="18">
        <f>VLOOKUP($CK23&amp;"_"&amp;$AZ$5,データシート1!$A:$BT,MATCH("ab_家庭",データシート1!$A$1:$BT$1,0),0)</f>
        <v>8687</v>
      </c>
      <c r="CO23" s="223">
        <f t="shared" si="15"/>
        <v>1.7842753539772074E-2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37404</v>
      </c>
      <c r="AY24" s="18" t="str">
        <f>IF(IFERROR(比較地域マスタ!$Z17,"")=0,"",IFERROR(比較地域マスタ!$Z17,""))</f>
        <v>多度津町</v>
      </c>
      <c r="BC24" s="844" t="str">
        <f t="shared" si="0"/>
        <v>37404</v>
      </c>
      <c r="BD24" s="1031" t="str">
        <f t="shared" si="2"/>
        <v>多度津町</v>
      </c>
      <c r="BE24" s="34">
        <f>VLOOKUP($BC24&amp;"_"&amp;$AZ$7,データシート1!$A:$BT,MATCH("cb_"&amp;BE$12,データシート1!$A$1:$BT$1,0),0)</f>
        <v>4435.0010000000029</v>
      </c>
      <c r="BF24" s="34">
        <f>VLOOKUP($BC24&amp;"_"&amp;$AZ$7,データシート1!$A:$BT,MATCH("cb_"&amp;BF$12,データシート1!$A$1:$BT$1,0),0)</f>
        <v>10147.800000000003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14582.801000000007</v>
      </c>
      <c r="BL24" s="36"/>
      <c r="BM24" s="844" t="str">
        <f t="shared" si="4"/>
        <v>37404</v>
      </c>
      <c r="BN24" s="1031" t="str">
        <f t="shared" si="5"/>
        <v>多度津町</v>
      </c>
      <c r="BO24" s="34">
        <f>BE24*VLOOKUP(BO$12,別紙!$B$4:$E$10,MATCH("設備利用率",別紙!$B$4:$E$4,0),0)/100*8760/10^3</f>
        <v>5322.5334001200035</v>
      </c>
      <c r="BP24" s="34">
        <f>BF24*VLOOKUP(BP$12,別紙!$B$4:$E$10,MATCH("設備利用率",別紙!$B$4:$E$4,0),0)/100*8760/10^3</f>
        <v>13423.103928000002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18745.637328120007</v>
      </c>
      <c r="BV24" s="36"/>
      <c r="BW24" s="33" t="str">
        <f t="shared" si="7"/>
        <v>37404</v>
      </c>
      <c r="BX24" s="33" t="str">
        <f t="shared" si="8"/>
        <v>多度津町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182476.95479308083</v>
      </c>
      <c r="BZ24" s="36"/>
      <c r="CA24" s="33" t="str">
        <f t="shared" si="9"/>
        <v>37404</v>
      </c>
      <c r="CB24" s="33" t="str">
        <f t="shared" si="10"/>
        <v>多度津町</v>
      </c>
      <c r="CC24" s="223">
        <f t="shared" si="11"/>
        <v>2.9168249799847182E-2</v>
      </c>
      <c r="CD24" s="223">
        <f t="shared" si="1"/>
        <v>7.3560543265428172E-2</v>
      </c>
      <c r="CE24" s="223">
        <f t="shared" si="1"/>
        <v>0</v>
      </c>
      <c r="CF24" s="223">
        <f t="shared" si="1"/>
        <v>0</v>
      </c>
      <c r="CG24" s="223">
        <f t="shared" si="1"/>
        <v>0</v>
      </c>
      <c r="CH24" s="223">
        <f t="shared" si="1"/>
        <v>0</v>
      </c>
      <c r="CI24" s="223">
        <f t="shared" si="12"/>
        <v>0.10272879306527535</v>
      </c>
      <c r="CK24" s="18" t="str">
        <f t="shared" si="13"/>
        <v>37404</v>
      </c>
      <c r="CL24" s="18" t="str">
        <f t="shared" si="14"/>
        <v>多度津町</v>
      </c>
      <c r="CM24" s="18">
        <f>VLOOKUP($CK24&amp;"_"&amp;$AZ$7,データシート1!$A:$BT,MATCH("ca_太陽光発電（10kW未満）",データシート1!$A$1:$BT$1,0),0)</f>
        <v>909</v>
      </c>
      <c r="CN24" s="18">
        <f>VLOOKUP($CK24&amp;"_"&amp;$AZ$5,データシート1!$A:$BT,MATCH("ab_家庭",データシート1!$A$1:$BT$1,0),0)</f>
        <v>10420</v>
      </c>
      <c r="CO24" s="223">
        <f t="shared" si="15"/>
        <v>8.7236084452975052E-2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44209</v>
      </c>
      <c r="AY25" s="18" t="str">
        <f>IF(IFERROR(比較地域マスタ!$Z18,"")=0,"",IFERROR(比較地域マスタ!$Z18,""))</f>
        <v>豊後高田市</v>
      </c>
      <c r="BC25" s="844" t="str">
        <f t="shared" si="0"/>
        <v>44209</v>
      </c>
      <c r="BD25" s="1031" t="str">
        <f t="shared" si="2"/>
        <v>豊後高田市</v>
      </c>
      <c r="BE25" s="34">
        <f>VLOOKUP($BC25&amp;"_"&amp;$AZ$7,データシート1!$A:$BT,MATCH("cb_"&amp;BE$12,データシート1!$A$1:$BT$1,0),0)</f>
        <v>5398.5790000000052</v>
      </c>
      <c r="BF25" s="34">
        <f>VLOOKUP($BC25&amp;"_"&amp;$AZ$7,データシート1!$A:$BT,MATCH("cb_"&amp;BF$12,データシート1!$A$1:$BT$1,0),0)</f>
        <v>59995.789999999928</v>
      </c>
      <c r="BG25" s="34">
        <f>VLOOKUP($BC25&amp;"_"&amp;$AZ$7,データシート1!$A:$BT,MATCH("cb_"&amp;BG$12,データシート1!$A$1:$BT$1,0),0)</f>
        <v>42.2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65436.56899999993</v>
      </c>
      <c r="BL25" s="36"/>
      <c r="BM25" s="844" t="str">
        <f t="shared" si="4"/>
        <v>44209</v>
      </c>
      <c r="BN25" s="1031" t="str">
        <f t="shared" si="5"/>
        <v>豊後高田市</v>
      </c>
      <c r="BO25" s="34">
        <f>BE25*VLOOKUP(BO$12,別紙!$B$4:$E$10,MATCH("設備利用率",別紙!$B$4:$E$4,0),0)/100*8760/10^3</f>
        <v>6478.942629480006</v>
      </c>
      <c r="BP25" s="34">
        <f>BF25*VLOOKUP(BP$12,別紙!$B$4:$E$10,MATCH("設備利用率",別紙!$B$4:$E$4,0),0)/100*8760/10^3</f>
        <v>79360.031180399892</v>
      </c>
      <c r="BQ25" s="34">
        <f>BG25*VLOOKUP(BQ$12,別紙!$B$4:$E$10,MATCH("設備利用率",別紙!$B$4:$E$4,0),0)/100*8760/10^3</f>
        <v>91.678656000000018</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85930.652465879903</v>
      </c>
      <c r="BV25" s="36"/>
      <c r="BW25" s="33" t="str">
        <f t="shared" si="7"/>
        <v>44209</v>
      </c>
      <c r="BX25" s="33" t="str">
        <f t="shared" si="8"/>
        <v>豊後高田市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192303.47741884307</v>
      </c>
      <c r="BZ25" s="36"/>
      <c r="CA25" s="33" t="str">
        <f t="shared" si="9"/>
        <v>44209</v>
      </c>
      <c r="CB25" s="33" t="str">
        <f t="shared" si="10"/>
        <v>豊後高田市</v>
      </c>
      <c r="CC25" s="223">
        <f t="shared" si="11"/>
        <v>3.369124009842351E-2</v>
      </c>
      <c r="CD25" s="223">
        <f t="shared" si="1"/>
        <v>0.41268120704625233</v>
      </c>
      <c r="CE25" s="223">
        <f t="shared" si="1"/>
        <v>4.7673946009993878E-4</v>
      </c>
      <c r="CF25" s="223">
        <f t="shared" si="1"/>
        <v>0</v>
      </c>
      <c r="CG25" s="223">
        <f t="shared" si="1"/>
        <v>0</v>
      </c>
      <c r="CH25" s="223">
        <f t="shared" si="1"/>
        <v>0</v>
      </c>
      <c r="CI25" s="223">
        <f t="shared" si="12"/>
        <v>0.44684918660477579</v>
      </c>
      <c r="CK25" s="18" t="str">
        <f t="shared" si="13"/>
        <v>44209</v>
      </c>
      <c r="CL25" s="18" t="str">
        <f t="shared" si="14"/>
        <v>豊後高田市</v>
      </c>
      <c r="CM25" s="18">
        <f>VLOOKUP($CK25&amp;"_"&amp;$AZ$7,データシート1!$A:$BT,MATCH("ca_太陽光発電（10kW未満）",データシート1!$A$1:$BT$1,0),0)</f>
        <v>1027</v>
      </c>
      <c r="CN25" s="18">
        <f>VLOOKUP($CK25&amp;"_"&amp;$AZ$5,データシート1!$A:$BT,MATCH("ab_家庭",データシート1!$A$1:$BT$1,0),0)</f>
        <v>10934</v>
      </c>
      <c r="CO25" s="223">
        <f t="shared" si="15"/>
        <v>9.3927199561002372E-2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21303</v>
      </c>
      <c r="AY26" s="18" t="str">
        <f>IF(IFERROR(比較地域マスタ!$Z19,"")=0,"",IFERROR(比較地域マスタ!$Z19,""))</f>
        <v>笠松町</v>
      </c>
      <c r="BC26" s="844" t="str">
        <f t="shared" si="0"/>
        <v>21303</v>
      </c>
      <c r="BD26" s="1031" t="str">
        <f t="shared" si="2"/>
        <v>笠松町</v>
      </c>
      <c r="BE26" s="34">
        <f>VLOOKUP($BC26&amp;"_"&amp;$AZ$7,データシート1!$A:$BT,MATCH("cb_"&amp;BE$12,データシート1!$A$1:$BT$1,0),0)</f>
        <v>3696.8000000000084</v>
      </c>
      <c r="BF26" s="34">
        <f>VLOOKUP($BC26&amp;"_"&amp;$AZ$7,データシート1!$A:$BT,MATCH("cb_"&amp;BF$12,データシート1!$A$1:$BT$1,0),0)</f>
        <v>7068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10764.800000000008</v>
      </c>
      <c r="BL26" s="36"/>
      <c r="BM26" s="844" t="str">
        <f t="shared" si="4"/>
        <v>21303</v>
      </c>
      <c r="BN26" s="1031" t="str">
        <f t="shared" si="5"/>
        <v>笠松町</v>
      </c>
      <c r="BO26" s="34">
        <f>BE26*VLOOKUP(BO$12,別紙!$B$4:$E$10,MATCH("設備利用率",別紙!$B$4:$E$4,0),0)/100*8760/10^3</f>
        <v>4436.6036160000094</v>
      </c>
      <c r="BP26" s="34">
        <f>BF26*VLOOKUP(BP$12,別紙!$B$4:$E$10,MATCH("設備利用率",別紙!$B$4:$E$4,0),0)/100*8760/10^3</f>
        <v>9349.267679999999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13785.871296000008</v>
      </c>
      <c r="BV26" s="36"/>
      <c r="BW26" s="33" t="str">
        <f t="shared" si="7"/>
        <v>21303</v>
      </c>
      <c r="BX26" s="33" t="str">
        <f t="shared" si="8"/>
        <v>笠松町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123143.42629028694</v>
      </c>
      <c r="BZ26" s="36"/>
      <c r="CA26" s="33" t="str">
        <f t="shared" si="9"/>
        <v>21303</v>
      </c>
      <c r="CB26" s="33" t="str">
        <f t="shared" si="10"/>
        <v>笠松町</v>
      </c>
      <c r="CC26" s="223">
        <f t="shared" si="11"/>
        <v>3.6027937094600324E-2</v>
      </c>
      <c r="CD26" s="223">
        <f t="shared" si="1"/>
        <v>7.5921776432961177E-2</v>
      </c>
      <c r="CE26" s="223">
        <f t="shared" si="1"/>
        <v>0</v>
      </c>
      <c r="CF26" s="223">
        <f t="shared" si="1"/>
        <v>0</v>
      </c>
      <c r="CG26" s="223">
        <f t="shared" si="1"/>
        <v>0</v>
      </c>
      <c r="CH26" s="223">
        <f t="shared" si="1"/>
        <v>0</v>
      </c>
      <c r="CI26" s="223">
        <f t="shared" si="12"/>
        <v>0.1119497135275615</v>
      </c>
      <c r="CK26" s="18" t="str">
        <f t="shared" si="13"/>
        <v>21303</v>
      </c>
      <c r="CL26" s="18" t="str">
        <f t="shared" si="14"/>
        <v>笠松町</v>
      </c>
      <c r="CM26" s="18">
        <f>VLOOKUP($CK26&amp;"_"&amp;$AZ$7,データシート1!$A:$BT,MATCH("ca_太陽光発電（10kW未満）",データシート1!$A$1:$BT$1,0),0)</f>
        <v>714</v>
      </c>
      <c r="CN26" s="18">
        <f>VLOOKUP($CK26&amp;"_"&amp;$AZ$5,データシート1!$A:$BT,MATCH("ab_家庭",データシート1!$A$1:$BT$1,0),0)</f>
        <v>9257</v>
      </c>
      <c r="CO26" s="223">
        <f t="shared" si="15"/>
        <v>7.7130819920060489E-2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21403</v>
      </c>
      <c r="AY27" s="18" t="str">
        <f>IF(IFERROR(比較地域マスタ!$Z20,"")=0,"",IFERROR(比較地域マスタ!$Z20,""))</f>
        <v>大野町</v>
      </c>
      <c r="BC27" s="844" t="str">
        <f t="shared" si="0"/>
        <v>21403</v>
      </c>
      <c r="BD27" s="1031" t="str">
        <f t="shared" si="2"/>
        <v>大野町</v>
      </c>
      <c r="BE27" s="34">
        <f>VLOOKUP($BC27&amp;"_"&amp;$AZ$7,データシート1!$A:$BT,MATCH("cb_"&amp;BE$12,データシート1!$A$1:$BT$1,0),0)</f>
        <v>4852.9000000000051</v>
      </c>
      <c r="BF27" s="34">
        <f>VLOOKUP($BC27&amp;"_"&amp;$AZ$7,データシート1!$A:$BT,MATCH("cb_"&amp;BF$12,データシート1!$A$1:$BT$1,0),0)</f>
        <v>12148.8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17001.700000000004</v>
      </c>
      <c r="BL27" s="36"/>
      <c r="BM27" s="844" t="str">
        <f t="shared" si="4"/>
        <v>21403</v>
      </c>
      <c r="BN27" s="1031" t="str">
        <f t="shared" si="5"/>
        <v>大野町</v>
      </c>
      <c r="BO27" s="34">
        <f>BE27*VLOOKUP(BO$12,別紙!$B$4:$E$10,MATCH("設備利用率",別紙!$B$4:$E$4,0),0)/100*8760/10^3</f>
        <v>5824.0623480000058</v>
      </c>
      <c r="BP27" s="34">
        <f>BF27*VLOOKUP(BP$12,別紙!$B$4:$E$10,MATCH("設備利用率",別紙!$B$4:$E$4,0),0)/100*8760/10^3</f>
        <v>16069.946687999998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21894.009036000003</v>
      </c>
      <c r="BV27" s="36"/>
      <c r="BW27" s="33" t="str">
        <f t="shared" si="7"/>
        <v>21403</v>
      </c>
      <c r="BX27" s="33" t="str">
        <f t="shared" si="8"/>
        <v>大野町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122411.40469486381</v>
      </c>
      <c r="BZ27" s="36"/>
      <c r="CA27" s="33" t="str">
        <f t="shared" si="9"/>
        <v>21403</v>
      </c>
      <c r="CB27" s="33" t="str">
        <f t="shared" si="10"/>
        <v>大野町</v>
      </c>
      <c r="CC27" s="223">
        <f t="shared" si="11"/>
        <v>4.7577775637145138E-2</v>
      </c>
      <c r="CD27" s="223">
        <f t="shared" si="1"/>
        <v>0.13127818219272724</v>
      </c>
      <c r="CE27" s="223">
        <f t="shared" si="1"/>
        <v>0</v>
      </c>
      <c r="CF27" s="223">
        <f t="shared" si="1"/>
        <v>0</v>
      </c>
      <c r="CG27" s="223">
        <f t="shared" si="1"/>
        <v>0</v>
      </c>
      <c r="CH27" s="223">
        <f t="shared" si="1"/>
        <v>0</v>
      </c>
      <c r="CI27" s="223">
        <f t="shared" si="12"/>
        <v>0.17885595782987238</v>
      </c>
      <c r="CK27" s="18" t="str">
        <f t="shared" si="13"/>
        <v>21403</v>
      </c>
      <c r="CL27" s="18" t="str">
        <f t="shared" si="14"/>
        <v>大野町</v>
      </c>
      <c r="CM27" s="18">
        <f>VLOOKUP($CK27&amp;"_"&amp;$AZ$7,データシート1!$A:$BT,MATCH("ca_太陽光発電（10kW未満）",データシート1!$A$1:$BT$1,0),0)</f>
        <v>1050</v>
      </c>
      <c r="CN27" s="18">
        <f>VLOOKUP($CK27&amp;"_"&amp;$AZ$5,データシート1!$A:$BT,MATCH("ab_家庭",データシート1!$A$1:$BT$1,0),0)</f>
        <v>8278</v>
      </c>
      <c r="CO27" s="223">
        <f t="shared" si="15"/>
        <v>0.12684223242329065</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32207</v>
      </c>
      <c r="AY28" s="18" t="str">
        <f>IF(IFERROR(比較地域マスタ!$Z21,"")=0,"",IFERROR(比較地域マスタ!$Z21,""))</f>
        <v>江津市</v>
      </c>
      <c r="BC28" s="844" t="str">
        <f t="shared" si="0"/>
        <v>32207</v>
      </c>
      <c r="BD28" s="1031" t="str">
        <f t="shared" si="2"/>
        <v>江津市</v>
      </c>
      <c r="BE28" s="34">
        <f>VLOOKUP($BC28&amp;"_"&amp;$AZ$7,データシート1!$A:$BT,MATCH("cb_"&amp;BE$12,データシート1!$A$1:$BT$1,0),0)</f>
        <v>2671.4090000000015</v>
      </c>
      <c r="BF28" s="34">
        <f>VLOOKUP($BC28&amp;"_"&amp;$AZ$7,データシート1!$A:$BT,MATCH("cb_"&amp;BF$12,データシート1!$A$1:$BT$1,0),0)</f>
        <v>27082.100000000009</v>
      </c>
      <c r="BG28" s="34">
        <f>VLOOKUP($BC28&amp;"_"&amp;$AZ$7,データシート1!$A:$BT,MATCH("cb_"&amp;BG$12,データシート1!$A$1:$BT$1,0),0)</f>
        <v>42700</v>
      </c>
      <c r="BH28" s="34">
        <f>VLOOKUP($BC28&amp;"_"&amp;$AZ$7,データシート1!$A:$BT,MATCH("cb_"&amp;BH$12,データシート1!$A$1:$BT$1,0),0)</f>
        <v>11019</v>
      </c>
      <c r="BI28" s="34">
        <f>VLOOKUP($BC28&amp;"_"&amp;$AZ$7,データシート1!$A:$BT,MATCH("cb_"&amp;BI$12,データシート1!$A$1:$BT$1,0),0)</f>
        <v>0</v>
      </c>
      <c r="BJ28" s="34">
        <f>VLOOKUP($BC28&amp;"_"&amp;$AZ$7,データシート1!$A:$BT,MATCH("cb_"&amp;BJ$12,データシート1!$A$1:$BT$1,0),0)</f>
        <v>13726</v>
      </c>
      <c r="BK28" s="34">
        <f t="shared" si="3"/>
        <v>97198.50900000002</v>
      </c>
      <c r="BL28" s="36"/>
      <c r="BM28" s="844" t="str">
        <f t="shared" si="4"/>
        <v>32207</v>
      </c>
      <c r="BN28" s="1031" t="str">
        <f t="shared" si="5"/>
        <v>江津市</v>
      </c>
      <c r="BO28" s="34">
        <f>BE28*VLOOKUP(BO$12,別紙!$B$4:$E$10,MATCH("設備利用率",別紙!$B$4:$E$4,0),0)/100*8760/10^3</f>
        <v>3206.0113690800022</v>
      </c>
      <c r="BP28" s="34">
        <f>BF28*VLOOKUP(BP$12,別紙!$B$4:$E$10,MATCH("設備利用率",別紙!$B$4:$E$4,0),0)/100*8760/10^3</f>
        <v>35823.118596000015</v>
      </c>
      <c r="BQ28" s="34">
        <f>BG28*VLOOKUP(BQ$12,別紙!$B$4:$E$10,MATCH("設備利用率",別紙!$B$4:$E$4,0),0)/100*8760/10^3</f>
        <v>92764.895999999993</v>
      </c>
      <c r="BR28" s="34">
        <f>BH28*VLOOKUP(BR$12,別紙!$B$4:$E$10,MATCH("設備利用率",別紙!$B$4:$E$4,0),0)/100*8760/10^3</f>
        <v>57915.864000000001</v>
      </c>
      <c r="BS28" s="34">
        <f>BI28*VLOOKUP(BS$12,別紙!$B$4:$E$10,MATCH("設備利用率",別紙!$B$4:$E$4,0),0)/100*8760/10^3</f>
        <v>0</v>
      </c>
      <c r="BT28" s="34">
        <f>BJ28*VLOOKUP(BT$12,別紙!$B$4:$E$10,MATCH("設備利用率",別紙!$B$4:$E$4,0),0)/100*8760/10^3</f>
        <v>96191.808000000005</v>
      </c>
      <c r="BU28" s="34">
        <f t="shared" si="6"/>
        <v>285901.69796508003</v>
      </c>
      <c r="BV28" s="36"/>
      <c r="BW28" s="33" t="str">
        <f t="shared" si="7"/>
        <v>32207</v>
      </c>
      <c r="BX28" s="33" t="str">
        <f t="shared" si="8"/>
        <v>江津市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205863.50861247798</v>
      </c>
      <c r="BZ28" s="36"/>
      <c r="CA28" s="33" t="str">
        <f t="shared" si="9"/>
        <v>32207</v>
      </c>
      <c r="CB28" s="33" t="str">
        <f t="shared" si="10"/>
        <v>江津市</v>
      </c>
      <c r="CC28" s="223">
        <f t="shared" si="11"/>
        <v>1.5573480655646791E-2</v>
      </c>
      <c r="CD28" s="223">
        <f t="shared" si="1"/>
        <v>0.17401393203413357</v>
      </c>
      <c r="CE28" s="223">
        <f t="shared" si="1"/>
        <v>0.45061359648067928</v>
      </c>
      <c r="CF28" s="223">
        <f t="shared" si="1"/>
        <v>0.28133137529013025</v>
      </c>
      <c r="CG28" s="223">
        <f t="shared" si="1"/>
        <v>0</v>
      </c>
      <c r="CH28" s="223">
        <f t="shared" si="1"/>
        <v>0.46726012127323446</v>
      </c>
      <c r="CI28" s="223">
        <f t="shared" si="12"/>
        <v>1.3887925057338244</v>
      </c>
      <c r="CK28" s="18" t="str">
        <f t="shared" si="13"/>
        <v>32207</v>
      </c>
      <c r="CL28" s="18" t="str">
        <f t="shared" si="14"/>
        <v>江津市</v>
      </c>
      <c r="CM28" s="18">
        <f>VLOOKUP($CK28&amp;"_"&amp;$AZ$7,データシート1!$A:$BT,MATCH("ca_太陽光発電（10kW未満）",データシート1!$A$1:$BT$1,0),0)</f>
        <v>574</v>
      </c>
      <c r="CN28" s="18">
        <f>VLOOKUP($CK28&amp;"_"&amp;$AZ$5,データシート1!$A:$BT,MATCH("ab_家庭",データシート1!$A$1:$BT$1,0),0)</f>
        <v>11174</v>
      </c>
      <c r="CO28" s="223">
        <f t="shared" si="15"/>
        <v>5.1369250044746732E-2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06208</v>
      </c>
      <c r="AY29" s="18" t="str">
        <f>IF(IFERROR(比較地域マスタ!$Z22,"")=0,"",IFERROR(比較地域マスタ!$Z22,""))</f>
        <v>村山市</v>
      </c>
      <c r="BC29" s="844" t="str">
        <f t="shared" si="0"/>
        <v>06208</v>
      </c>
      <c r="BD29" s="1031" t="str">
        <f t="shared" si="2"/>
        <v>村山市</v>
      </c>
      <c r="BE29" s="34">
        <f>VLOOKUP($BC29&amp;"_"&amp;$AZ$7,データシート1!$A:$BT,MATCH("cb_"&amp;BE$12,データシート1!$A$1:$BT$1,0),0)</f>
        <v>1772.7000000000005</v>
      </c>
      <c r="BF29" s="34">
        <f>VLOOKUP($BC29&amp;"_"&amp;$AZ$7,データシート1!$A:$BT,MATCH("cb_"&amp;BF$12,データシート1!$A$1:$BT$1,0),0)</f>
        <v>5831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1567</v>
      </c>
      <c r="BK29" s="34">
        <f t="shared" si="3"/>
        <v>9170.7000000000007</v>
      </c>
      <c r="BL29" s="36"/>
      <c r="BM29" s="844" t="str">
        <f t="shared" si="4"/>
        <v>06208</v>
      </c>
      <c r="BN29" s="1031" t="str">
        <f t="shared" si="5"/>
        <v>村山市</v>
      </c>
      <c r="BO29" s="34">
        <f>BE29*VLOOKUP(BO$12,別紙!$B$4:$E$10,MATCH("設備利用率",別紙!$B$4:$E$4,0),0)/100*8760/10^3</f>
        <v>2127.4527240000002</v>
      </c>
      <c r="BP29" s="34">
        <f>BF29*VLOOKUP(BP$12,別紙!$B$4:$E$10,MATCH("設備利用率",別紙!$B$4:$E$4,0),0)/100*8760/10^3</f>
        <v>7713.0135599999985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10981.536</v>
      </c>
      <c r="BU29" s="34">
        <f t="shared" si="6"/>
        <v>20822.002283999998</v>
      </c>
      <c r="BV29" s="36"/>
      <c r="BW29" s="33" t="str">
        <f t="shared" si="7"/>
        <v>06208</v>
      </c>
      <c r="BX29" s="33" t="str">
        <f t="shared" si="8"/>
        <v>村山市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124206.67912296308</v>
      </c>
      <c r="BZ29" s="36"/>
      <c r="CA29" s="33" t="str">
        <f t="shared" si="9"/>
        <v>06208</v>
      </c>
      <c r="CB29" s="33" t="str">
        <f t="shared" si="10"/>
        <v>村山市</v>
      </c>
      <c r="CC29" s="223">
        <f t="shared" si="11"/>
        <v>1.7128327872721307E-2</v>
      </c>
      <c r="CD29" s="223">
        <f t="shared" ref="CD29:CD60" si="16">BP29/$BY29</f>
        <v>6.2098218988402475E-2</v>
      </c>
      <c r="CE29" s="223">
        <f t="shared" ref="CE29:CE60" si="17">BQ29/$BY29</f>
        <v>0</v>
      </c>
      <c r="CF29" s="223">
        <f t="shared" ref="CF29:CF60" si="18">BR29/$BY29</f>
        <v>0</v>
      </c>
      <c r="CG29" s="223">
        <f t="shared" ref="CG29:CG60" si="19">BS29/$BY29</f>
        <v>0</v>
      </c>
      <c r="CH29" s="223">
        <f t="shared" ref="CH29:CH60" si="20">BT29/$BY29</f>
        <v>8.8413409629351861E-2</v>
      </c>
      <c r="CI29" s="223">
        <f t="shared" si="12"/>
        <v>0.16763995649047564</v>
      </c>
      <c r="CK29" s="18" t="str">
        <f t="shared" si="13"/>
        <v>06208</v>
      </c>
      <c r="CL29" s="18" t="str">
        <f t="shared" si="14"/>
        <v>村山市</v>
      </c>
      <c r="CM29" s="18">
        <f>VLOOKUP($CK29&amp;"_"&amp;$AZ$7,データシート1!$A:$BT,MATCH("ca_太陽光発電（10kW未満）",データシート1!$A$1:$BT$1,0),0)</f>
        <v>352</v>
      </c>
      <c r="CN29" s="18">
        <f>VLOOKUP($CK29&amp;"_"&amp;$AZ$5,データシート1!$A:$BT,MATCH("ab_家庭",データシート1!$A$1:$BT$1,0),0)</f>
        <v>8007</v>
      </c>
      <c r="CO29" s="223">
        <f t="shared" si="15"/>
        <v>4.3961533658049209E-2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19206</v>
      </c>
      <c r="AY30" s="18" t="str">
        <f>IF(IFERROR(比較地域マスタ!$Z23,"")=0,"",IFERROR(比較地域マスタ!$Z23,""))</f>
        <v>大月市</v>
      </c>
      <c r="BC30" s="844" t="str">
        <f t="shared" si="0"/>
        <v>19206</v>
      </c>
      <c r="BD30" s="1031" t="str">
        <f t="shared" si="2"/>
        <v>大月市</v>
      </c>
      <c r="BE30" s="34">
        <f>VLOOKUP($BC30&amp;"_"&amp;$AZ$7,データシート1!$A:$BT,MATCH("cb_"&amp;BE$12,データシート1!$A$1:$BT$1,0),0)</f>
        <v>2641.2000000000021</v>
      </c>
      <c r="BF30" s="34">
        <f>VLOOKUP($BC30&amp;"_"&amp;$AZ$7,データシート1!$A:$BT,MATCH("cb_"&amp;BF$12,データシート1!$A$1:$BT$1,0),0)</f>
        <v>6929.0999999999995</v>
      </c>
      <c r="BG30" s="34">
        <f>VLOOKUP($BC30&amp;"_"&amp;$AZ$7,データシート1!$A:$BT,MATCH("cb_"&amp;BG$12,データシート1!$A$1:$BT$1,0),0)</f>
        <v>0</v>
      </c>
      <c r="BH30" s="34">
        <f>VLOOKUP($BC30&amp;"_"&amp;$AZ$7,データシート1!$A:$BT,MATCH("cb_"&amp;BH$12,データシート1!$A$1:$BT$1,0),0)</f>
        <v>519.79999999999995</v>
      </c>
      <c r="BI30" s="34">
        <f>VLOOKUP($BC30&amp;"_"&amp;$AZ$7,データシート1!$A:$BT,MATCH("cb_"&amp;BI$12,データシート1!$A$1:$BT$1,0),0)</f>
        <v>0</v>
      </c>
      <c r="BJ30" s="34">
        <f>VLOOKUP($BC30&amp;"_"&amp;$AZ$7,データシート1!$A:$BT,MATCH("cb_"&amp;BJ$12,データシート1!$A$1:$BT$1,0),0)</f>
        <v>14500</v>
      </c>
      <c r="BK30" s="34">
        <f t="shared" si="3"/>
        <v>24590.1</v>
      </c>
      <c r="BL30" s="36"/>
      <c r="BM30" s="844" t="str">
        <f t="shared" si="4"/>
        <v>19206</v>
      </c>
      <c r="BN30" s="1031" t="str">
        <f t="shared" si="5"/>
        <v>大月市</v>
      </c>
      <c r="BO30" s="34">
        <f>BE30*VLOOKUP(BO$12,別紙!$B$4:$E$10,MATCH("設備利用率",別紙!$B$4:$E$4,0),0)/100*8760/10^3</f>
        <v>3169.756944000002</v>
      </c>
      <c r="BP30" s="34">
        <f>BF30*VLOOKUP(BP$12,別紙!$B$4:$E$10,MATCH("設備利用率",別紙!$B$4:$E$4,0),0)/100*8760/10^3</f>
        <v>9165.5363159999979</v>
      </c>
      <c r="BQ30" s="34">
        <f>BG30*VLOOKUP(BQ$12,別紙!$B$4:$E$10,MATCH("設備利用率",別紙!$B$4:$E$4,0),0)/100*8760/10^3</f>
        <v>0</v>
      </c>
      <c r="BR30" s="34">
        <f>BH30*VLOOKUP(BR$12,別紙!$B$4:$E$10,MATCH("設備利用率",別紙!$B$4:$E$4,0),0)/100*8760/10^3</f>
        <v>2732.0687999999996</v>
      </c>
      <c r="BS30" s="34">
        <f>BI30*VLOOKUP(BS$12,別紙!$B$4:$E$10,MATCH("設備利用率",別紙!$B$4:$E$4,0),0)/100*8760/10^3</f>
        <v>0</v>
      </c>
      <c r="BT30" s="34">
        <f>BJ30*VLOOKUP(BT$12,別紙!$B$4:$E$10,MATCH("設備利用率",別紙!$B$4:$E$4,0),0)/100*8760/10^3</f>
        <v>101616</v>
      </c>
      <c r="BU30" s="34">
        <f t="shared" si="6"/>
        <v>116683.36206</v>
      </c>
      <c r="BV30" s="36"/>
      <c r="BW30" s="33" t="str">
        <f t="shared" si="7"/>
        <v>19206</v>
      </c>
      <c r="BX30" s="33" t="str">
        <f t="shared" si="8"/>
        <v>大月市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113153.30226555135</v>
      </c>
      <c r="BZ30" s="36"/>
      <c r="CA30" s="33" t="str">
        <f t="shared" si="9"/>
        <v>19206</v>
      </c>
      <c r="CB30" s="33" t="str">
        <f t="shared" si="10"/>
        <v>大月市</v>
      </c>
      <c r="CC30" s="223">
        <f t="shared" si="11"/>
        <v>2.8012942446532647E-2</v>
      </c>
      <c r="CD30" s="223">
        <f t="shared" si="16"/>
        <v>8.1001050190210616E-2</v>
      </c>
      <c r="CE30" s="223">
        <f t="shared" si="17"/>
        <v>0</v>
      </c>
      <c r="CF30" s="223">
        <f t="shared" si="18"/>
        <v>2.4144843723502684E-2</v>
      </c>
      <c r="CG30" s="223">
        <f t="shared" si="19"/>
        <v>0</v>
      </c>
      <c r="CH30" s="223">
        <f t="shared" si="20"/>
        <v>0.89803830701754261</v>
      </c>
      <c r="CI30" s="223">
        <f t="shared" si="12"/>
        <v>1.0311971433777884</v>
      </c>
      <c r="CK30" s="18" t="str">
        <f t="shared" si="13"/>
        <v>19206</v>
      </c>
      <c r="CL30" s="18" t="str">
        <f t="shared" si="14"/>
        <v>大月市</v>
      </c>
      <c r="CM30" s="18">
        <f>VLOOKUP($CK30&amp;"_"&amp;$AZ$7,データシート1!$A:$BT,MATCH("ca_太陽光発電（10kW未満）",データシート1!$A$1:$BT$1,0),0)</f>
        <v>592</v>
      </c>
      <c r="CN30" s="18">
        <f>VLOOKUP($CK30&amp;"_"&amp;$AZ$5,データシート1!$A:$BT,MATCH("ab_家庭",データシート1!$A$1:$BT$1,0),0)</f>
        <v>10229</v>
      </c>
      <c r="CO30" s="223">
        <f t="shared" si="15"/>
        <v>5.7874670055723922E-2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06381</v>
      </c>
      <c r="AY31" s="18" t="str">
        <f>IF(IFERROR(比較地域マスタ!$Z24,"")=0,"",IFERROR(比較地域マスタ!$Z24,""))</f>
        <v>高畠町</v>
      </c>
      <c r="BC31" s="844" t="str">
        <f t="shared" si="0"/>
        <v>06381</v>
      </c>
      <c r="BD31" s="1031" t="str">
        <f t="shared" si="2"/>
        <v>高畠町</v>
      </c>
      <c r="BE31" s="34">
        <f>VLOOKUP($BC31&amp;"_"&amp;$AZ$7,データシート1!$A:$BT,MATCH("cb_"&amp;BE$12,データシート1!$A$1:$BT$1,0),0)</f>
        <v>1715.5000000000005</v>
      </c>
      <c r="BF31" s="34">
        <f>VLOOKUP($BC31&amp;"_"&amp;$AZ$7,データシート1!$A:$BT,MATCH("cb_"&amp;BF$12,データシート1!$A$1:$BT$1,0),0)</f>
        <v>6408.2</v>
      </c>
      <c r="BG31" s="34">
        <f>VLOOKUP($BC31&amp;"_"&amp;$AZ$7,データシート1!$A:$BT,MATCH("cb_"&amp;BG$12,データシート1!$A$1:$BT$1,0),0)</f>
        <v>0</v>
      </c>
      <c r="BH31" s="34">
        <f>VLOOKUP($BC31&amp;"_"&amp;$AZ$7,データシート1!$A:$BT,MATCH("cb_"&amp;BH$12,データシート1!$A$1:$BT$1,0),0)</f>
        <v>120</v>
      </c>
      <c r="BI31" s="34">
        <f>VLOOKUP($BC31&amp;"_"&amp;$AZ$7,データシート1!$A:$BT,MATCH("cb_"&amp;BI$12,データシート1!$A$1:$BT$1,0),0)</f>
        <v>0</v>
      </c>
      <c r="BJ31" s="34">
        <f>VLOOKUP($BC31&amp;"_"&amp;$AZ$7,データシート1!$A:$BT,MATCH("cb_"&amp;BJ$12,データシート1!$A$1:$BT$1,0),0)</f>
        <v>1102.5</v>
      </c>
      <c r="BK31" s="34">
        <f t="shared" si="3"/>
        <v>9346.2000000000007</v>
      </c>
      <c r="BL31" s="36"/>
      <c r="BM31" s="844" t="str">
        <f t="shared" si="4"/>
        <v>06381</v>
      </c>
      <c r="BN31" s="1031" t="str">
        <f t="shared" si="5"/>
        <v>高畠町</v>
      </c>
      <c r="BO31" s="34">
        <f>BE31*VLOOKUP(BO$12,別紙!$B$4:$E$10,MATCH("設備利用率",別紙!$B$4:$E$4,0),0)/100*8760/10^3</f>
        <v>2058.8058600000004</v>
      </c>
      <c r="BP31" s="34">
        <f>BF31*VLOOKUP(BP$12,別紙!$B$4:$E$10,MATCH("設備利用率",別紙!$B$4:$E$4,0),0)/100*8760/10^3</f>
        <v>8476.5106319999995</v>
      </c>
      <c r="BQ31" s="34">
        <f>BG31*VLOOKUP(BQ$12,別紙!$B$4:$E$10,MATCH("設備利用率",別紙!$B$4:$E$4,0),0)/100*8760/10^3</f>
        <v>0</v>
      </c>
      <c r="BR31" s="34">
        <f>BH31*VLOOKUP(BR$12,別紙!$B$4:$E$10,MATCH("設備利用率",別紙!$B$4:$E$4,0),0)/100*8760/10^3</f>
        <v>630.72</v>
      </c>
      <c r="BS31" s="34">
        <f>BI31*VLOOKUP(BS$12,別紙!$B$4:$E$10,MATCH("設備利用率",別紙!$B$4:$E$4,0),0)/100*8760/10^3</f>
        <v>0</v>
      </c>
      <c r="BT31" s="34">
        <f>BJ31*VLOOKUP(BT$12,別紙!$B$4:$E$10,MATCH("設備利用率",別紙!$B$4:$E$4,0),0)/100*8760/10^3</f>
        <v>7726.32</v>
      </c>
      <c r="BU31" s="34">
        <f t="shared" si="6"/>
        <v>18892.356491999999</v>
      </c>
      <c r="BV31" s="36"/>
      <c r="BW31" s="33" t="str">
        <f t="shared" si="7"/>
        <v>06381</v>
      </c>
      <c r="BX31" s="33" t="str">
        <f t="shared" si="8"/>
        <v>高畠町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134948.1922810392</v>
      </c>
      <c r="BZ31" s="36"/>
      <c r="CA31" s="33" t="str">
        <f t="shared" si="9"/>
        <v>06381</v>
      </c>
      <c r="CB31" s="33" t="str">
        <f t="shared" si="10"/>
        <v>高畠町</v>
      </c>
      <c r="CC31" s="223">
        <f t="shared" si="11"/>
        <v>1.5256268536835165E-2</v>
      </c>
      <c r="CD31" s="223">
        <f t="shared" si="16"/>
        <v>6.2813072844629614E-2</v>
      </c>
      <c r="CE31" s="223">
        <f t="shared" si="17"/>
        <v>0</v>
      </c>
      <c r="CF31" s="223">
        <f t="shared" si="18"/>
        <v>4.6737936191577935E-3</v>
      </c>
      <c r="CG31" s="223">
        <f t="shared" si="19"/>
        <v>0</v>
      </c>
      <c r="CH31" s="223">
        <f t="shared" si="20"/>
        <v>5.7253971834682969E-2</v>
      </c>
      <c r="CI31" s="223">
        <f t="shared" si="12"/>
        <v>0.13999710683530553</v>
      </c>
      <c r="CK31" s="18" t="str">
        <f t="shared" si="13"/>
        <v>06381</v>
      </c>
      <c r="CL31" s="18" t="str">
        <f t="shared" si="14"/>
        <v>高畠町</v>
      </c>
      <c r="CM31" s="18">
        <f>VLOOKUP($CK31&amp;"_"&amp;$AZ$7,データシート1!$A:$BT,MATCH("ca_太陽光発電（10kW未満）",データシート1!$A$1:$BT$1,0),0)</f>
        <v>367</v>
      </c>
      <c r="CN31" s="18">
        <f>VLOOKUP($CK31&amp;"_"&amp;$AZ$5,データシート1!$A:$BT,MATCH("ab_家庭",データシート1!$A$1:$BT$1,0),0)</f>
        <v>7796</v>
      </c>
      <c r="CO31" s="223">
        <f t="shared" si="15"/>
        <v>4.7075423293996922E-2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19212</v>
      </c>
      <c r="AY32" s="18" t="str">
        <f>IF(IFERROR(比較地域マスタ!$Z25,"")=0,"",IFERROR(比較地域マスタ!$Z25,""))</f>
        <v>上野原市</v>
      </c>
      <c r="AZ32" s="22"/>
      <c r="BA32" s="22"/>
      <c r="BB32" s="22"/>
      <c r="BC32" s="844" t="str">
        <f t="shared" si="0"/>
        <v>19212</v>
      </c>
      <c r="BD32" s="1031" t="str">
        <f t="shared" si="2"/>
        <v>上野原市</v>
      </c>
      <c r="BE32" s="34">
        <f>VLOOKUP($BC32&amp;"_"&amp;$AZ$7,データシート1!$A:$BT,MATCH("cb_"&amp;BE$12,データシート1!$A$1:$BT$1,0),0)</f>
        <v>3101.6000000000031</v>
      </c>
      <c r="BF32" s="34">
        <f>VLOOKUP($BC32&amp;"_"&amp;$AZ$7,データシート1!$A:$BT,MATCH("cb_"&amp;BF$12,データシート1!$A$1:$BT$1,0),0)</f>
        <v>7267.4999999999964</v>
      </c>
      <c r="BG32" s="34">
        <f>VLOOKUP($BC32&amp;"_"&amp;$AZ$7,データシート1!$A:$BT,MATCH("cb_"&amp;BG$12,データシート1!$A$1:$BT$1,0),0)</f>
        <v>0</v>
      </c>
      <c r="BH32" s="34">
        <f>VLOOKUP($BC32&amp;"_"&amp;$AZ$7,データシート1!$A:$BT,MATCH("cb_"&amp;BH$12,データシート1!$A$1:$BT$1,0),0)</f>
        <v>115</v>
      </c>
      <c r="BI32" s="34">
        <f>VLOOKUP($BC32&amp;"_"&amp;$AZ$7,データシート1!$A:$BT,MATCH("cb_"&amp;BI$12,データシート1!$A$1:$BT$1,0),0)</f>
        <v>0</v>
      </c>
      <c r="BJ32" s="34">
        <f>VLOOKUP($BC32&amp;"_"&amp;$AZ$7,データシート1!$A:$BT,MATCH("cb_"&amp;BJ$12,データシート1!$A$1:$BT$1,0),0)</f>
        <v>0</v>
      </c>
      <c r="BK32" s="34">
        <f t="shared" si="3"/>
        <v>10484.099999999999</v>
      </c>
      <c r="BL32" s="36"/>
      <c r="BM32" s="844" t="str">
        <f t="shared" si="4"/>
        <v>19212</v>
      </c>
      <c r="BN32" s="1031" t="str">
        <f t="shared" si="5"/>
        <v>上野原市</v>
      </c>
      <c r="BO32" s="34">
        <f>BE32*VLOOKUP(BO$12,別紙!$B$4:$E$10,MATCH("設備利用率",別紙!$B$4:$E$4,0),0)/100*8760/10^3</f>
        <v>3722.292192000004</v>
      </c>
      <c r="BP32" s="34">
        <f>BF32*VLOOKUP(BP$12,別紙!$B$4:$E$10,MATCH("設備利用率",別紙!$B$4:$E$4,0),0)/100*8760/10^3</f>
        <v>9613.1582999999955</v>
      </c>
      <c r="BQ32" s="34">
        <f>BG32*VLOOKUP(BQ$12,別紙!$B$4:$E$10,MATCH("設備利用率",別紙!$B$4:$E$4,0),0)/100*8760/10^3</f>
        <v>0</v>
      </c>
      <c r="BR32" s="34">
        <f>BH32*VLOOKUP(BR$12,別紙!$B$4:$E$10,MATCH("設備利用率",別紙!$B$4:$E$4,0),0)/100*8760/10^3</f>
        <v>604.44000000000005</v>
      </c>
      <c r="BS32" s="34">
        <f>BI32*VLOOKUP(BS$12,別紙!$B$4:$E$10,MATCH("設備利用率",別紙!$B$4:$E$4,0),0)/100*8760/10^3</f>
        <v>0</v>
      </c>
      <c r="BT32" s="34">
        <f>BJ32*VLOOKUP(BT$12,別紙!$B$4:$E$10,MATCH("設備利用率",別紙!$B$4:$E$4,0),0)/100*8760/10^3</f>
        <v>0</v>
      </c>
      <c r="BU32" s="34">
        <f t="shared" si="6"/>
        <v>13939.890492</v>
      </c>
      <c r="BV32" s="36"/>
      <c r="BW32" s="33" t="str">
        <f t="shared" si="7"/>
        <v>19212</v>
      </c>
      <c r="BX32" s="33" t="str">
        <f t="shared" si="8"/>
        <v>上野原市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140641.65660547707</v>
      </c>
      <c r="BZ32" s="36"/>
      <c r="CA32" s="33" t="str">
        <f t="shared" si="9"/>
        <v>19212</v>
      </c>
      <c r="CB32" s="33" t="str">
        <f t="shared" si="10"/>
        <v>上野原市</v>
      </c>
      <c r="CC32" s="223">
        <f t="shared" si="11"/>
        <v>2.6466498488720482E-2</v>
      </c>
      <c r="CD32" s="223">
        <f t="shared" si="16"/>
        <v>6.8352140695885591E-2</v>
      </c>
      <c r="CE32" s="223">
        <f t="shared" si="17"/>
        <v>0</v>
      </c>
      <c r="CF32" s="223">
        <f t="shared" si="18"/>
        <v>4.2977309467816744E-3</v>
      </c>
      <c r="CG32" s="223">
        <f t="shared" si="19"/>
        <v>0</v>
      </c>
      <c r="CH32" s="223">
        <f t="shared" si="20"/>
        <v>0</v>
      </c>
      <c r="CI32" s="223">
        <f t="shared" si="12"/>
        <v>9.9116370131387757E-2</v>
      </c>
      <c r="CJ32" s="22"/>
      <c r="CK32" s="18" t="str">
        <f t="shared" si="13"/>
        <v>19212</v>
      </c>
      <c r="CL32" s="18" t="str">
        <f t="shared" si="14"/>
        <v>上野原市</v>
      </c>
      <c r="CM32" s="18">
        <f>VLOOKUP($CK32&amp;"_"&amp;$AZ$7,データシート1!$A:$BT,MATCH("ca_太陽光発電（10kW未満）",データシート1!$A$1:$BT$1,0),0)</f>
        <v>708</v>
      </c>
      <c r="CN32" s="18">
        <f>VLOOKUP($CK32&amp;"_"&amp;$AZ$5,データシート1!$A:$BT,MATCH("ab_家庭",データシート1!$A$1:$BT$1,0),0)</f>
        <v>10070</v>
      </c>
      <c r="CO32" s="223">
        <f t="shared" si="15"/>
        <v>7.030784508440914E-2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09342</v>
      </c>
      <c r="AY33" s="18" t="str">
        <f>IF(IFERROR(比較地域マスタ!$Z26,"")=0,"",IFERROR(比較地域マスタ!$Z26,""))</f>
        <v>益子町</v>
      </c>
      <c r="BC33" s="844" t="str">
        <f t="shared" si="0"/>
        <v>09342</v>
      </c>
      <c r="BD33" s="1031" t="str">
        <f t="shared" si="2"/>
        <v>益子町</v>
      </c>
      <c r="BE33" s="34">
        <f>VLOOKUP($BC33&amp;"_"&amp;$AZ$7,データシート1!$A:$BT,MATCH("cb_"&amp;BE$12,データシート1!$A$1:$BT$1,0),0)</f>
        <v>3289.6000000000054</v>
      </c>
      <c r="BF33" s="34">
        <f>VLOOKUP($BC33&amp;"_"&amp;$AZ$7,データシート1!$A:$BT,MATCH("cb_"&amp;BF$12,データシート1!$A$1:$BT$1,0),0)</f>
        <v>47897.599999999962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51187.199999999968</v>
      </c>
      <c r="BL33" s="36"/>
      <c r="BM33" s="844" t="str">
        <f t="shared" si="4"/>
        <v>09342</v>
      </c>
      <c r="BN33" s="1031" t="str">
        <f t="shared" si="5"/>
        <v>益子町</v>
      </c>
      <c r="BO33" s="34">
        <f>BE33*VLOOKUP(BO$12,別紙!$B$4:$E$10,MATCH("設備利用率",別紙!$B$4:$E$4,0),0)/100*8760/10^3</f>
        <v>3947.914752000006</v>
      </c>
      <c r="BP33" s="34">
        <f>BF33*VLOOKUP(BP$12,別紙!$B$4:$E$10,MATCH("設備利用率",別紙!$B$4:$E$4,0),0)/100*8760/10^3</f>
        <v>63357.029375999948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67304.944127999959</v>
      </c>
      <c r="BV33" s="36"/>
      <c r="BW33" s="33" t="str">
        <f t="shared" si="7"/>
        <v>09342</v>
      </c>
      <c r="BX33" s="33" t="str">
        <f t="shared" si="8"/>
        <v>益子町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89891.711134212281</v>
      </c>
      <c r="BZ33" s="36"/>
      <c r="CA33" s="33" t="str">
        <f t="shared" si="9"/>
        <v>09342</v>
      </c>
      <c r="CB33" s="33" t="str">
        <f t="shared" si="10"/>
        <v>益子町</v>
      </c>
      <c r="CC33" s="223">
        <f t="shared" si="11"/>
        <v>4.3918562703802531E-2</v>
      </c>
      <c r="CD33" s="223">
        <f t="shared" si="16"/>
        <v>0.70481503329495099</v>
      </c>
      <c r="CE33" s="223">
        <f t="shared" si="17"/>
        <v>0</v>
      </c>
      <c r="CF33" s="223">
        <f t="shared" si="18"/>
        <v>0</v>
      </c>
      <c r="CG33" s="223">
        <f t="shared" si="19"/>
        <v>0</v>
      </c>
      <c r="CH33" s="223">
        <f t="shared" si="20"/>
        <v>0</v>
      </c>
      <c r="CI33" s="223">
        <f t="shared" si="12"/>
        <v>0.74873359599875355</v>
      </c>
      <c r="CK33" s="18" t="str">
        <f t="shared" si="13"/>
        <v>09342</v>
      </c>
      <c r="CL33" s="18" t="str">
        <f t="shared" si="14"/>
        <v>益子町</v>
      </c>
      <c r="CM33" s="18">
        <f>VLOOKUP($CK33&amp;"_"&amp;$AZ$7,データシート1!$A:$BT,MATCH("ca_太陽光発電（10kW未満）",データシート1!$A$1:$BT$1,0),0)</f>
        <v>621</v>
      </c>
      <c r="CN33" s="18">
        <f>VLOOKUP($CK33&amp;"_"&amp;$AZ$5,データシート1!$A:$BT,MATCH("ab_家庭",データシート1!$A$1:$BT$1,0),0)</f>
        <v>8820</v>
      </c>
      <c r="CO33" s="223">
        <f t="shared" si="15"/>
        <v>7.040816326530612E-2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20321</v>
      </c>
      <c r="AY34" s="18" t="str">
        <f>IF(IFERROR(比較地域マスタ!$Z27,"")=0,"",IFERROR(比較地域マスタ!$Z27,""))</f>
        <v>軽井沢町</v>
      </c>
      <c r="BC34" s="844" t="str">
        <f t="shared" si="0"/>
        <v>20321</v>
      </c>
      <c r="BD34" s="1031" t="str">
        <f t="shared" si="2"/>
        <v>軽井沢町</v>
      </c>
      <c r="BE34" s="34">
        <f>VLOOKUP($BC34&amp;"_"&amp;$AZ$7,データシート1!$A:$BT,MATCH("cb_"&amp;BE$12,データシート1!$A$1:$BT$1,0),0)</f>
        <v>4915.0000000000036</v>
      </c>
      <c r="BF34" s="34">
        <f>VLOOKUP($BC34&amp;"_"&amp;$AZ$7,データシート1!$A:$BT,MATCH("cb_"&amp;BF$12,データシート1!$A$1:$BT$1,0),0)</f>
        <v>8961.7000000000025</v>
      </c>
      <c r="BG34" s="34">
        <f>VLOOKUP($BC34&amp;"_"&amp;$AZ$7,データシート1!$A:$BT,MATCH("cb_"&amp;BG$12,データシート1!$A$1:$BT$1,0),0)</f>
        <v>0</v>
      </c>
      <c r="BH34" s="34">
        <f>VLOOKUP($BC34&amp;"_"&amp;$AZ$7,データシート1!$A:$BT,MATCH("cb_"&amp;BH$12,データシート1!$A$1:$BT$1,0),0)</f>
        <v>421</v>
      </c>
      <c r="BI34" s="34">
        <f>VLOOKUP($BC34&amp;"_"&amp;$AZ$7,データシート1!$A:$BT,MATCH("cb_"&amp;BI$12,データシート1!$A$1:$BT$1,0),0)</f>
        <v>0</v>
      </c>
      <c r="BJ34" s="34">
        <f>VLOOKUP($BC34&amp;"_"&amp;$AZ$7,データシート1!$A:$BT,MATCH("cb_"&amp;BJ$12,データシート1!$A$1:$BT$1,0),0)</f>
        <v>0</v>
      </c>
      <c r="BK34" s="34">
        <f t="shared" si="3"/>
        <v>14297.700000000006</v>
      </c>
      <c r="BL34" s="36"/>
      <c r="BM34" s="844" t="str">
        <f t="shared" si="4"/>
        <v>20321</v>
      </c>
      <c r="BN34" s="1031" t="str">
        <f t="shared" si="5"/>
        <v>軽井沢町</v>
      </c>
      <c r="BO34" s="34">
        <f>BE34*VLOOKUP(BO$12,別紙!$B$4:$E$10,MATCH("設備利用率",別紙!$B$4:$E$4,0),0)/100*8760/10^3</f>
        <v>5898.5898000000043</v>
      </c>
      <c r="BP34" s="34">
        <f>BF34*VLOOKUP(BP$12,別紙!$B$4:$E$10,MATCH("設備利用率",別紙!$B$4:$E$4,0),0)/100*8760/10^3</f>
        <v>11854.178292000002</v>
      </c>
      <c r="BQ34" s="34">
        <f>BG34*VLOOKUP(BQ$12,別紙!$B$4:$E$10,MATCH("設備利用率",別紙!$B$4:$E$4,0),0)/100*8760/10^3</f>
        <v>0</v>
      </c>
      <c r="BR34" s="34">
        <f>BH34*VLOOKUP(BR$12,別紙!$B$4:$E$10,MATCH("設備利用率",別紙!$B$4:$E$4,0),0)/100*8760/10^3</f>
        <v>2212.7759999999998</v>
      </c>
      <c r="BS34" s="34">
        <f>BI34*VLOOKUP(BS$12,別紙!$B$4:$E$10,MATCH("設備利用率",別紙!$B$4:$E$4,0),0)/100*8760/10^3</f>
        <v>0</v>
      </c>
      <c r="BT34" s="34">
        <f>BJ34*VLOOKUP(BT$12,別紙!$B$4:$E$10,MATCH("設備利用率",別紙!$B$4:$E$4,0),0)/100*8760/10^3</f>
        <v>0</v>
      </c>
      <c r="BU34" s="34">
        <f t="shared" si="6"/>
        <v>19965.544092000004</v>
      </c>
      <c r="BV34" s="36"/>
      <c r="BW34" s="33" t="str">
        <f t="shared" si="7"/>
        <v>20321</v>
      </c>
      <c r="BX34" s="33" t="str">
        <f t="shared" si="8"/>
        <v>軽井沢町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140016.03783734163</v>
      </c>
      <c r="BZ34" s="36"/>
      <c r="CA34" s="33" t="str">
        <f t="shared" si="9"/>
        <v>20321</v>
      </c>
      <c r="CB34" s="33" t="str">
        <f t="shared" si="10"/>
        <v>軽井沢町</v>
      </c>
      <c r="CC34" s="223">
        <f t="shared" si="11"/>
        <v>4.2127958276125976E-2</v>
      </c>
      <c r="CD34" s="223">
        <f t="shared" si="16"/>
        <v>8.4663003432300724E-2</v>
      </c>
      <c r="CE34" s="223">
        <f t="shared" si="17"/>
        <v>0</v>
      </c>
      <c r="CF34" s="223">
        <f t="shared" si="18"/>
        <v>1.5803732445068965E-2</v>
      </c>
      <c r="CG34" s="223">
        <f t="shared" si="19"/>
        <v>0</v>
      </c>
      <c r="CH34" s="223">
        <f t="shared" si="20"/>
        <v>0</v>
      </c>
      <c r="CI34" s="223">
        <f t="shared" si="12"/>
        <v>0.14259469415349565</v>
      </c>
      <c r="CK34" s="18" t="str">
        <f t="shared" si="13"/>
        <v>20321</v>
      </c>
      <c r="CL34" s="18" t="str">
        <f t="shared" si="14"/>
        <v>軽井沢町</v>
      </c>
      <c r="CM34" s="18">
        <f>VLOOKUP($CK34&amp;"_"&amp;$AZ$7,データシート1!$A:$BT,MATCH("ca_太陽光発電（10kW未満）",データシート1!$A$1:$BT$1,0),0)</f>
        <v>971</v>
      </c>
      <c r="CN34" s="18">
        <f>VLOOKUP($CK34&amp;"_"&amp;$AZ$5,データシート1!$A:$BT,MATCH("ab_家庭",データシート1!$A$1:$BT$1,0),0)</f>
        <v>10729</v>
      </c>
      <c r="CO34" s="223">
        <f t="shared" si="15"/>
        <v>9.0502376735949297E-2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30205</v>
      </c>
      <c r="AY35" s="18" t="str">
        <f>IF(IFERROR(比較地域マスタ!$Z28,"")=0,"",IFERROR(比較地域マスタ!$Z28,""))</f>
        <v>御坊市</v>
      </c>
      <c r="BC35" s="844" t="str">
        <f t="shared" si="0"/>
        <v>30205</v>
      </c>
      <c r="BD35" s="1031" t="str">
        <f t="shared" si="2"/>
        <v>御坊市</v>
      </c>
      <c r="BE35" s="34">
        <f>VLOOKUP($BC35&amp;"_"&amp;$AZ$7,データシート1!$A:$BT,MATCH("cb_"&amp;BE$12,データシート1!$A$1:$BT$1,0),0)</f>
        <v>3126.2000000000021</v>
      </c>
      <c r="BF35" s="34">
        <f>VLOOKUP($BC35&amp;"_"&amp;$AZ$7,データシート1!$A:$BT,MATCH("cb_"&amp;BF$12,データシート1!$A$1:$BT$1,0),0)</f>
        <v>19008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22134.2</v>
      </c>
      <c r="BL35" s="36"/>
      <c r="BM35" s="844" t="str">
        <f t="shared" si="4"/>
        <v>30205</v>
      </c>
      <c r="BN35" s="1031" t="str">
        <f t="shared" si="5"/>
        <v>御坊市</v>
      </c>
      <c r="BO35" s="34">
        <f>BE35*VLOOKUP(BO$12,別紙!$B$4:$E$10,MATCH("設備利用率",別紙!$B$4:$E$4,0),0)/100*8760/10^3</f>
        <v>3751.815144000002</v>
      </c>
      <c r="BP35" s="34">
        <f>BF35*VLOOKUP(BP$12,別紙!$B$4:$E$10,MATCH("設備利用率",別紙!$B$4:$E$4,0),0)/100*8760/10^3</f>
        <v>25143.022080000002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28894.837224000003</v>
      </c>
      <c r="BV35" s="36"/>
      <c r="BW35" s="33" t="str">
        <f t="shared" si="7"/>
        <v>30205</v>
      </c>
      <c r="BX35" s="33" t="str">
        <f t="shared" si="8"/>
        <v>御坊市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167457.66433713553</v>
      </c>
      <c r="BZ35" s="36"/>
      <c r="CA35" s="33" t="str">
        <f t="shared" si="9"/>
        <v>30205</v>
      </c>
      <c r="CB35" s="33" t="str">
        <f t="shared" si="10"/>
        <v>御坊市</v>
      </c>
      <c r="CC35" s="223">
        <f t="shared" si="11"/>
        <v>2.2404559139476764E-2</v>
      </c>
      <c r="CD35" s="223">
        <f t="shared" si="16"/>
        <v>0.1501455438276065</v>
      </c>
      <c r="CE35" s="223">
        <f t="shared" si="17"/>
        <v>0</v>
      </c>
      <c r="CF35" s="223">
        <f t="shared" si="18"/>
        <v>0</v>
      </c>
      <c r="CG35" s="223">
        <f t="shared" si="19"/>
        <v>0</v>
      </c>
      <c r="CH35" s="223">
        <f t="shared" si="20"/>
        <v>0</v>
      </c>
      <c r="CI35" s="223">
        <f t="shared" si="12"/>
        <v>0.17255010296708326</v>
      </c>
      <c r="CK35" s="18" t="str">
        <f t="shared" si="13"/>
        <v>30205</v>
      </c>
      <c r="CL35" s="18" t="str">
        <f t="shared" si="14"/>
        <v>御坊市</v>
      </c>
      <c r="CM35" s="18">
        <f>VLOOKUP($CK35&amp;"_"&amp;$AZ$7,データシート1!$A:$BT,MATCH("ca_太陽光発電（10kW未満）",データシート1!$A$1:$BT$1,0),0)</f>
        <v>632</v>
      </c>
      <c r="CN35" s="18">
        <f>VLOOKUP($CK35&amp;"_"&amp;$AZ$5,データシート1!$A:$BT,MATCH("ab_家庭",データシート1!$A$1:$BT$1,0),0)</f>
        <v>10851</v>
      </c>
      <c r="CO35" s="223">
        <f t="shared" si="15"/>
        <v>5.8243479863607041E-2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28222</v>
      </c>
      <c r="AY36" s="18" t="str">
        <f>IF(IFERROR(比較地域マスタ!$Z29,"")=0,"",IFERROR(比較地域マスタ!$Z29,""))</f>
        <v>養父市</v>
      </c>
      <c r="BC36" s="844" t="str">
        <f t="shared" si="0"/>
        <v>28222</v>
      </c>
      <c r="BD36" s="1031" t="str">
        <f t="shared" si="2"/>
        <v>養父市</v>
      </c>
      <c r="BE36" s="34">
        <f>VLOOKUP($BC36&amp;"_"&amp;$AZ$7,データシート1!$A:$BT,MATCH("cb_"&amp;BE$12,データシート1!$A$1:$BT$1,0),0)</f>
        <v>2333</v>
      </c>
      <c r="BF36" s="34">
        <f>VLOOKUP($BC36&amp;"_"&amp;$AZ$7,データシート1!$A:$BT,MATCH("cb_"&amp;BF$12,データシート1!$A$1:$BT$1,0),0)</f>
        <v>6942.3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1426</v>
      </c>
      <c r="BK36" s="34">
        <f t="shared" si="3"/>
        <v>10701.3</v>
      </c>
      <c r="BL36" s="36"/>
      <c r="BM36" s="844" t="str">
        <f t="shared" si="4"/>
        <v>28222</v>
      </c>
      <c r="BN36" s="1031" t="str">
        <f t="shared" si="5"/>
        <v>養父市</v>
      </c>
      <c r="BO36" s="34">
        <f>BE36*VLOOKUP(BO$12,別紙!$B$4:$E$10,MATCH("設備利用率",別紙!$B$4:$E$4,0),0)/100*8760/10^3</f>
        <v>2799.8799599999998</v>
      </c>
      <c r="BP36" s="34">
        <f>BF36*VLOOKUP(BP$12,別紙!$B$4:$E$10,MATCH("設備利用率",別紙!$B$4:$E$4,0),0)/100*8760/10^3</f>
        <v>9182.9967479999996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9993.4079999999994</v>
      </c>
      <c r="BU36" s="34">
        <f t="shared" si="6"/>
        <v>21976.284707999999</v>
      </c>
      <c r="BV36" s="36"/>
      <c r="BW36" s="33" t="str">
        <f t="shared" si="7"/>
        <v>28222</v>
      </c>
      <c r="BX36" s="33" t="str">
        <f t="shared" si="8"/>
        <v>養父市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122608.62088764895</v>
      </c>
      <c r="BZ36" s="36"/>
      <c r="CA36" s="33" t="str">
        <f t="shared" si="9"/>
        <v>28222</v>
      </c>
      <c r="CB36" s="33" t="str">
        <f t="shared" si="10"/>
        <v>養父市</v>
      </c>
      <c r="CC36" s="223">
        <f t="shared" si="11"/>
        <v>2.2835914307898778E-2</v>
      </c>
      <c r="CD36" s="223">
        <f t="shared" si="16"/>
        <v>7.4896827657940437E-2</v>
      </c>
      <c r="CE36" s="223">
        <f t="shared" si="17"/>
        <v>0</v>
      </c>
      <c r="CF36" s="223">
        <f t="shared" si="18"/>
        <v>0</v>
      </c>
      <c r="CG36" s="223">
        <f t="shared" si="19"/>
        <v>0</v>
      </c>
      <c r="CH36" s="223">
        <f t="shared" si="20"/>
        <v>8.1506568850141028E-2</v>
      </c>
      <c r="CI36" s="223">
        <f t="shared" si="12"/>
        <v>0.17923931081598024</v>
      </c>
      <c r="CK36" s="18" t="str">
        <f t="shared" si="13"/>
        <v>28222</v>
      </c>
      <c r="CL36" s="18" t="str">
        <f t="shared" si="14"/>
        <v>養父市</v>
      </c>
      <c r="CM36" s="18">
        <f>VLOOKUP($CK36&amp;"_"&amp;$AZ$7,データシート1!$A:$BT,MATCH("ca_太陽光発電（10kW未満）",データシート1!$A$1:$BT$1,0),0)</f>
        <v>504</v>
      </c>
      <c r="CN36" s="18">
        <f>VLOOKUP($CK36&amp;"_"&amp;$AZ$5,データシート1!$A:$BT,MATCH("ab_家庭",データシート1!$A$1:$BT$1,0),0)</f>
        <v>9219</v>
      </c>
      <c r="CO36" s="223">
        <f t="shared" si="15"/>
        <v>5.4669703872437359E-2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18206</v>
      </c>
      <c r="AY37" s="18" t="str">
        <f>IF(IFERROR(比較地域マスタ!$Z30,"")=0,"",IFERROR(比較地域マスタ!$Z30,""))</f>
        <v>勝山市</v>
      </c>
      <c r="BC37" s="844" t="str">
        <f t="shared" si="0"/>
        <v>18206</v>
      </c>
      <c r="BD37" s="1031" t="str">
        <f t="shared" si="2"/>
        <v>勝山市</v>
      </c>
      <c r="BE37" s="34">
        <f>VLOOKUP($BC37&amp;"_"&amp;$AZ$7,データシート1!$A:$BT,MATCH("cb_"&amp;BE$12,データシート1!$A$1:$BT$1,0),0)</f>
        <v>1436.2039999999995</v>
      </c>
      <c r="BF37" s="34">
        <f>VLOOKUP($BC37&amp;"_"&amp;$AZ$7,データシート1!$A:$BT,MATCH("cb_"&amp;BF$12,データシート1!$A$1:$BT$1,0),0)</f>
        <v>1541.7</v>
      </c>
      <c r="BG37" s="34">
        <f>VLOOKUP($BC37&amp;"_"&amp;$AZ$7,データシート1!$A:$BT,MATCH("cb_"&amp;BG$12,データシート1!$A$1:$BT$1,0),0)</f>
        <v>0</v>
      </c>
      <c r="BH37" s="34">
        <f>VLOOKUP($BC37&amp;"_"&amp;$AZ$7,データシート1!$A:$BT,MATCH("cb_"&amp;BH$12,データシート1!$A$1:$BT$1,0),0)</f>
        <v>6670</v>
      </c>
      <c r="BI37" s="34">
        <f>VLOOKUP($BC37&amp;"_"&amp;$AZ$7,データシート1!$A:$BT,MATCH("cb_"&amp;BI$12,データシート1!$A$1:$BT$1,0),0)</f>
        <v>0</v>
      </c>
      <c r="BJ37" s="34">
        <f>VLOOKUP($BC37&amp;"_"&amp;$AZ$7,データシート1!$A:$BT,MATCH("cb_"&amp;BJ$12,データシート1!$A$1:$BT$1,0),0)</f>
        <v>0</v>
      </c>
      <c r="BK37" s="34">
        <f t="shared" si="3"/>
        <v>9647.9039999999986</v>
      </c>
      <c r="BL37" s="36"/>
      <c r="BM37" s="844" t="str">
        <f t="shared" si="4"/>
        <v>18206</v>
      </c>
      <c r="BN37" s="1031" t="str">
        <f t="shared" si="5"/>
        <v>勝山市</v>
      </c>
      <c r="BO37" s="34">
        <f>BE37*VLOOKUP(BO$12,別紙!$B$4:$E$10,MATCH("設備利用率",別紙!$B$4:$E$4,0),0)/100*8760/10^3</f>
        <v>1723.6171444799993</v>
      </c>
      <c r="BP37" s="34">
        <f>BF37*VLOOKUP(BP$12,別紙!$B$4:$E$10,MATCH("設備利用率",別紙!$B$4:$E$4,0),0)/100*8760/10^3</f>
        <v>2039.2990920000002</v>
      </c>
      <c r="BQ37" s="34">
        <f>BG37*VLOOKUP(BQ$12,別紙!$B$4:$E$10,MATCH("設備利用率",別紙!$B$4:$E$4,0),0)/100*8760/10^3</f>
        <v>0</v>
      </c>
      <c r="BR37" s="34">
        <f>BH37*VLOOKUP(BR$12,別紙!$B$4:$E$10,MATCH("設備利用率",別紙!$B$4:$E$4,0),0)/100*8760/10^3</f>
        <v>35057.519999999997</v>
      </c>
      <c r="BS37" s="34">
        <f>BI37*VLOOKUP(BS$12,別紙!$B$4:$E$10,MATCH("設備利用率",別紙!$B$4:$E$4,0),0)/100*8760/10^3</f>
        <v>0</v>
      </c>
      <c r="BT37" s="34">
        <f>BJ37*VLOOKUP(BT$12,別紙!$B$4:$E$10,MATCH("設備利用率",別紙!$B$4:$E$4,0),0)/100*8760/10^3</f>
        <v>0</v>
      </c>
      <c r="BU37" s="34">
        <f t="shared" si="6"/>
        <v>38820.436236479996</v>
      </c>
      <c r="BV37" s="36"/>
      <c r="BW37" s="33" t="str">
        <f t="shared" si="7"/>
        <v>18206</v>
      </c>
      <c r="BX37" s="33" t="str">
        <f t="shared" si="8"/>
        <v>勝山市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173118.94580213685</v>
      </c>
      <c r="BZ37" s="36"/>
      <c r="CA37" s="33" t="str">
        <f t="shared" si="9"/>
        <v>18206</v>
      </c>
      <c r="CB37" s="33" t="str">
        <f t="shared" si="10"/>
        <v>勝山市</v>
      </c>
      <c r="CC37" s="223">
        <f t="shared" si="11"/>
        <v>9.9562594752048462E-3</v>
      </c>
      <c r="CD37" s="223">
        <f t="shared" si="16"/>
        <v>1.1779756874968381E-2</v>
      </c>
      <c r="CE37" s="223">
        <f t="shared" si="17"/>
        <v>0</v>
      </c>
      <c r="CF37" s="223">
        <f t="shared" si="18"/>
        <v>0.20250539210230839</v>
      </c>
      <c r="CG37" s="223">
        <f t="shared" si="19"/>
        <v>0</v>
      </c>
      <c r="CH37" s="223">
        <f t="shared" si="20"/>
        <v>0</v>
      </c>
      <c r="CI37" s="223">
        <f t="shared" si="12"/>
        <v>0.22424140845248161</v>
      </c>
      <c r="CK37" s="18" t="str">
        <f t="shared" si="13"/>
        <v>18206</v>
      </c>
      <c r="CL37" s="18" t="str">
        <f t="shared" si="14"/>
        <v>勝山市</v>
      </c>
      <c r="CM37" s="18">
        <f>VLOOKUP($CK37&amp;"_"&amp;$AZ$7,データシート1!$A:$BT,MATCH("ca_太陽光発電（10kW未満）",データシート1!$A$1:$BT$1,0),0)</f>
        <v>283</v>
      </c>
      <c r="CN37" s="18">
        <f>VLOOKUP($CK37&amp;"_"&amp;$AZ$5,データシート1!$A:$BT,MATCH("ab_家庭",データシート1!$A$1:$BT$1,0),0)</f>
        <v>7906</v>
      </c>
      <c r="CO37" s="223">
        <f t="shared" si="15"/>
        <v>3.5795598279787504E-2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35213</v>
      </c>
      <c r="AY38" s="18" t="str">
        <f>IF(IFERROR(比較地域マスタ!$Z31,"")=0,"",IFERROR(比較地域マスタ!$Z31,""))</f>
        <v>美祢市</v>
      </c>
      <c r="BC38" s="844" t="str">
        <f t="shared" si="0"/>
        <v>35213</v>
      </c>
      <c r="BD38" s="1031" t="str">
        <f t="shared" si="2"/>
        <v>美祢市</v>
      </c>
      <c r="BE38" s="34">
        <f>VLOOKUP($BC38&amp;"_"&amp;$AZ$7,データシート1!$A:$BT,MATCH("cb_"&amp;BE$12,データシート1!$A$1:$BT$1,0),0)</f>
        <v>3993.2040000000025</v>
      </c>
      <c r="BF38" s="34">
        <f>VLOOKUP($BC38&amp;"_"&amp;$AZ$7,データシート1!$A:$BT,MATCH("cb_"&amp;BF$12,データシート1!$A$1:$BT$1,0),0)</f>
        <v>140755.5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10755.058999999999</v>
      </c>
      <c r="BK38" s="34">
        <f t="shared" si="3"/>
        <v>155503.76300000001</v>
      </c>
      <c r="BL38" s="36"/>
      <c r="BM38" s="844" t="str">
        <f t="shared" si="4"/>
        <v>35213</v>
      </c>
      <c r="BN38" s="1031" t="str">
        <f t="shared" si="5"/>
        <v>美祢市</v>
      </c>
      <c r="BO38" s="34">
        <f>BE38*VLOOKUP(BO$12,別紙!$B$4:$E$10,MATCH("設備利用率",別紙!$B$4:$E$4,0),0)/100*8760/10^3</f>
        <v>4792.3239844800028</v>
      </c>
      <c r="BP38" s="34">
        <f>BF38*VLOOKUP(BP$12,別紙!$B$4:$E$10,MATCH("設備利用率",別紙!$B$4:$E$4,0),0)/100*8760/10^3</f>
        <v>186185.74517999997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75371.453471999994</v>
      </c>
      <c r="BU38" s="34">
        <f t="shared" si="6"/>
        <v>266349.52263647993</v>
      </c>
      <c r="BV38" s="36"/>
      <c r="BW38" s="33" t="str">
        <f t="shared" si="7"/>
        <v>35213</v>
      </c>
      <c r="BX38" s="33" t="str">
        <f t="shared" si="8"/>
        <v>美祢市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179292.54963559</v>
      </c>
      <c r="BZ38" s="36"/>
      <c r="CA38" s="33" t="str">
        <f t="shared" si="9"/>
        <v>35213</v>
      </c>
      <c r="CB38" s="33" t="str">
        <f t="shared" si="10"/>
        <v>美祢市</v>
      </c>
      <c r="CC38" s="223">
        <f t="shared" si="11"/>
        <v>2.6729074879131034E-2</v>
      </c>
      <c r="CD38" s="223">
        <f t="shared" si="16"/>
        <v>1.0384466368425254</v>
      </c>
      <c r="CE38" s="223">
        <f t="shared" si="17"/>
        <v>0</v>
      </c>
      <c r="CF38" s="223">
        <f t="shared" si="18"/>
        <v>0</v>
      </c>
      <c r="CG38" s="223">
        <f t="shared" si="19"/>
        <v>0</v>
      </c>
      <c r="CH38" s="223">
        <f t="shared" si="20"/>
        <v>0.42038251798633902</v>
      </c>
      <c r="CI38" s="223">
        <f t="shared" si="12"/>
        <v>1.4855582297079952</v>
      </c>
      <c r="CK38" s="18" t="str">
        <f t="shared" si="13"/>
        <v>35213</v>
      </c>
      <c r="CL38" s="18" t="str">
        <f t="shared" si="14"/>
        <v>美祢市</v>
      </c>
      <c r="CM38" s="18">
        <f>VLOOKUP($CK38&amp;"_"&amp;$AZ$7,データシート1!$A:$BT,MATCH("ca_太陽光発電（10kW未満）",データシート1!$A$1:$BT$1,0),0)</f>
        <v>860</v>
      </c>
      <c r="CN38" s="18">
        <f>VLOOKUP($CK38&amp;"_"&amp;$AZ$5,データシート1!$A:$BT,MATCH("ab_家庭",データシート1!$A$1:$BT$1,0),0)</f>
        <v>10705</v>
      </c>
      <c r="CO38" s="223">
        <f t="shared" si="15"/>
        <v>8.0336291452592246E-2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04445</v>
      </c>
      <c r="AY39" s="18" t="str">
        <f>IF(IFERROR(比較地域マスタ!$Z32,"")=0,"",IFERROR(比較地域マスタ!$Z32,""))</f>
        <v>加美町</v>
      </c>
      <c r="BC39" s="844" t="str">
        <f t="shared" si="0"/>
        <v>04445</v>
      </c>
      <c r="BD39" s="1031" t="str">
        <f t="shared" si="2"/>
        <v>加美町</v>
      </c>
      <c r="BE39" s="34">
        <f>VLOOKUP($BC39&amp;"_"&amp;$AZ$7,データシート1!$A:$BT,MATCH("cb_"&amp;BE$12,データシート1!$A$1:$BT$1,0),0)</f>
        <v>3846.7000000000053</v>
      </c>
      <c r="BF39" s="34">
        <f>VLOOKUP($BC39&amp;"_"&amp;$AZ$7,データシート1!$A:$BT,MATCH("cb_"&amp;BF$12,データシート1!$A$1:$BT$1,0),0)</f>
        <v>25225.600000000013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29072.300000000017</v>
      </c>
      <c r="BL39" s="36"/>
      <c r="BM39" s="844" t="str">
        <f t="shared" si="4"/>
        <v>04445</v>
      </c>
      <c r="BN39" s="1031" t="str">
        <f t="shared" si="5"/>
        <v>加美町</v>
      </c>
      <c r="BO39" s="34">
        <f>BE39*VLOOKUP(BO$12,別紙!$B$4:$E$10,MATCH("設備利用率",別紙!$B$4:$E$4,0),0)/100*8760/10^3</f>
        <v>4616.5016040000055</v>
      </c>
      <c r="BP39" s="34">
        <f>BF39*VLOOKUP(BP$12,別紙!$B$4:$E$10,MATCH("設備利用率",別紙!$B$4:$E$4,0),0)/100*8760/10^3</f>
        <v>33367.414656000015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37983.91626000002</v>
      </c>
      <c r="BV39" s="36"/>
      <c r="BW39" s="33" t="str">
        <f t="shared" si="7"/>
        <v>04445</v>
      </c>
      <c r="BX39" s="33" t="str">
        <f t="shared" si="8"/>
        <v>加美町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108300.01947670599</v>
      </c>
      <c r="BZ39" s="36"/>
      <c r="CA39" s="33" t="str">
        <f t="shared" si="9"/>
        <v>04445</v>
      </c>
      <c r="CB39" s="33" t="str">
        <f t="shared" si="10"/>
        <v>加美町</v>
      </c>
      <c r="CC39" s="223">
        <f t="shared" si="11"/>
        <v>4.2626969286861105E-2</v>
      </c>
      <c r="CD39" s="223">
        <f t="shared" si="16"/>
        <v>0.30810164963245401</v>
      </c>
      <c r="CE39" s="223">
        <f t="shared" si="17"/>
        <v>0</v>
      </c>
      <c r="CF39" s="223">
        <f t="shared" si="18"/>
        <v>0</v>
      </c>
      <c r="CG39" s="223">
        <f t="shared" si="19"/>
        <v>0</v>
      </c>
      <c r="CH39" s="223">
        <f t="shared" si="20"/>
        <v>0</v>
      </c>
      <c r="CI39" s="223">
        <f t="shared" si="12"/>
        <v>0.35072861891931512</v>
      </c>
      <c r="CK39" s="18" t="str">
        <f t="shared" si="13"/>
        <v>04445</v>
      </c>
      <c r="CL39" s="18" t="str">
        <f t="shared" si="14"/>
        <v>加美町</v>
      </c>
      <c r="CM39" s="18">
        <f>VLOOKUP($CK39&amp;"_"&amp;$AZ$7,データシート1!$A:$BT,MATCH("ca_太陽光発電（10kW未満）",データシート1!$A$1:$BT$1,0),0)</f>
        <v>775</v>
      </c>
      <c r="CN39" s="18">
        <f>VLOOKUP($CK39&amp;"_"&amp;$AZ$5,データシート1!$A:$BT,MATCH("ab_家庭",データシート1!$A$1:$BT$1,0),0)</f>
        <v>8246</v>
      </c>
      <c r="CO39" s="223">
        <f t="shared" si="15"/>
        <v>9.3984962406015032E-2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41425</v>
      </c>
      <c r="AY40" s="18" t="str">
        <f>IF(IFERROR(比較地域マスタ!$Z33,"")=0,"",IFERROR(比較地域マスタ!$Z33,""))</f>
        <v>白石町</v>
      </c>
      <c r="BC40" s="844" t="str">
        <f t="shared" si="0"/>
        <v>41425</v>
      </c>
      <c r="BD40" s="1031" t="str">
        <f t="shared" si="2"/>
        <v>白石町</v>
      </c>
      <c r="BE40" s="34">
        <f>VLOOKUP($BC40&amp;"_"&amp;$AZ$7,データシート1!$A:$BT,MATCH("cb_"&amp;BE$12,データシート1!$A$1:$BT$1,0),0)</f>
        <v>7033.9590000000062</v>
      </c>
      <c r="BF40" s="34">
        <f>VLOOKUP($BC40&amp;"_"&amp;$AZ$7,データシート1!$A:$BT,MATCH("cb_"&amp;BF$12,データシート1!$A$1:$BT$1,0),0)</f>
        <v>13392.300000000001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20426.259000000005</v>
      </c>
      <c r="BL40" s="36"/>
      <c r="BM40" s="844" t="str">
        <f t="shared" si="4"/>
        <v>41425</v>
      </c>
      <c r="BN40" s="1031" t="str">
        <f t="shared" si="5"/>
        <v>白石町</v>
      </c>
      <c r="BO40" s="34">
        <f>BE40*VLOOKUP(BO$12,別紙!$B$4:$E$10,MATCH("設備利用率",別紙!$B$4:$E$4,0),0)/100*8760/10^3</f>
        <v>8441.5948750800089</v>
      </c>
      <c r="BP40" s="34">
        <f>BF40*VLOOKUP(BP$12,別紙!$B$4:$E$10,MATCH("設備利用率",別紙!$B$4:$E$4,0),0)/100*8760/10^3</f>
        <v>17714.798748000001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26156.39362308001</v>
      </c>
      <c r="BV40" s="36"/>
      <c r="BW40" s="33" t="str">
        <f t="shared" si="7"/>
        <v>41425</v>
      </c>
      <c r="BX40" s="33" t="str">
        <f t="shared" si="8"/>
        <v>白石町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94010.851244065445</v>
      </c>
      <c r="BZ40" s="36"/>
      <c r="CA40" s="33" t="str">
        <f t="shared" si="9"/>
        <v>41425</v>
      </c>
      <c r="CB40" s="33" t="str">
        <f t="shared" si="10"/>
        <v>白石町</v>
      </c>
      <c r="CC40" s="223">
        <f t="shared" si="11"/>
        <v>8.9793835109145403E-2</v>
      </c>
      <c r="CD40" s="223">
        <f t="shared" si="16"/>
        <v>0.18843355329279896</v>
      </c>
      <c r="CE40" s="223">
        <f t="shared" si="17"/>
        <v>0</v>
      </c>
      <c r="CF40" s="223">
        <f t="shared" si="18"/>
        <v>0</v>
      </c>
      <c r="CG40" s="223">
        <f t="shared" si="19"/>
        <v>0</v>
      </c>
      <c r="CH40" s="223">
        <f t="shared" si="20"/>
        <v>0</v>
      </c>
      <c r="CI40" s="223">
        <f t="shared" si="12"/>
        <v>0.27822738840194433</v>
      </c>
      <c r="CK40" s="18" t="str">
        <f t="shared" si="13"/>
        <v>41425</v>
      </c>
      <c r="CL40" s="18" t="str">
        <f t="shared" si="14"/>
        <v>白石町</v>
      </c>
      <c r="CM40" s="18">
        <f>VLOOKUP($CK40&amp;"_"&amp;$AZ$7,データシート1!$A:$BT,MATCH("ca_太陽光発電（10kW未満）",データシート1!$A$1:$BT$1,0),0)</f>
        <v>1273</v>
      </c>
      <c r="CN40" s="18">
        <f>VLOOKUP($CK40&amp;"_"&amp;$AZ$5,データシート1!$A:$BT,MATCH("ab_家庭",データシート1!$A$1:$BT$1,0),0)</f>
        <v>7744</v>
      </c>
      <c r="CO40" s="223">
        <f t="shared" si="15"/>
        <v>0.1643853305785124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29424</v>
      </c>
      <c r="AY41" s="18" t="str">
        <f>IF(IFERROR(比較地域マスタ!$Z34,"")=0,"",IFERROR(比較地域マスタ!$Z34,""))</f>
        <v>上牧町</v>
      </c>
      <c r="BC41" s="844" t="str">
        <f t="shared" si="0"/>
        <v>29424</v>
      </c>
      <c r="BD41" s="1031" t="str">
        <f t="shared" si="2"/>
        <v>上牧町</v>
      </c>
      <c r="BE41" s="34">
        <f>VLOOKUP($BC41&amp;"_"&amp;$AZ$7,データシート1!$A:$BT,MATCH("cb_"&amp;BE$12,データシート1!$A$1:$BT$1,0),0)</f>
        <v>3418.0000000000018</v>
      </c>
      <c r="BF41" s="34">
        <f>VLOOKUP($BC41&amp;"_"&amp;$AZ$7,データシート1!$A:$BT,MATCH("cb_"&amp;BF$12,データシート1!$A$1:$BT$1,0),0)</f>
        <v>2195.5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5613.5000000000018</v>
      </c>
      <c r="BL41" s="36"/>
      <c r="BM41" s="844" t="str">
        <f t="shared" si="4"/>
        <v>29424</v>
      </c>
      <c r="BN41" s="1031" t="str">
        <f t="shared" si="5"/>
        <v>上牧町</v>
      </c>
      <c r="BO41" s="34">
        <f>BE41*VLOOKUP(BO$12,別紙!$B$4:$E$10,MATCH("設備利用率",別紙!$B$4:$E$4,0),0)/100*8760/10^3</f>
        <v>4102.0101600000016</v>
      </c>
      <c r="BP41" s="34">
        <f>BF41*VLOOKUP(BP$12,別紙!$B$4:$E$10,MATCH("設備利用率",別紙!$B$4:$E$4,0),0)/100*8760/10^3</f>
        <v>2904.1195799999996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7006.1297400000012</v>
      </c>
      <c r="BV41" s="36"/>
      <c r="BW41" s="33" t="str">
        <f t="shared" si="7"/>
        <v>29424</v>
      </c>
      <c r="BX41" s="33" t="str">
        <f t="shared" si="8"/>
        <v>上牧町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88670.766907645811</v>
      </c>
      <c r="BZ41" s="36"/>
      <c r="CA41" s="33" t="str">
        <f t="shared" si="9"/>
        <v>29424</v>
      </c>
      <c r="CB41" s="33" t="str">
        <f t="shared" si="10"/>
        <v>上牧町</v>
      </c>
      <c r="CC41" s="223">
        <f t="shared" si="11"/>
        <v>4.6261133212848055E-2</v>
      </c>
      <c r="CD41" s="223">
        <f t="shared" si="16"/>
        <v>3.2751713797905431E-2</v>
      </c>
      <c r="CE41" s="223">
        <f t="shared" si="17"/>
        <v>0</v>
      </c>
      <c r="CF41" s="223">
        <f t="shared" si="18"/>
        <v>0</v>
      </c>
      <c r="CG41" s="223">
        <f t="shared" si="19"/>
        <v>0</v>
      </c>
      <c r="CH41" s="223">
        <f t="shared" si="20"/>
        <v>0</v>
      </c>
      <c r="CI41" s="223">
        <f t="shared" si="12"/>
        <v>7.9012847010753479E-2</v>
      </c>
      <c r="CK41" s="18" t="str">
        <f t="shared" si="13"/>
        <v>29424</v>
      </c>
      <c r="CL41" s="18" t="str">
        <f t="shared" si="14"/>
        <v>上牧町</v>
      </c>
      <c r="CM41" s="18">
        <f>VLOOKUP($CK41&amp;"_"&amp;$AZ$7,データシート1!$A:$BT,MATCH("ca_太陽光発電（10kW未満）",データシート1!$A$1:$BT$1,0),0)</f>
        <v>779</v>
      </c>
      <c r="CN41" s="18">
        <f>VLOOKUP($CK41&amp;"_"&amp;$AZ$5,データシート1!$A:$BT,MATCH("ab_家庭",データシート1!$A$1:$BT$1,0),0)</f>
        <v>10067</v>
      </c>
      <c r="CO41" s="223">
        <f t="shared" si="15"/>
        <v>7.7381543657494792E-2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飛騨市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21217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8</v>
      </c>
      <c r="H7" s="701">
        <f t="shared" si="0"/>
        <v>7</v>
      </c>
      <c r="I7" s="701">
        <f t="shared" si="0"/>
        <v>6</v>
      </c>
      <c r="J7" s="701">
        <f t="shared" si="0"/>
        <v>6</v>
      </c>
      <c r="K7" s="702">
        <f t="shared" si="0"/>
        <v>6</v>
      </c>
      <c r="L7" s="702">
        <f t="shared" si="0"/>
        <v>6</v>
      </c>
      <c r="M7" s="702">
        <f t="shared" si="0"/>
        <v>6</v>
      </c>
      <c r="N7" s="702">
        <f t="shared" si="0"/>
        <v>6</v>
      </c>
      <c r="O7" s="702">
        <f>SUM(O8:O13)</f>
        <v>6</v>
      </c>
      <c r="P7" s="702">
        <f t="shared" si="0"/>
        <v>5</v>
      </c>
      <c r="Q7" s="703">
        <f>SUM(Q8:Q13)</f>
        <v>5</v>
      </c>
      <c r="R7" s="909">
        <f t="shared" si="0"/>
        <v>131.828</v>
      </c>
      <c r="S7" s="910">
        <f t="shared" si="0"/>
        <v>175.67000000000002</v>
      </c>
      <c r="T7" s="910">
        <f t="shared" si="0"/>
        <v>154.47000000000003</v>
      </c>
      <c r="U7" s="910">
        <f t="shared" si="0"/>
        <v>160.93599999999998</v>
      </c>
      <c r="V7" s="910">
        <f t="shared" si="0"/>
        <v>173.108</v>
      </c>
      <c r="W7" s="910">
        <f t="shared" si="0"/>
        <v>308.09700000000004</v>
      </c>
      <c r="X7" s="910">
        <f t="shared" si="0"/>
        <v>254.001</v>
      </c>
      <c r="Y7" s="910">
        <f t="shared" si="0"/>
        <v>194.56099999999998</v>
      </c>
      <c r="Z7" s="910">
        <f>SUM(Z8:Z13)</f>
        <v>262.22800000000001</v>
      </c>
      <c r="AA7" s="910">
        <f>SUM(AA8:AA13)</f>
        <v>236.48899999999998</v>
      </c>
      <c r="AB7" s="911">
        <f t="shared" si="0"/>
        <v>237.28900000000002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102.428</v>
      </c>
      <c r="S9" s="916">
        <f>VLOOKUP($D$3&amp;"_"&amp;S$3,データシート1!$A:$BU,MATCH($R$2&amp;"_"&amp;$C9,データシート1!$A$1:$BU$1,0),0)</f>
        <v>144.23500000000001</v>
      </c>
      <c r="T9" s="916">
        <f>VLOOKUP($D$3&amp;"_"&amp;T$3,データシート1!$A:$BU,MATCH($R$2&amp;"_"&amp;$C9,データシート1!$A$1:$BU$1,0),0)</f>
        <v>126.367</v>
      </c>
      <c r="U9" s="916">
        <f>VLOOKUP($D$3&amp;"_"&amp;U$3,データシート1!$A:$BU,MATCH($R$2&amp;"_"&amp;$C9,データシート1!$A$1:$BU$1,0),0)</f>
        <v>134.82599999999999</v>
      </c>
      <c r="V9" s="916">
        <f>VLOOKUP($D$3&amp;"_"&amp;V$3,データシート1!$A:$BU,MATCH($R$2&amp;"_"&amp;$C9,データシート1!$A$1:$BU$1,0),0)</f>
        <v>146.26</v>
      </c>
      <c r="W9" s="916">
        <f>VLOOKUP($D$3&amp;"_"&amp;W$3,データシート1!$A:$BU,MATCH($R$2&amp;"_"&amp;$C9,データシート1!$A$1:$BU$1,0),0)</f>
        <v>280.642</v>
      </c>
      <c r="X9" s="916">
        <f>VLOOKUP($D$3&amp;"_"&amp;X$3,データシート1!$A:$BU,MATCH($R$2&amp;"_"&amp;$C9,データシート1!$A$1:$BU$1,0),0)</f>
        <v>227.715</v>
      </c>
      <c r="Y9" s="916">
        <f>VLOOKUP($D$3&amp;"_"&amp;Y$3,データシート1!$A:$BU,MATCH($R$2&amp;"_"&amp;$C9,データシート1!$A$1:$BU$1,0),0)</f>
        <v>170.16</v>
      </c>
      <c r="Z9" s="916">
        <f>VLOOKUP($D$3&amp;"_"&amp;Z$3,データシート1!$A:$BU,MATCH($R$2&amp;"_"&amp;$C9,データシート1!$A$1:$BU$1,0),0)</f>
        <v>238.66300000000001</v>
      </c>
      <c r="AA9" s="916">
        <f>VLOOKUP($D$3&amp;"_"&amp;AA$3,データシート1!$A:$BU,MATCH($R$2&amp;"_"&amp;$C9,データシート1!$A$1:$BU$1,0),0)</f>
        <v>217.90199999999999</v>
      </c>
      <c r="AB9" s="917">
        <f>VLOOKUP($D$3&amp;"_"&amp;AB$3,データシート1!$A:$BU,MATCH($R$2&amp;"_"&amp;$C9,データシート1!$A$1:$BU$1,0),0)</f>
        <v>216.82</v>
      </c>
    </row>
    <row r="10" spans="2:30" s="21" customFormat="1" ht="20.45" customHeight="1">
      <c r="B10" s="704"/>
      <c r="C10" s="711" t="s">
        <v>116</v>
      </c>
      <c r="D10" s="712"/>
      <c r="E10" s="711"/>
      <c r="F10" s="712"/>
      <c r="G10" s="713">
        <f>VLOOKUP($D$3&amp;"_"&amp;G$3,データシート1!$A:$BU,MATCH($G$2&amp;"_"&amp;$C10,データシート1!$A$1:$BU$1,0),0)</f>
        <v>6</v>
      </c>
      <c r="H10" s="714">
        <f>VLOOKUP($D$3&amp;"_"&amp;H$3,データシート1!$A:$BU,MATCH($G$2&amp;"_"&amp;$C10,データシート1!$A$1:$BU$1,0),0)</f>
        <v>5</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26.286000000000001</v>
      </c>
      <c r="S10" s="916">
        <f>VLOOKUP($D$3&amp;"_"&amp;S$3,データシート1!$A:$BU,MATCH($R$2&amp;"_"&amp;$C10,データシート1!$A$1:$BU$1,0),0)</f>
        <v>27.093</v>
      </c>
      <c r="T10" s="916">
        <f>VLOOKUP($D$3&amp;"_"&amp;T$3,データシート1!$A:$BU,MATCH($R$2&amp;"_"&amp;$C10,データシート1!$A$1:$BU$1,0),0)</f>
        <v>23.666</v>
      </c>
      <c r="U10" s="916">
        <f>VLOOKUP($D$3&amp;"_"&amp;U$3,データシート1!$A:$BU,MATCH($R$2&amp;"_"&amp;$C10,データシート1!$A$1:$BU$1,0),0)</f>
        <v>21.891999999999999</v>
      </c>
      <c r="V10" s="916">
        <f>VLOOKUP($D$3&amp;"_"&amp;V$3,データシート1!$A:$BU,MATCH($R$2&amp;"_"&amp;$C10,データシート1!$A$1:$BU$1,0),0)</f>
        <v>22.488</v>
      </c>
      <c r="W10" s="916">
        <f>VLOOKUP($D$3&amp;"_"&amp;W$3,データシート1!$A:$BU,MATCH($R$2&amp;"_"&amp;$C10,データシート1!$A$1:$BU$1,0),0)</f>
        <v>22.855</v>
      </c>
      <c r="X10" s="916">
        <f>VLOOKUP($D$3&amp;"_"&amp;X$3,データシート1!$A:$BU,MATCH($R$2&amp;"_"&amp;$C10,データシート1!$A$1:$BU$1,0),0)</f>
        <v>21.734000000000002</v>
      </c>
      <c r="Y10" s="916">
        <f>VLOOKUP($D$3&amp;"_"&amp;Y$3,データシート1!$A:$BU,MATCH($R$2&amp;"_"&amp;$C10,データシート1!$A$1:$BU$1,0),0)</f>
        <v>20.771000000000001</v>
      </c>
      <c r="Z10" s="916">
        <f>VLOOKUP($D$3&amp;"_"&amp;Z$3,データシート1!$A:$BU,MATCH($R$2&amp;"_"&amp;$C10,データシート1!$A$1:$BU$1,0),0)</f>
        <v>19.818000000000001</v>
      </c>
      <c r="AA10" s="916">
        <f>VLOOKUP($D$3&amp;"_"&amp;AA$3,データシート1!$A:$BU,MATCH($R$2&amp;"_"&amp;$C10,データシート1!$A$1:$BU$1,0),0)</f>
        <v>15.991</v>
      </c>
      <c r="AB10" s="917">
        <f>VLOOKUP($D$3&amp;"_"&amp;AB$3,データシート1!$A:$BU,MATCH($R$2&amp;"_"&amp;$C10,データシート1!$A$1:$BU$1,0),0)</f>
        <v>17.3</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3.1139999999999999</v>
      </c>
      <c r="S11" s="916">
        <f>VLOOKUP($D$3&amp;"_"&amp;S$3,データシート1!$A:$BU,MATCH($R$2&amp;"_"&amp;$C11,データシート1!$A$1:$BU$1,0),0)</f>
        <v>4.3419999999999996</v>
      </c>
      <c r="T11" s="916">
        <f>VLOOKUP($D$3&amp;"_"&amp;T$3,データシート1!$A:$BU,MATCH($R$2&amp;"_"&amp;$C11,データシート1!$A$1:$BU$1,0),0)</f>
        <v>4.4370000000000003</v>
      </c>
      <c r="U11" s="916">
        <f>VLOOKUP($D$3&amp;"_"&amp;U$3,データシート1!$A:$BU,MATCH($R$2&amp;"_"&amp;$C11,データシート1!$A$1:$BU$1,0),0)</f>
        <v>4.218</v>
      </c>
      <c r="V11" s="916">
        <f>VLOOKUP($D$3&amp;"_"&amp;V$3,データシート1!$A:$BU,MATCH($R$2&amp;"_"&amp;$C11,データシート1!$A$1:$BU$1,0),0)</f>
        <v>4.3600000000000003</v>
      </c>
      <c r="W11" s="916">
        <f>VLOOKUP($D$3&amp;"_"&amp;W$3,データシート1!$A:$BU,MATCH($R$2&amp;"_"&amp;$C11,データシート1!$A$1:$BU$1,0),0)</f>
        <v>4.5999999999999996</v>
      </c>
      <c r="X11" s="916">
        <f>VLOOKUP($D$3&amp;"_"&amp;X$3,データシート1!$A:$BU,MATCH($R$2&amp;"_"&amp;$C11,データシート1!$A$1:$BU$1,0),0)</f>
        <v>4.5519999999999996</v>
      </c>
      <c r="Y11" s="916">
        <f>VLOOKUP($D$3&amp;"_"&amp;Y$3,データシート1!$A:$BU,MATCH($R$2&amp;"_"&amp;$C11,データシート1!$A$1:$BU$1,0),0)</f>
        <v>3.63</v>
      </c>
      <c r="Z11" s="916">
        <f>VLOOKUP($D$3&amp;"_"&amp;Z$3,データシート1!$A:$BU,MATCH($R$2&amp;"_"&amp;$C11,データシート1!$A$1:$BU$1,0),0)</f>
        <v>3.7469999999999999</v>
      </c>
      <c r="AA11" s="916">
        <f>VLOOKUP($D$3&amp;"_"&amp;AA$3,データシート1!$A:$BU,MATCH($R$2&amp;"_"&amp;$C11,データシート1!$A$1:$BU$1,0),0)</f>
        <v>2.5960000000000001</v>
      </c>
      <c r="AB11" s="917">
        <f>VLOOKUP($D$3&amp;"_"&amp;AB$3,データシート1!$A:$BU,MATCH($R$2&amp;"_"&amp;$C11,データシート1!$A$1:$BU$1,0),0)</f>
        <v>3.169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102.428</v>
      </c>
      <c r="S20" s="925">
        <f>VLOOKUP($D$3&amp;"_"&amp;S$3,データシート2!$A:$SI,MATCH($R$2&amp;"_"&amp;$B20,データシート2!$A$1:$SI$1,0),0)</f>
        <v>144.23500000000001</v>
      </c>
      <c r="T20" s="925">
        <f>VLOOKUP($D$3&amp;"_"&amp;T$3,データシート2!$A:$SI,MATCH($R$2&amp;"_"&amp;$B20,データシート2!$A$1:$SI$1,0),0)</f>
        <v>126.367</v>
      </c>
      <c r="U20" s="925">
        <f>VLOOKUP($D$3&amp;"_"&amp;U$3,データシート2!$A:$SI,MATCH($R$2&amp;"_"&amp;$B20,データシート2!$A$1:$SI$1,0),0)</f>
        <v>134.82599999999999</v>
      </c>
      <c r="V20" s="925">
        <f>VLOOKUP($D$3&amp;"_"&amp;V$3,データシート2!$A:$SI,MATCH($R$2&amp;"_"&amp;$B20,データシート2!$A$1:$SI$1,0),0)</f>
        <v>146.26</v>
      </c>
      <c r="W20" s="925">
        <f>VLOOKUP($D$3&amp;"_"&amp;W$3,データシート2!$A:$SI,MATCH($R$2&amp;"_"&amp;$B20,データシート2!$A$1:$SI$1,0),0)</f>
        <v>280.642</v>
      </c>
      <c r="X20" s="925">
        <f>VLOOKUP($D$3&amp;"_"&amp;X$3,データシート2!$A:$SI,MATCH($R$2&amp;"_"&amp;$B20,データシート2!$A$1:$SI$1,0),0)</f>
        <v>227.715</v>
      </c>
      <c r="Y20" s="925">
        <f>VLOOKUP($D$3&amp;"_"&amp;Y$3,データシート2!$A:$SI,MATCH($R$2&amp;"_"&amp;$B20,データシート2!$A$1:$SI$1,0),0)</f>
        <v>170.16</v>
      </c>
      <c r="Z20" s="925">
        <f>VLOOKUP($D$3&amp;"_"&amp;Z$3,データシート2!$A:$SI,MATCH($R$2&amp;"_"&amp;$B20,データシート2!$A$1:$SI$1,0),0)</f>
        <v>238.66300000000001</v>
      </c>
      <c r="AA20" s="925">
        <f>VLOOKUP($D$3&amp;"_"&amp;AA$3,データシート2!$A:$SI,MATCH($R$2&amp;"_"&amp;$B20,データシート2!$A$1:$SI$1,0),0)</f>
        <v>217.90199999999999</v>
      </c>
      <c r="AB20" s="926">
        <f>VLOOKUP($D$3&amp;"_"&amp;AB$3,データシート2!$A:$SI,MATCH($R$2&amp;"_"&amp;$B20,データシート2!$A$1:$SI$1,0),0)</f>
        <v>216.82</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102.428</v>
      </c>
      <c r="S21" s="935">
        <f>VLOOKUP($D$3&amp;"_"&amp;S$3,データシート2!$A:$SI,MATCH($R$2&amp;"_"&amp;$C21,データシート2!$A$1:$SI$1,0),0)</f>
        <v>144.23500000000001</v>
      </c>
      <c r="T21" s="935">
        <f>VLOOKUP($D$3&amp;"_"&amp;T$3,データシート2!$A:$SI,MATCH($R$2&amp;"_"&amp;$C21,データシート2!$A$1:$SI$1,0),0)</f>
        <v>126.367</v>
      </c>
      <c r="U21" s="935">
        <f>VLOOKUP($D$3&amp;"_"&amp;U$3,データシート2!$A:$SI,MATCH($R$2&amp;"_"&amp;$C21,データシート2!$A$1:$SI$1,0),0)</f>
        <v>134.82599999999999</v>
      </c>
      <c r="V21" s="935">
        <f>VLOOKUP($D$3&amp;"_"&amp;V$3,データシート2!$A:$SI,MATCH($R$2&amp;"_"&amp;$C21,データシート2!$A$1:$SI$1,0),0)</f>
        <v>146.26</v>
      </c>
      <c r="W21" s="935">
        <f>VLOOKUP($D$3&amp;"_"&amp;W$3,データシート2!$A:$SI,MATCH($R$2&amp;"_"&amp;$C21,データシート2!$A$1:$SI$1,0),0)</f>
        <v>280.642</v>
      </c>
      <c r="X21" s="935">
        <f>VLOOKUP($D$3&amp;"_"&amp;X$3,データシート2!$A:$SI,MATCH($R$2&amp;"_"&amp;$C21,データシート2!$A$1:$SI$1,0),0)</f>
        <v>227.715</v>
      </c>
      <c r="Y21" s="935">
        <f>VLOOKUP($D$3&amp;"_"&amp;Y$3,データシート2!$A:$SI,MATCH($R$2&amp;"_"&amp;$C21,データシート2!$A$1:$SI$1,0),0)</f>
        <v>170.16</v>
      </c>
      <c r="Z21" s="935">
        <f>VLOOKUP($D$3&amp;"_"&amp;Z$3,データシート2!$A:$SI,MATCH($R$2&amp;"_"&amp;$C21,データシート2!$A$1:$SI$1,0),0)</f>
        <v>238.66300000000001</v>
      </c>
      <c r="AA21" s="935">
        <f>VLOOKUP($D$3&amp;"_"&amp;AA$3,データシート2!$A:$SI,MATCH($R$2&amp;"_"&amp;$C21,データシート2!$A$1:$SI$1,0),0)</f>
        <v>217.90199999999999</v>
      </c>
      <c r="AB21" s="936">
        <f>VLOOKUP($D$3&amp;"_"&amp;AB$3,データシート2!$A:$SI,MATCH($R$2&amp;"_"&amp;$C21,データシート2!$A$1:$SI$1,0),0)</f>
        <v>216.82</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v>
      </c>
      <c r="H26" s="734">
        <f>VLOOKUP($D$3&amp;"_"&amp;H$3,データシート2!$A:$SI,MATCH($G$2&amp;"_"&amp;$B26,データシート2!$A$1:$SI$1,0),0)</f>
        <v>5</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26.286000000000001</v>
      </c>
      <c r="S26" s="925">
        <f>VLOOKUP($D$3&amp;"_"&amp;S$3,データシート2!$A:$SI,MATCH($R$2&amp;"_"&amp;$B26,データシート2!$A$1:$SI$1,0),0)</f>
        <v>27.093</v>
      </c>
      <c r="T26" s="925">
        <f>VLOOKUP($D$3&amp;"_"&amp;T$3,データシート2!$A:$SI,MATCH($R$2&amp;"_"&amp;$B26,データシート2!$A$1:$SI$1,0),0)</f>
        <v>23.666</v>
      </c>
      <c r="U26" s="925">
        <f>VLOOKUP($D$3&amp;"_"&amp;U$3,データシート2!$A:$SI,MATCH($R$2&amp;"_"&amp;$B26,データシート2!$A$1:$SI$1,0),0)</f>
        <v>21.891999999999999</v>
      </c>
      <c r="V26" s="925">
        <f>VLOOKUP($D$3&amp;"_"&amp;V$3,データシート2!$A:$SI,MATCH($R$2&amp;"_"&amp;$B26,データシート2!$A$1:$SI$1,0),0)</f>
        <v>22.488</v>
      </c>
      <c r="W26" s="925">
        <f>VLOOKUP($D$3&amp;"_"&amp;W$3,データシート2!$A:$SI,MATCH($R$2&amp;"_"&amp;$B26,データシート2!$A$1:$SI$1,0),0)</f>
        <v>22.855</v>
      </c>
      <c r="X26" s="925">
        <f>VLOOKUP($D$3&amp;"_"&amp;X$3,データシート2!$A:$SI,MATCH($R$2&amp;"_"&amp;$B26,データシート2!$A$1:$SI$1,0),0)</f>
        <v>21.734000000000002</v>
      </c>
      <c r="Y26" s="925">
        <f>VLOOKUP($D$3&amp;"_"&amp;Y$3,データシート2!$A:$SI,MATCH($R$2&amp;"_"&amp;$B26,データシート2!$A$1:$SI$1,0),0)</f>
        <v>20.771000000000001</v>
      </c>
      <c r="Z26" s="925">
        <f>VLOOKUP($D$3&amp;"_"&amp;Z$3,データシート2!$A:$SI,MATCH($R$2&amp;"_"&amp;$B26,データシート2!$A$1:$SI$1,0),0)</f>
        <v>19.818000000000001</v>
      </c>
      <c r="AA26" s="925">
        <f>VLOOKUP($D$3&amp;"_"&amp;AA$3,データシート2!$A:$SI,MATCH($R$2&amp;"_"&amp;$B26,データシート2!$A$1:$SI$1,0),0)</f>
        <v>15.991</v>
      </c>
      <c r="AB26" s="926">
        <f>VLOOKUP($D$3&amp;"_"&amp;AB$3,データシート2!$A:$SI,MATCH($R$2&amp;"_"&amp;$B26,データシート2!$A$1:$SI$1,0),0)</f>
        <v>17.3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11.423999999999999</v>
      </c>
      <c r="S34" s="938">
        <f>VLOOKUP($D$3&amp;"_"&amp;S$3,データシート2!$A:$SI,MATCH($R$2&amp;"_"&amp;$C34,データシート2!$A$1:$SI$1,0),0)</f>
        <v>11.676</v>
      </c>
      <c r="T34" s="938">
        <f>VLOOKUP($D$3&amp;"_"&amp;T$3,データシート2!$A:$SI,MATCH($R$2&amp;"_"&amp;$C34,データシート2!$A$1:$SI$1,0),0)</f>
        <v>11.098000000000001</v>
      </c>
      <c r="U34" s="938">
        <f>VLOOKUP($D$3&amp;"_"&amp;U$3,データシート2!$A:$SI,MATCH($R$2&amp;"_"&amp;$C34,データシート2!$A$1:$SI$1,0),0)</f>
        <v>10.738</v>
      </c>
      <c r="V34" s="938">
        <f>VLOOKUP($D$3&amp;"_"&amp;V$3,データシート2!$A:$SI,MATCH($R$2&amp;"_"&amp;$C34,データシート2!$A$1:$SI$1,0),0)</f>
        <v>10.989000000000001</v>
      </c>
      <c r="W34" s="938">
        <f>VLOOKUP($D$3&amp;"_"&amp;W$3,データシート2!$A:$SI,MATCH($R$2&amp;"_"&amp;$C34,データシート2!$A$1:$SI$1,0),0)</f>
        <v>11.28</v>
      </c>
      <c r="X34" s="938">
        <f>VLOOKUP($D$3&amp;"_"&amp;X$3,データシート2!$A:$SI,MATCH($R$2&amp;"_"&amp;$C34,データシート2!$A$1:$SI$1,0),0)</f>
        <v>10.087999999999999</v>
      </c>
      <c r="Y34" s="938">
        <f>VLOOKUP($D$3&amp;"_"&amp;Y$3,データシート2!$A:$SI,MATCH($R$2&amp;"_"&amp;$C34,データシート2!$A$1:$SI$1,0),0)</f>
        <v>9.7460000000000004</v>
      </c>
      <c r="Z34" s="938">
        <f>VLOOKUP($D$3&amp;"_"&amp;Z$3,データシート2!$A:$SI,MATCH($R$2&amp;"_"&amp;$C34,データシート2!$A$1:$SI$1,0),0)</f>
        <v>9.6379999999999999</v>
      </c>
      <c r="AA34" s="938">
        <f>VLOOKUP($D$3&amp;"_"&amp;AA$3,データシート2!$A:$SI,MATCH($R$2&amp;"_"&amp;$C34,データシート2!$A$1:$SI$1,0),0)</f>
        <v>9.9359999999999999</v>
      </c>
      <c r="AB34" s="939">
        <f>VLOOKUP($D$3&amp;"_"&amp;AB$3,データシート2!$A:$SI,MATCH($R$2&amp;"_"&amp;$C34,データシート2!$A$1:$SI$1,0),0)</f>
        <v>10.965999999999999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3.0390000000000001</v>
      </c>
      <c r="S41" s="938">
        <f>VLOOKUP($D$3&amp;"_"&amp;S$3,データシート2!$A:$SI,MATCH($R$2&amp;"_"&amp;$C41,データシート2!$A$1:$SI$1,0),0)</f>
        <v>3.407</v>
      </c>
      <c r="T41" s="938">
        <f>VLOOKUP($D$3&amp;"_"&amp;T$3,データシート2!$A:$SI,MATCH($R$2&amp;"_"&amp;$C41,データシート2!$A$1:$SI$1,0),0)</f>
        <v>3.54</v>
      </c>
      <c r="U41" s="938">
        <f>VLOOKUP($D$3&amp;"_"&amp;U$3,データシート2!$A:$SI,MATCH($R$2&amp;"_"&amp;$C41,データシート2!$A$1:$SI$1,0),0)</f>
        <v>3.11</v>
      </c>
      <c r="V41" s="938">
        <f>VLOOKUP($D$3&amp;"_"&amp;V$3,データシート2!$A:$SI,MATCH($R$2&amp;"_"&amp;$C41,データシート2!$A$1:$SI$1,0),0)</f>
        <v>2.8730000000000002</v>
      </c>
      <c r="W41" s="938">
        <f>VLOOKUP($D$3&amp;"_"&amp;W$3,データシート2!$A:$SI,MATCH($R$2&amp;"_"&amp;$C41,データシート2!$A$1:$SI$1,0),0)</f>
        <v>2.871</v>
      </c>
      <c r="X41" s="938">
        <f>VLOOKUP($D$3&amp;"_"&amp;X$3,データシート2!$A:$SI,MATCH($R$2&amp;"_"&amp;$C41,データシート2!$A$1:$SI$1,0),0)</f>
        <v>2.77</v>
      </c>
      <c r="Y41" s="938">
        <f>VLOOKUP($D$3&amp;"_"&amp;Y$3,データシート2!$A:$SI,MATCH($R$2&amp;"_"&amp;$C41,データシート2!$A$1:$SI$1,0),0)</f>
        <v>2.6869999999999998</v>
      </c>
      <c r="Z41" s="938">
        <f>VLOOKUP($D$3&amp;"_"&amp;Z$3,データシート2!$A:$SI,MATCH($R$2&amp;"_"&amp;$C41,データシート2!$A$1:$SI$1,0),0)</f>
        <v>2.548</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2.4380000000000002</v>
      </c>
      <c r="S49" s="938">
        <f>VLOOKUP($D$3&amp;"_"&amp;S$3,データシート2!$A:$SI,MATCH($R$2&amp;"_"&amp;$C49,データシート2!$A$1:$SI$1,0),0)</f>
        <v>3.1619999999999999</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6.5250000000000004</v>
      </c>
      <c r="S51" s="938">
        <f>VLOOKUP($D$3&amp;"_"&amp;S$3,データシート2!$A:$SI,MATCH($R$2&amp;"_"&amp;$C51,データシート2!$A$1:$SI$1,0),0)</f>
        <v>8.8480000000000008</v>
      </c>
      <c r="T51" s="938">
        <f>VLOOKUP($D$3&amp;"_"&amp;T$3,データシート2!$A:$SI,MATCH($R$2&amp;"_"&amp;$C51,データシート2!$A$1:$SI$1,0),0)</f>
        <v>9.0280000000000005</v>
      </c>
      <c r="U51" s="938">
        <f>VLOOKUP($D$3&amp;"_"&amp;U$3,データシート2!$A:$SI,MATCH($R$2&amp;"_"&amp;$C51,データシート2!$A$1:$SI$1,0),0)</f>
        <v>8.0440000000000005</v>
      </c>
      <c r="V51" s="938">
        <f>VLOOKUP($D$3&amp;"_"&amp;V$3,データシート2!$A:$SI,MATCH($R$2&amp;"_"&amp;$C51,データシート2!$A$1:$SI$1,0),0)</f>
        <v>8.6259999999999994</v>
      </c>
      <c r="W51" s="938">
        <f>VLOOKUP($D$3&amp;"_"&amp;W$3,データシート2!$A:$SI,MATCH($R$2&amp;"_"&amp;$C51,データシート2!$A$1:$SI$1,0),0)</f>
        <v>8.7040000000000006</v>
      </c>
      <c r="X51" s="938">
        <f>VLOOKUP($D$3&amp;"_"&amp;X$3,データシート2!$A:$SI,MATCH($R$2&amp;"_"&amp;$C51,データシート2!$A$1:$SI$1,0),0)</f>
        <v>8.8759999999999994</v>
      </c>
      <c r="Y51" s="938">
        <f>VLOOKUP($D$3&amp;"_"&amp;Y$3,データシート2!$A:$SI,MATCH($R$2&amp;"_"&amp;$C51,データシート2!$A$1:$SI$1,0),0)</f>
        <v>8.3379999999999992</v>
      </c>
      <c r="Z51" s="938">
        <f>VLOOKUP($D$3&amp;"_"&amp;Z$3,データシート2!$A:$SI,MATCH($R$2&amp;"_"&amp;$C51,データシート2!$A$1:$SI$1,0),0)</f>
        <v>7.6319999999999997</v>
      </c>
      <c r="AA51" s="938">
        <f>VLOOKUP($D$3&amp;"_"&amp;AA$3,データシート2!$A:$SI,MATCH($R$2&amp;"_"&amp;$C51,データシート2!$A$1:$SI$1,0),0)</f>
        <v>6.0549999999999997</v>
      </c>
      <c r="AB51" s="939">
        <f>VLOOKUP($D$3&amp;"_"&amp;AB$3,データシート2!$A:$SI,MATCH($R$2&amp;"_"&amp;$C51,データシート2!$A$1:$SI$1,0),0)</f>
        <v>6.3339999999999996</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2.86</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3.1139999999999999</v>
      </c>
      <c r="S114" s="925">
        <f>VLOOKUP($D$3&amp;"_"&amp;S$3,データシート2!$A:$SI,MATCH($R$2&amp;"_"&amp;$B114,データシート2!$A$1:$SI$1,0),0)</f>
        <v>4.3419999999999996</v>
      </c>
      <c r="T114" s="925">
        <f>VLOOKUP($D$3&amp;"_"&amp;T$3,データシート2!$A:$SI,MATCH($R$2&amp;"_"&amp;$B114,データシート2!$A$1:$SI$1,0),0)</f>
        <v>4.4370000000000003</v>
      </c>
      <c r="U114" s="925">
        <f>VLOOKUP($D$3&amp;"_"&amp;U$3,データシート2!$A:$SI,MATCH($R$2&amp;"_"&amp;$B114,データシート2!$A$1:$SI$1,0),0)</f>
        <v>4.218</v>
      </c>
      <c r="V114" s="925">
        <f>VLOOKUP($D$3&amp;"_"&amp;V$3,データシート2!$A:$SI,MATCH($R$2&amp;"_"&amp;$B114,データシート2!$A$1:$SI$1,0),0)</f>
        <v>4.3600000000000003</v>
      </c>
      <c r="W114" s="925">
        <f>VLOOKUP($D$3&amp;"_"&amp;W$3,データシート2!$A:$SI,MATCH($R$2&amp;"_"&amp;$B114,データシート2!$A$1:$SI$1,0),0)</f>
        <v>4.5999999999999996</v>
      </c>
      <c r="X114" s="925">
        <f>VLOOKUP($D$3&amp;"_"&amp;X$3,データシート2!$A:$SI,MATCH($R$2&amp;"_"&amp;$B114,データシート2!$A$1:$SI$1,0),0)</f>
        <v>4.5519999999999996</v>
      </c>
      <c r="Y114" s="925">
        <f>VLOOKUP($D$3&amp;"_"&amp;Y$3,データシート2!$A:$SI,MATCH($R$2&amp;"_"&amp;$B114,データシート2!$A$1:$SI$1,0),0)</f>
        <v>3.63</v>
      </c>
      <c r="Z114" s="925">
        <f>VLOOKUP($D$3&amp;"_"&amp;Z$3,データシート2!$A:$SI,MATCH($R$2&amp;"_"&amp;$B114,データシート2!$A$1:$SI$1,0),0)</f>
        <v>3.7469999999999999</v>
      </c>
      <c r="AA114" s="925">
        <f>VLOOKUP($D$3&amp;"_"&amp;AA$3,データシート2!$A:$SI,MATCH($R$2&amp;"_"&amp;$B114,データシート2!$A$1:$SI$1,0),0)</f>
        <v>2.5960000000000001</v>
      </c>
      <c r="AB114" s="926">
        <f>VLOOKUP($D$3&amp;"_"&amp;AB$3,データシート2!$A:$SI,MATCH($R$2&amp;"_"&amp;$B114,データシート2!$A$1:$SI$1,0),0)</f>
        <v>3.169</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3.1139999999999999</v>
      </c>
      <c r="S115" s="928">
        <f>VLOOKUP($D$3&amp;"_"&amp;S$3,データシート2!$A:$SI,MATCH($R$2&amp;"_"&amp;$C115,データシート2!$A$1:$SI$1,0),0)</f>
        <v>4.3419999999999996</v>
      </c>
      <c r="T115" s="928">
        <f>VLOOKUP($D$3&amp;"_"&amp;T$3,データシート2!$A:$SI,MATCH($R$2&amp;"_"&amp;$C115,データシート2!$A$1:$SI$1,0),0)</f>
        <v>4.4370000000000003</v>
      </c>
      <c r="U115" s="928">
        <f>VLOOKUP($D$3&amp;"_"&amp;U$3,データシート2!$A:$SI,MATCH($R$2&amp;"_"&amp;$C115,データシート2!$A$1:$SI$1,0),0)</f>
        <v>4.218</v>
      </c>
      <c r="V115" s="928">
        <f>VLOOKUP($D$3&amp;"_"&amp;V$3,データシート2!$A:$SI,MATCH($R$2&amp;"_"&amp;$C115,データシート2!$A$1:$SI$1,0),0)</f>
        <v>4.3600000000000003</v>
      </c>
      <c r="W115" s="928">
        <f>VLOOKUP($D$3&amp;"_"&amp;W$3,データシート2!$A:$SI,MATCH($R$2&amp;"_"&amp;$C115,データシート2!$A$1:$SI$1,0),0)</f>
        <v>4.5999999999999996</v>
      </c>
      <c r="X115" s="928">
        <f>VLOOKUP($D$3&amp;"_"&amp;X$3,データシート2!$A:$SI,MATCH($R$2&amp;"_"&amp;$C115,データシート2!$A$1:$SI$1,0),0)</f>
        <v>4.5519999999999996</v>
      </c>
      <c r="Y115" s="928">
        <f>VLOOKUP($D$3&amp;"_"&amp;Y$3,データシート2!$A:$SI,MATCH($R$2&amp;"_"&amp;$C115,データシート2!$A$1:$SI$1,0),0)</f>
        <v>3.63</v>
      </c>
      <c r="Z115" s="928">
        <f>VLOOKUP($D$3&amp;"_"&amp;Z$3,データシート2!$A:$SI,MATCH($R$2&amp;"_"&amp;$C115,データシート2!$A$1:$SI$1,0),0)</f>
        <v>3.7469999999999999</v>
      </c>
      <c r="AA115" s="928">
        <f>VLOOKUP($D$3&amp;"_"&amp;AA$3,データシート2!$A:$SI,MATCH($R$2&amp;"_"&amp;$C115,データシート2!$A$1:$SI$1,0),0)</f>
        <v>2.5960000000000001</v>
      </c>
      <c r="AB115" s="929">
        <f>VLOOKUP($D$3&amp;"_"&amp;AB$3,データシート2!$A:$SI,MATCH($R$2&amp;"_"&amp;$C115,データシート2!$A$1:$SI$1,0),0)</f>
        <v>3.169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2025-03-04T09:40:33Z</dcterms:created>
  <dcterms:modified xsi:type="dcterms:W3CDTF">2025-03-04T09:40:33Z</dcterms:modified>
  <cp:category/>
  <cp:contentStatus/>
</cp:coreProperties>
</file>