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1EC406CE-DA6C-48E9-8897-0847F31203E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<sst xmlns="http://schemas.openxmlformats.org/spreadsheetml/2006/main" count="16756" uniqueCount="2488">
  <si>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</si>
  <si>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</si>
  <si>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</si>
  <si>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</si>
  <si>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</si>
  <si>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</si>
  <si>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</si>
  <si>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</si>
  <si>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</si>
  <si>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</si>
  <si>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</si>
  <si>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</si>
  <si>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</si>
  <si>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</si>
  <si>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</si>
  <si>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</si>
  <si>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</si>
  <si>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</si>
  <si>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</si>
  <si>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</si>
  <si>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</si>
  <si>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</si>
  <si>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</si>
  <si>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</si>
  <si>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</si>
  <si>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</si>
  <si>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</si>
  <si>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</si>
  <si>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</si>
  <si>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</si>
  <si>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</si>
  <si>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</si>
  <si>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</si>
  <si>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</si>
  <si>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</si>
  <si>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</si>
  <si>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</si>
  <si>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</si>
  <si>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</si>
  <si>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</si>
  <si>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</si>
  <si>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</si>
  <si>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</si>
  <si>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</si>
  <si>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</si>
  <si>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</si>
  <si>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</si>
  <si>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</si>
  <si>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</si>
  <si>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</si>
  <si>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</si>
  <si>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</si>
  <si>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</si>
  <si>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</si>
  <si>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</si>
  <si>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</si>
  <si>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</si>
  <si>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</si>
  <si>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</si>
  <si>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</si>
  <si>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</si>
  <si>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</si>
  <si>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</si>
  <si>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</si>
  <si>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</si>
  <si>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</si>
  <si>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</si>
  <si>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</si>
  <si>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</si>
  <si>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</si>
  <si>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</si>
  <si>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</si>
  <si>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</si>
  <si>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</si>
  <si>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</si>
  <si>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</si>
  <si>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</si>
  <si>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</si>
  <si>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</si>
  <si>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</si>
  <si>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</si>
  <si>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</si>
  <si>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</si>
  <si>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</si>
  <si>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</si>
  <si>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</si>
  <si>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</si>
  <si>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</si>
  <si>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</si>
  <si>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</si>
  <si>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</si>
  <si>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</si>
  <si>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</si>
  <si>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</si>
  <si>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</si>
  <si>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</si>
  <si>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</si>
  <si>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</si>
  <si>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</si>
  <si>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</si>
  <si>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</si>
  <si>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</si>
  <si>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</si>
  <si>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</si>
  <si>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</si>
  <si>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</si>
  <si>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</si>
  <si>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</si>
  <si>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</si>
  <si>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</si>
  <si>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</si>
  <si>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</si>
  <si>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</si>
  <si>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</si>
  <si>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</si>
  <si>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</si>
  <si>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</si>
  <si>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</si>
  <si>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</si>
  <si>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</si>
  <si>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</si>
  <si>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</si>
  <si>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</si>
  <si>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</si>
  <si>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</si>
  <si>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</si>
  <si>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</si>
  <si>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</si>
  <si>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</si>
  <si>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</si>
  <si>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</si>
  <si>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</si>
  <si>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</si>
  <si>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</si>
  <si>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</si>
  <si>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</si>
  <si>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</si>
  <si>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</si>
  <si>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</si>
  <si>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</si>
  <si>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</si>
  <si>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</si>
  <si>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</si>
  <si>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</si>
  <si>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</si>
  <si>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</si>
  <si>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</si>
  <si>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</si>
  <si>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</si>
  <si>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</si>
  <si>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</si>
  <si>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</si>
  <si>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</si>
  <si>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</si>
  <si>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</si>
  <si>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</si>
  <si>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</si>
  <si>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</si>
  <si>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</si>
  <si>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</si>
  <si>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</si>
  <si>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</si>
  <si>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</si>
  <si>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</si>
  <si>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</si>
  <si>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</si>
  <si>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</si>
  <si>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</si>
  <si>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</si>
  <si>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</si>
  <si>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</si>
  <si>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</si>
  <si>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</si>
  <si>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</si>
  <si>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</si>
  <si>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</si>
  <si>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</si>
  <si>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</si>
  <si>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</si>
  <si>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</si>
  <si>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</si>
  <si>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</si>
  <si>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</si>
  <si>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</si>
  <si>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</si>
  <si>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</si>
  <si>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</si>
  <si>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</si>
  <si>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</si>
  <si>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</si>
  <si>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</si>
  <si>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</si>
  <si>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</si>
  <si>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</si>
  <si>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</si>
  <si>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</si>
  <si>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</si>
  <si>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</si>
  <si>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</si>
  <si>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</si>
  <si>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</si>
  <si>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</si>
  <si>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</si>
  <si>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</si>
  <si>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</si>
  <si>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</si>
  <si>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</si>
  <si>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</si>
  <si>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</si>
  <si>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</si>
  <si>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</si>
  <si>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</si>
  <si>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</si>
  <si>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</si>
  <si>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</si>
  <si>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</si>
  <si>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</si>
  <si>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</si>
  <si>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</si>
  <si>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</si>
  <si>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</si>
  <si>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</si>
  <si>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</si>
  <si>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</si>
  <si>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</si>
  <si>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</si>
  <si>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</si>
  <si>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</si>
  <si>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</si>
  <si>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</si>
  <si>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</si>
  <si>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</si>
  <si>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</si>
  <si>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</si>
  <si>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</si>
  <si>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</si>
  <si>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</si>
  <si>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</si>
  <si>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</si>
  <si>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</si>
  <si>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</si>
  <si>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</si>
  <si>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</si>
  <si>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</si>
  <si>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</si>
  <si>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</si>
  <si>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</si>
  <si>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</si>
  <si>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</si>
  <si>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</si>
  <si>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</si>
  <si>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</si>
  <si>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</si>
  <si>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</si>
  <si>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</si>
  <si>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</si>
  <si>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</si>
  <si>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</si>
  <si>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</si>
  <si>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</si>
  <si>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</si>
  <si>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</si>
  <si>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</si>
  <si>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</si>
  <si>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</si>
  <si>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</si>
  <si>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</si>
  <si>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</si>
  <si>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</si>
  <si>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</si>
  <si>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</si>
  <si>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</si>
  <si>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</si>
  <si>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</si>
  <si>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</si>
  <si>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</si>
  <si>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</si>
  <si>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</si>
  <si>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</si>
  <si>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</si>
  <si>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</si>
  <si>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</si>
  <si>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</si>
  <si>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</si>
  <si>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</si>
  <si>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</si>
  <si>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</si>
  <si>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</si>
  <si>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</si>
  <si>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</si>
  <si>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</si>
  <si>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</si>
  <si>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</si>
  <si>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</si>
  <si>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</si>
  <si>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</si>
  <si>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</si>
  <si>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</si>
  <si>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</si>
  <si>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</si>
  <si>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</si>
  <si>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</si>
  <si>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</si>
  <si>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</si>
  <si>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</si>
  <si>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</si>
  <si>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</si>
  <si>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</si>
  <si>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</si>
  <si>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</si>
  <si>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</si>
  <si>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</si>
  <si>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</si>
  <si>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</si>
  <si>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</si>
  <si>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</si>
  <si>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</si>
  <si>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</si>
  <si>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</si>
  <si>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</si>
  <si>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</si>
  <si>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</si>
  <si>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</si>
  <si>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</si>
  <si>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</si>
  <si>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</si>
  <si>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</si>
  <si>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</si>
  <si>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</si>
  <si>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</si>
  <si>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</si>
  <si>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</si>
  <si>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</si>
  <si>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</si>
  <si>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</si>
  <si>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</si>
  <si>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</si>
  <si>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</si>
  <si>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</si>
  <si>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</si>
  <si>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</si>
  <si>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</si>
  <si>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</si>
  <si>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</si>
  <si>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</si>
  <si>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</si>
  <si>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</si>
  <si>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</si>
  <si>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</si>
  <si>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</si>
  <si>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</si>
  <si>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</si>
  <si>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</si>
  <si>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</si>
  <si>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</si>
  <si>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</si>
  <si>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</si>
  <si>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</si>
  <si>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</si>
  <si>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</si>
  <si>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</si>
  <si>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</si>
  <si>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</si>
  <si>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</si>
  <si>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</si>
  <si>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</si>
  <si>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</si>
  <si>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</si>
  <si>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</si>
  <si>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</si>
  <si>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</si>
  <si>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</si>
  <si>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</si>
  <si>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</si>
  <si>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</si>
  <si>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</si>
  <si>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</si>
  <si>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</si>
  <si>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</si>
  <si>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</si>
  <si>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</si>
  <si>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</si>
  <si>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</si>
  <si>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</si>
  <si>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</si>
  <si>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</si>
  <si>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</si>
  <si>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</si>
  <si>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</si>
  <si>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</si>
  <si>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</si>
  <si>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</si>
  <si>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</si>
  <si>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</si>
  <si>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</si>
  <si>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</si>
  <si>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</si>
  <si>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</si>
  <si>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</si>
  <si>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</si>
  <si>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</si>
  <si>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</si>
  <si>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</si>
  <si>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</si>
  <si>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</si>
  <si>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</si>
  <si>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</si>
  <si>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</si>
  <si>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</si>
  <si>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</si>
  <si>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</si>
  <si>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</si>
  <si>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</si>
  <si>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</si>
  <si>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</si>
  <si>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</si>
  <si>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</si>
  <si>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</si>
  <si>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</si>
  <si>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</si>
  <si>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</si>
  <si>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</si>
  <si>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</si>
  <si>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</si>
  <si>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</si>
  <si>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</si>
  <si>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</si>
  <si>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</si>
  <si>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</si>
  <si>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</si>
  <si>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</si>
  <si>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</si>
  <si>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</si>
  <si>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</si>
  <si>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</si>
  <si>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</si>
  <si>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</si>
  <si>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</si>
  <si>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</si>
  <si>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</si>
  <si>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</si>
  <si>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</si>
  <si>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</si>
  <si>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</si>
  <si>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</si>
  <si>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</si>
  <si>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</si>
  <si>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</si>
  <si>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</si>
  <si>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</si>
  <si>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</si>
  <si>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</si>
  <si>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</si>
  <si>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</si>
  <si>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</si>
  <si>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</si>
  <si>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</si>
  <si>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</si>
  <si>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</si>
  <si>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</si>
  <si>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</si>
  <si>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</si>
  <si>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</si>
  <si>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</si>
  <si>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</si>
  <si>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</si>
  <si>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</si>
  <si>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</si>
  <si>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</si>
  <si>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</si>
  <si>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</si>
  <si>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</si>
  <si>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</si>
  <si>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</si>
  <si>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</si>
  <si>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</si>
  <si>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</si>
  <si>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</si>
  <si>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</si>
  <si>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</si>
  <si>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</si>
  <si>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</si>
  <si>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</si>
  <si>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</si>
  <si>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</si>
  <si>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</si>
  <si>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</si>
  <si>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</si>
  <si>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</si>
  <si>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</si>
  <si>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</si>
  <si>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</si>
  <si>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</si>
  <si>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</si>
  <si>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</si>
  <si>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</si>
  <si>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</si>
  <si>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</si>
  <si>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</si>
  <si>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</si>
  <si>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</si>
  <si>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</si>
  <si>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</si>
  <si>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</si>
  <si>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</si>
  <si>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</si>
  <si>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</si>
  <si>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</si>
  <si>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</si>
  <si>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</si>
  <si>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</si>
  <si>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</si>
  <si>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</si>
  <si>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</si>
  <si>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</si>
  <si>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</si>
  <si>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</si>
  <si>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</si>
  <si>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</si>
  <si>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</si>
  <si>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</si>
  <si>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</si>
  <si>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</si>
  <si>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</si>
  <si>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</si>
  <si>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</si>
  <si>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</si>
  <si>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</si>
  <si>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</si>
  <si>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</si>
  <si>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</si>
  <si>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</si>
  <si>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</si>
  <si>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</si>
  <si>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</si>
  <si>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</si>
  <si>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</si>
  <si>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</si>
  <si>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</si>
  <si>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</si>
  <si>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</si>
  <si>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</si>
  <si>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</si>
  <si>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</si>
  <si>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</si>
  <si>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</si>
  <si>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</si>
  <si>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</si>
  <si>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</si>
  <si>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</si>
  <si>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</si>
  <si>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</si>
  <si>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</si>
  <si>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</si>
  <si>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</si>
  <si>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</si>
  <si>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</si>
  <si>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</si>
  <si>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</si>
  <si>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</si>
  <si>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</si>
  <si>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</si>
  <si>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</si>
  <si>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</si>
  <si>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</si>
  <si>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</si>
  <si>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</si>
  <si>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</si>
  <si>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</si>
  <si>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</si>
  <si>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</si>
  <si>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</si>
  <si>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</si>
  <si>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</si>
  <si>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</si>
  <si>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</si>
  <si>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</si>
  <si>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</si>
  <si>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</si>
  <si>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</si>
  <si>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</si>
  <si>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</si>
  <si>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</si>
  <si>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</si>
  <si>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</si>
  <si>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</si>
  <si>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</si>
  <si>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</si>
  <si>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</si>
  <si>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</si>
  <si>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</si>
  <si>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</si>
  <si>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</si>
  <si>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</si>
  <si>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</si>
  <si>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</si>
  <si>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</si>
  <si>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</si>
  <si>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</si>
  <si>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</si>
  <si>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</si>
  <si>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</si>
  <si>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</si>
  <si>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</si>
  <si>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</si>
  <si>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</si>
  <si>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</si>
  <si>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</si>
  <si>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</si>
  <si>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</si>
  <si>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</si>
  <si>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</si>
  <si>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</si>
  <si>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</si>
  <si>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</si>
  <si>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</si>
  <si>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</si>
  <si>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</si>
  <si>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</si>
  <si>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</si>
  <si>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</si>
  <si>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</si>
  <si>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</si>
  <si>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</si>
  <si>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</si>
  <si>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</si>
  <si>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</si>
  <si>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</si>
  <si>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</si>
  <si>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</si>
  <si>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</si>
  <si>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</si>
  <si>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</si>
  <si>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</si>
  <si>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</si>
  <si>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</si>
  <si>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</si>
  <si>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</si>
  <si>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</si>
  <si>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</si>
  <si>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</si>
  <si>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</si>
  <si>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</si>
  <si>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</si>
  <si>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</si>
  <si>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</si>
  <si>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</si>
  <si>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</si>
  <si>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</si>
  <si>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</si>
  <si>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</si>
  <si>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</si>
  <si>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</si>
  <si>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</si>
  <si>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</si>
  <si>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</si>
  <si>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</si>
  <si>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</si>
  <si>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</si>
  <si>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</si>
  <si>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</si>
  <si>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</si>
  <si>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</si>
  <si>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</si>
  <si>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</si>
  <si>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</si>
  <si>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</si>
  <si>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</si>
  <si>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</si>
  <si>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</si>
  <si>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</si>
  <si>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</si>
  <si>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</si>
  <si>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</si>
  <si>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</si>
  <si>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</si>
  <si>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</si>
  <si>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</si>
  <si>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</si>
  <si>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</si>
  <si>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</si>
  <si>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</si>
  <si>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</si>
  <si>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</si>
  <si>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</si>
  <si>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</si>
  <si>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</si>
  <si>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</si>
  <si>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</si>
  <si>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</si>
  <si>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</si>
  <si>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</si>
  <si>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</si>
  <si>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</si>
  <si>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</si>
  <si>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</si>
  <si>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</si>
  <si>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</si>
  <si>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</si>
  <si>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</si>
  <si>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</si>
  <si>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</si>
  <si>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</si>
  <si>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</si>
  <si>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</si>
  <si>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</si>
  <si>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</si>
  <si>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</si>
  <si>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</si>
  <si>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</si>
  <si>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</si>
  <si>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</si>
  <si>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</si>
  <si>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</si>
  <si>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</si>
  <si>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</si>
  <si>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</si>
  <si>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</si>
  <si>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</si>
  <si>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</si>
  <si>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</si>
  <si>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</si>
  <si>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</si>
  <si>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</si>
  <si>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</si>
  <si>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</si>
  <si>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</si>
  <si>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</si>
  <si>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</si>
  <si>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</si>
  <si>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</si>
  <si>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</si>
  <si>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</si>
  <si>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</si>
  <si>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</si>
  <si>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</si>
  <si>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</si>
  <si>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</si>
  <si>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</si>
  <si>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</si>
  <si>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</si>
  <si>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</si>
  <si>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</si>
  <si>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</si>
  <si>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</si>
  <si>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</si>
  <si>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</si>
  <si>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</si>
  <si>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</si>
  <si>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</si>
  <si>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</si>
  <si>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</si>
  <si>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</si>
  <si>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</si>
  <si>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</si>
  <si>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</si>
  <si>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</si>
  <si>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</si>
  <si>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</si>
  <si>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</si>
  <si>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</si>
  <si>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</si>
  <si>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</si>
  <si>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</si>
  <si>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</si>
  <si>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</si>
  <si>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</si>
  <si>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</si>
  <si>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</si>
  <si>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</si>
  <si>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</si>
  <si>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</si>
  <si>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</si>
  <si>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</si>
  <si>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</si>
  <si>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</si>
  <si>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</si>
  <si>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</si>
  <si>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</si>
  <si>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</si>
  <si>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</si>
  <si>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</si>
  <si>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</si>
  <si>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</si>
  <si>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</si>
  <si>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</si>
  <si>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</si>
  <si>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</si>
  <si>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</si>
  <si>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</si>
  <si>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</si>
  <si>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</si>
  <si>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</si>
  <si>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</si>
  <si>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</si>
  <si>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</si>
  <si>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</si>
  <si>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</si>
  <si>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</si>
  <si>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</si>
  <si>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</si>
  <si>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</si>
  <si>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</si>
  <si>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</si>
  <si>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</si>
  <si>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</si>
  <si>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</si>
  <si>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</si>
  <si>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</si>
  <si>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</si>
  <si>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</si>
  <si>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</si>
  <si>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</si>
  <si>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</si>
  <si>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</si>
  <si>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</si>
  <si>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</si>
  <si>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</si>
  <si>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</si>
  <si>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</si>
  <si>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</si>
  <si>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</si>
  <si>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</si>
  <si>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</si>
  <si>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</si>
  <si>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</si>
  <si>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</si>
  <si>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</si>
  <si>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</si>
  <si>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</si>
  <si>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</si>
  <si>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</si>
  <si>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</si>
  <si>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</si>
  <si>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</si>
  <si>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</si>
  <si>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</si>
  <si>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</si>
  <si>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</si>
  <si>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</si>
  <si>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</si>
  <si>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</si>
  <si>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</si>
  <si>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</si>
  <si>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</si>
  <si>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</si>
  <si>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</si>
  <si>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</si>
  <si>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</si>
  <si>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</si>
  <si>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</si>
  <si>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</si>
  <si>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</si>
  <si>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</si>
  <si>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</si>
  <si>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</si>
  <si>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</si>
  <si>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</si>
  <si>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</si>
  <si>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</si>
  <si>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</si>
  <si>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</si>
  <si>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</si>
  <si>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</si>
  <si>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</si>
  <si>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</si>
  <si>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</si>
  <si>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</si>
  <si>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</si>
  <si>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</si>
  <si>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</si>
  <si>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</si>
  <si>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</si>
  <si>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</si>
  <si>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</si>
  <si>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</si>
  <si>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</si>
  <si>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</si>
  <si>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</si>
  <si>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</si>
  <si>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</si>
  <si>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</si>
  <si>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</si>
  <si>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</si>
  <si>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</si>
  <si>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</si>
  <si>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</si>
  <si>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</si>
  <si>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</si>
  <si>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</si>
  <si>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</si>
  <si>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</si>
  <si>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</si>
  <si>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</si>
  <si>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</si>
  <si>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</si>
  <si>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</si>
  <si>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</si>
  <si>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</si>
  <si>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</si>
  <si>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</si>
  <si>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</si>
  <si>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</si>
  <si>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</si>
  <si>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</si>
  <si>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</si>
  <si>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</si>
  <si>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</si>
  <si>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</si>
  <si>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</si>
  <si>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</si>
  <si>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</si>
  <si>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</si>
  <si>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</si>
  <si>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</si>
  <si>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</si>
  <si>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</si>
  <si>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</si>
  <si>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</si>
  <si>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</si>
  <si>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</si>
  <si>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</si>
  <si>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</si>
  <si>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</si>
  <si>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</si>
  <si>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</si>
  <si>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</si>
  <si>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</si>
  <si>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</si>
  <si>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</si>
  <si>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</si>
  <si>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</si>
  <si>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</si>
  <si>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</si>
  <si>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</si>
  <si>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</si>
  <si>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</si>
  <si>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</si>
  <si>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</si>
  <si>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</si>
  <si>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</si>
  <si>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</si>
  <si>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</si>
  <si>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</si>
  <si>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</si>
  <si>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</si>
  <si>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</si>
  <si>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</si>
  <si>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</si>
  <si>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</si>
  <si>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</si>
  <si>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</si>
  <si>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</si>
  <si>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</si>
  <si>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</si>
  <si>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</si>
  <si>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</si>
  <si>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</si>
  <si>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</si>
  <si>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</si>
  <si>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</si>
  <si>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</si>
  <si>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</si>
  <si>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</si>
  <si>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</si>
  <si>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</si>
  <si>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</si>
  <si>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</si>
  <si>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</si>
  <si>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</si>
  <si>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</si>
  <si>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</si>
  <si>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</si>
  <si>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</si>
  <si>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</si>
  <si>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</si>
  <si>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</si>
  <si>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</si>
  <si>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</si>
  <si>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</si>
  <si>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</si>
  <si>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</si>
  <si>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</si>
  <si>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</si>
  <si>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</si>
  <si>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</si>
  <si>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</si>
  <si>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</si>
  <si>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</si>
  <si>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</si>
  <si>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</si>
  <si>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</si>
  <si>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</si>
  <si>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</si>
  <si>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</si>
  <si>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</si>
  <si>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</si>
  <si>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</si>
  <si>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</si>
  <si>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</si>
  <si>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</si>
  <si>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</si>
  <si>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</si>
  <si>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</si>
  <si>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</si>
  <si>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</si>
  <si>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</si>
  <si>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</si>
  <si>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</si>
  <si>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</si>
  <si>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</si>
  <si>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</si>
  <si>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</si>
  <si>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</si>
  <si>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</si>
  <si>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</si>
  <si>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</si>
  <si>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</si>
  <si>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</si>
  <si>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</si>
  <si>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</si>
  <si>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</si>
  <si>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</si>
  <si>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</si>
  <si>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</si>
  <si>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</si>
  <si>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</si>
  <si>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</si>
  <si>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</si>
  <si>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</si>
  <si>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</si>
  <si>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</si>
  <si>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</si>
  <si>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</si>
  <si>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</si>
  <si>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</si>
  <si>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</si>
  <si>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</si>
  <si>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</si>
  <si>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</si>
  <si>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</si>
  <si>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</si>
  <si>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</si>
  <si>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</si>
  <si>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</si>
  <si>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</si>
  <si>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</si>
  <si>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</si>
  <si>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</si>
  <si>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</si>
  <si>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</si>
  <si>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</si>
  <si>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</si>
  <si>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</si>
  <si>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</si>
  <si>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</si>
  <si>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</si>
  <si>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</si>
  <si>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</si>
  <si>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</si>
  <si>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</si>
  <si>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</si>
  <si>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</si>
  <si>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</si>
  <si>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</si>
  <si>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</si>
  <si>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</si>
  <si>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</si>
  <si>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</si>
  <si>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</si>
  <si>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</si>
  <si>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</si>
  <si>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</si>
  <si>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</si>
  <si>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</si>
  <si>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</si>
  <si>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</si>
  <si>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</si>
  <si>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</si>
  <si>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</si>
  <si>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</si>
  <si>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</si>
  <si>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</si>
  <si>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</si>
  <si>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</si>
  <si>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</si>
  <si>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</si>
  <si>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</si>
  <si>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</si>
  <si>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</si>
  <si>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</si>
  <si>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</si>
  <si>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</si>
  <si>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</si>
  <si>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</si>
  <si>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</si>
  <si>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</si>
  <si>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</si>
  <si>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</si>
  <si>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</si>
  <si>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</si>
  <si>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</si>
  <si>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</si>
  <si>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</si>
  <si>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</si>
  <si>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</si>
  <si>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</si>
  <si>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</si>
  <si>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</si>
  <si>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</si>
  <si>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</si>
  <si>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</si>
  <si>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</si>
  <si>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</si>
  <si>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</si>
  <si>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</si>
  <si>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</si>
  <si>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</si>
  <si>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</si>
  <si>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</si>
  <si>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</si>
  <si>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</si>
  <si>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</si>
  <si>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</si>
  <si>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</si>
  <si>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</si>
  <si>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</si>
  <si>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</si>
  <si>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</si>
  <si>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</si>
  <si>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</si>
  <si>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</si>
  <si>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</si>
  <si>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</si>
  <si>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</si>
  <si>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</si>
  <si>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</si>
  <si>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</si>
  <si>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</si>
  <si>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</si>
  <si>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</si>
  <si>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</si>
  <si>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</si>
  <si>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</si>
  <si>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</si>
  <si>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</si>
  <si>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</si>
  <si>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</si>
  <si>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</si>
  <si>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</si>
  <si>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</si>
  <si>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</si>
  <si>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</si>
  <si>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</si>
  <si>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</si>
  <si>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</si>
  <si>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</si>
  <si>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</si>
  <si>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</si>
  <si>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</si>
  <si>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</si>
  <si>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</si>
  <si>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</si>
  <si>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</si>
  <si>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</si>
  <si>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</si>
  <si>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</si>
  <si>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</si>
  <si>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</si>
  <si>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</si>
  <si>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</si>
  <si>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</si>
  <si>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</si>
  <si>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</si>
  <si>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</si>
  <si>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</si>
  <si>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</si>
  <si>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</si>
  <si>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</si>
  <si>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</si>
  <si>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</si>
  <si>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</si>
  <si>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</si>
  <si>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</si>
  <si>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</si>
  <si>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</si>
  <si>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</si>
  <si>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</si>
  <si>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</si>
  <si>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</si>
  <si>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</si>
  <si>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</si>
  <si>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</si>
  <si>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</si>
  <si>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</si>
  <si>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</si>
  <si>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</si>
  <si>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</si>
  <si>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</si>
  <si>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</si>
  <si>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</si>
  <si>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</si>
  <si>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</si>
  <si>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</si>
  <si>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</si>
  <si>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</si>
  <si>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</si>
  <si>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</si>
  <si>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</si>
  <si>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</si>
  <si>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</si>
  <si>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</si>
  <si>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</si>
  <si>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</si>
  <si>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</si>
  <si>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</si>
  <si>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</si>
  <si>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</si>
  <si>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</si>
  <si>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</si>
  <si>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</si>
  <si>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</si>
  <si>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</si>
  <si>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</si>
  <si>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</si>
  <si>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</si>
  <si>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</si>
  <si>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</si>
  <si>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</si>
  <si>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</si>
  <si>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</si>
  <si>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</si>
  <si>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</si>
  <si>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</si>
  <si>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</si>
  <si>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</si>
  <si>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</si>
  <si>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</si>
  <si>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</si>
  <si>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</si>
  <si>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</si>
  <si>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</si>
  <si>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</si>
  <si>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</si>
  <si>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</si>
  <si>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</si>
  <si>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</si>
  <si>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</si>
  <si>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</si>
  <si>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</si>
  <si>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</si>
  <si>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</si>
  <si>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</si>
  <si>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</si>
  <si>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</si>
  <si>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</si>
  <si>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</si>
  <si>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</si>
  <si>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</si>
  <si>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</si>
  <si>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</si>
  <si>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</si>
  <si>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</si>
  <si>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</si>
  <si>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</si>
  <si>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</si>
  <si>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</si>
  <si>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</si>
  <si>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</si>
  <si>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</si>
  <si>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</si>
  <si>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</si>
  <si>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</si>
  <si>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</si>
  <si>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</si>
  <si>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</si>
  <si>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</si>
  <si>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</si>
  <si>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</si>
  <si>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</si>
  <si>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</si>
  <si>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</si>
  <si>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</si>
  <si>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</si>
  <si>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</si>
  <si>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</si>
  <si>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</si>
  <si>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</si>
  <si>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</si>
  <si>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</si>
  <si>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</si>
  <si>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</si>
  <si>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</si>
  <si>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</si>
  <si>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</si>
  <si>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</si>
  <si>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</si>
  <si>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</si>
  <si>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</si>
  <si>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</si>
  <si>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</si>
  <si>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</si>
  <si>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</si>
  <si>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</si>
  <si>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</si>
  <si>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</si>
  <si>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</si>
  <si>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</si>
  <si>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</si>
  <si>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</si>
  <si>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</si>
  <si>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</si>
  <si>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</si>
  <si>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</si>
  <si>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</si>
  <si>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</si>
  <si>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</si>
  <si>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</si>
  <si>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</si>
  <si>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</si>
  <si>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</si>
  <si>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</si>
  <si>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</si>
  <si>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</si>
  <si>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</si>
  <si>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</si>
  <si>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</si>
  <si>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</si>
  <si>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</si>
  <si>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</si>
  <si>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</si>
  <si>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</si>
  <si>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</si>
  <si>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</si>
  <si>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</si>
  <si>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</si>
  <si>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</si>
  <si>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</si>
  <si>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</si>
  <si>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</si>
  <si>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</si>
  <si>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</si>
  <si>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</si>
  <si>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</si>
  <si>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</si>
  <si>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</si>
  <si>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</si>
  <si>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</si>
  <si>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</si>
  <si>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</si>
  <si>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</si>
  <si>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</si>
  <si>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</si>
  <si>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</si>
  <si>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</si>
  <si>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</si>
  <si>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</si>
  <si>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</si>
  <si>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</si>
  <si>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</si>
  <si>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</si>
  <si>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</si>
  <si>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</si>
  <si>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</si>
  <si>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</si>
  <si>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</si>
  <si>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</si>
  <si>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</si>
  <si>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</si>
  <si>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</si>
  <si>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</si>
  <si>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</si>
  <si>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</si>
  <si>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</si>
  <si>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</si>
  <si>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</si>
  <si>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</si>
  <si>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</si>
  <si>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</si>
  <si>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</si>
  <si>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</si>
  <si>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</si>
  <si>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</si>
  <si>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</si>
  <si>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</si>
  <si>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</si>
  <si>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</si>
  <si>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</si>
  <si>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</si>
  <si>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</si>
  <si>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</si>
  <si>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</si>
  <si>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</si>
  <si>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</si>
  <si>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</si>
  <si>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</si>
  <si>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</si>
  <si>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</si>
  <si>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</si>
  <si>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</si>
  <si>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</si>
  <si>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</si>
  <si>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</si>
  <si>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</si>
  <si>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</si>
  <si>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</si>
  <si>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</si>
  <si>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</si>
  <si>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</si>
  <si>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</si>
  <si>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</si>
  <si>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</si>
  <si>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</si>
  <si>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</si>
  <si>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</si>
  <si>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</si>
  <si>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</si>
  <si>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</si>
  <si>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</si>
  <si>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</si>
  <si>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</si>
  <si>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</si>
  <si>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</si>
  <si>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</si>
  <si>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</si>
  <si>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</si>
  <si>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</si>
  <si>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</si>
  <si>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</si>
  <si>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</si>
  <si>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</si>
  <si>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</si>
  <si>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</si>
  <si>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</si>
  <si>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</si>
  <si>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</si>
  <si>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</si>
  <si>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</si>
  <si>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</si>
  <si>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</si>
  <si>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</si>
  <si>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</si>
  <si>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</si>
  <si>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</si>
  <si>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</si>
  <si>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</si>
  <si>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</si>
  <si>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</si>
  <si>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</si>
  <si>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</si>
  <si>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</si>
  <si>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</si>
  <si>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</si>
  <si>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</si>
  <si>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</si>
  <si>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</si>
  <si>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</si>
  <si>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</si>
  <si>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</si>
  <si>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</si>
  <si>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</si>
  <si>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</si>
  <si>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</si>
  <si>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</si>
  <si>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</si>
  <si>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</si>
  <si>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</si>
  <si>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</si>
  <si>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</si>
  <si>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</si>
  <si>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</si>
  <si>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</si>
  <si>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</si>
  <si>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</si>
  <si>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</si>
  <si>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</si>
  <si>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</si>
  <si>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</si>
  <si>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</si>
  <si>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</si>
  <si>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</si>
  <si>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</si>
  <si>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</si>
  <si>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</si>
  <si>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</si>
  <si>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</si>
  <si>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</si>
  <si>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</si>
  <si>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</si>
  <si>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</si>
  <si>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</si>
  <si>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</si>
  <si>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</si>
  <si>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</si>
  <si>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</si>
  <si>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</si>
  <si>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</si>
  <si>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</si>
  <si>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</si>
  <si>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</si>
  <si>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</si>
  <si>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</si>
  <si>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</si>
  <si>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</si>
  <si>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</si>
  <si>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</si>
  <si>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</si>
  <si>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</si>
  <si>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</si>
  <si>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</si>
  <si>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</si>
  <si>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</si>
  <si>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</si>
  <si>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</si>
  <si>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</si>
  <si>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</si>
  <si>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</si>
  <si>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</si>
  <si>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</si>
  <si>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</si>
  <si>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</si>
  <si>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</si>
  <si>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</si>
  <si>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</si>
  <si>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</si>
  <si>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</si>
  <si>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</si>
  <si>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</si>
  <si>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</si>
  <si>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</si>
  <si>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</si>
  <si>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</si>
  <si>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</si>
  <si>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</si>
  <si>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</si>
  <si>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</si>
  <si>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</si>
  <si>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</si>
  <si>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</si>
  <si>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</si>
  <si>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</si>
  <si>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</si>
  <si>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</si>
  <si>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</si>
  <si>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</si>
  <si>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</si>
  <si>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</si>
  <si>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</si>
  <si>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</si>
  <si>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</si>
  <si>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</si>
  <si>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</si>
  <si>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</si>
  <si>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</si>
  <si>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</si>
  <si>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</si>
  <si>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</si>
  <si>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</si>
  <si>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</si>
  <si>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</si>
  <si>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</si>
  <si>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</si>
  <si>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</si>
  <si>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</si>
  <si>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</si>
  <si>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</si>
  <si>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</si>
  <si>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</si>
  <si>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</si>
  <si>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</si>
  <si>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</si>
  <si>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</si>
  <si>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</si>
  <si>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</si>
  <si>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</si>
  <si>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</si>
  <si>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</si>
  <si>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</si>
  <si>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</si>
  <si>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</si>
  <si>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</si>
  <si>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</si>
  <si>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</si>
  <si>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</si>
  <si>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</si>
  <si>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</si>
  <si>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</si>
  <si>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</si>
  <si>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</si>
  <si>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</si>
  <si>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</si>
  <si>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</si>
  <si>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</si>
  <si>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</si>
  <si>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</si>
  <si>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</si>
  <si>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</si>
  <si>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</si>
  <si>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</si>
  <si>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</si>
  <si>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</si>
  <si>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</si>
  <si>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</si>
  <si>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</si>
  <si>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</si>
  <si>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</si>
  <si>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</si>
  <si>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</si>
  <si>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</si>
  <si>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</si>
  <si>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</si>
  <si>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</si>
  <si>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</si>
  <si>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</si>
  <si>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</si>
  <si>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</si>
  <si>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</si>
  <si>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</si>
  <si>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</si>
  <si>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</si>
  <si>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</si>
  <si>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</si>
  <si>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</si>
  <si>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</si>
  <si>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</si>
  <si>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</si>
  <si>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</si>
  <si>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</si>
  <si>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</si>
  <si>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</si>
  <si>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</si>
  <si>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</si>
  <si>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21204</t>
  </si>
  <si>
    <t>多治見市</t>
  </si>
  <si>
    <t>21204_令和4年度</t>
  </si>
  <si>
    <t>21204_令和6年度</t>
  </si>
  <si>
    <t>21214</t>
  </si>
  <si>
    <t>可児市</t>
  </si>
  <si>
    <t>21214_令和4年度</t>
  </si>
  <si>
    <t>21214_令和6年度</t>
  </si>
  <si>
    <t>21206</t>
  </si>
  <si>
    <t>中津川市</t>
  </si>
  <si>
    <t>21206_令和4年度</t>
  </si>
  <si>
    <t>21206_令和6年度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</si>
  <si>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</si>
  <si>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</si>
  <si>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</si>
  <si>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</si>
  <si>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</si>
  <si>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</si>
  <si>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</si>
  <si>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</si>
  <si>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</si>
  <si>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</si>
  <si>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</si>
  <si>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</si>
  <si>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</si>
  <si>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</si>
  <si>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</si>
  <si>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</si>
  <si>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</si>
  <si>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</si>
  <si>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</si>
  <si>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</si>
  <si>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</si>
  <si>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</si>
  <si>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</si>
  <si>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</si>
  <si>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</si>
  <si>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</si>
  <si>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</si>
  <si>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</si>
  <si>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</si>
  <si>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</si>
  <si>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</si>
  <si>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</si>
  <si>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</si>
  <si>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</si>
  <si>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</si>
  <si>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</si>
  <si>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</si>
  <si>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</si>
  <si>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</si>
  <si>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</si>
  <si>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</si>
  <si>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</si>
  <si>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</si>
  <si>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</si>
  <si>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</si>
  <si>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</si>
  <si>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</si>
  <si>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</si>
  <si>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</si>
  <si>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</si>
  <si>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</si>
  <si>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</si>
  <si>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</si>
  <si>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</si>
  <si>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</si>
  <si>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</si>
  <si>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</si>
  <si>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</si>
  <si>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</si>
  <si>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</si>
  <si>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</si>
  <si>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</si>
  <si>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</si>
  <si>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</si>
  <si>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</si>
  <si>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</si>
  <si>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</si>
  <si>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</si>
  <si>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</si>
  <si>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</si>
  <si>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</si>
  <si>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</si>
  <si>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</si>
  <si>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</si>
  <si>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</si>
  <si>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</si>
  <si>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</si>
  <si>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</si>
  <si>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</si>
  <si>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</si>
  <si>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</si>
  <si>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</si>
  <si>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</si>
  <si>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</si>
  <si>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</si>
  <si>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</si>
  <si>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</si>
  <si>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</si>
  <si>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</si>
  <si>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</si>
  <si>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</si>
  <si>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</si>
  <si>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</si>
  <si>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</si>
  <si>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</si>
  <si>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</si>
  <si>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</si>
  <si>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</si>
  <si>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</si>
  <si>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</si>
  <si>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</si>
  <si>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</si>
  <si>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</si>
  <si>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</si>
  <si>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</si>
  <si>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</si>
  <si>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</si>
  <si>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</si>
  <si>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</si>
  <si>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</si>
  <si>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</si>
  <si>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</si>
  <si>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</si>
  <si>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</si>
  <si>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</si>
  <si>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</si>
  <si>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</si>
  <si>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</si>
  <si>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</si>
  <si>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</si>
  <si>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</si>
  <si>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</si>
  <si>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</si>
  <si>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</si>
  <si>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</si>
  <si>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</si>
  <si>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</si>
  <si>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</si>
  <si>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</si>
  <si>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</si>
  <si>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</si>
  <si>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</si>
  <si>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</si>
  <si>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</si>
  <si>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</si>
  <si>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</si>
  <si>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</si>
  <si>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</si>
  <si>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</si>
  <si>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</si>
  <si>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</si>
  <si>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</si>
  <si>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</si>
  <si>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</si>
  <si>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</si>
  <si>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</si>
  <si>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</si>
  <si>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</si>
  <si>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</si>
  <si>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</si>
  <si>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</si>
  <si>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</si>
  <si>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</si>
  <si>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</si>
  <si>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</si>
  <si>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</si>
  <si>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</si>
  <si>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</si>
  <si>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</si>
  <si>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</si>
  <si>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</si>
  <si>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</si>
  <si>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</si>
  <si>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</si>
  <si>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</si>
  <si>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</si>
  <si>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</si>
  <si>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</si>
  <si>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</si>
  <si>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</si>
  <si>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</si>
  <si>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</si>
  <si>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</si>
  <si>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</si>
  <si>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</si>
  <si>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</si>
  <si>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</si>
  <si>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</si>
  <si>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</si>
  <si>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</si>
  <si>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</si>
  <si>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</si>
  <si>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</si>
  <si>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</si>
  <si>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</si>
  <si>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</si>
  <si>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</si>
  <si>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</si>
  <si>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</si>
  <si>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</si>
  <si>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</si>
  <si>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</si>
  <si>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</si>
  <si>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</si>
  <si>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</si>
  <si>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</si>
  <si>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</si>
  <si>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</si>
  <si>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</si>
  <si>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</si>
  <si>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</si>
  <si>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</si>
  <si>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</si>
  <si>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</si>
  <si>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</si>
  <si>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</si>
  <si>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</si>
  <si>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</si>
  <si>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</si>
  <si>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</si>
  <si>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</si>
  <si>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</si>
  <si>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</si>
  <si>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</si>
  <si>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</si>
  <si>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</si>
  <si>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</si>
  <si>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</si>
  <si>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</si>
  <si>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</si>
  <si>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</si>
  <si>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</si>
  <si>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</si>
  <si>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</si>
  <si>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</si>
  <si>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</si>
  <si>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</si>
  <si>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</si>
  <si>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</si>
  <si>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</si>
  <si>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</si>
  <si>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</si>
  <si>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</si>
  <si>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</si>
  <si>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</si>
  <si>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</si>
  <si>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</si>
  <si>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</si>
  <si>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</si>
  <si>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</si>
  <si>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</si>
  <si>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</si>
  <si>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</si>
  <si>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</si>
  <si>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</si>
  <si>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</si>
  <si>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</si>
  <si>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</si>
  <si>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</si>
  <si>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</si>
  <si>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</si>
  <si>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</si>
  <si>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</si>
  <si>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</si>
  <si>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</si>
  <si>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</si>
  <si>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</si>
  <si>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</si>
  <si>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</si>
  <si>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</si>
  <si>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</si>
  <si>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</si>
  <si>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</si>
  <si>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</si>
  <si>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</si>
  <si>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</si>
  <si>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</si>
  <si>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</si>
  <si>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</si>
  <si>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</si>
  <si>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</si>
  <si>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</si>
  <si>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</si>
  <si>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</si>
  <si>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</si>
  <si>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</si>
  <si>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</si>
  <si>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</si>
  <si>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</si>
  <si>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</si>
  <si>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</si>
  <si>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</si>
  <si>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</si>
  <si>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</si>
  <si>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</si>
  <si>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</si>
  <si>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</si>
  <si>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</si>
  <si>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</si>
  <si>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</si>
  <si>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</si>
  <si>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</si>
  <si>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</si>
  <si>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</si>
  <si>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</si>
  <si>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</si>
  <si>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</si>
  <si>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</si>
  <si>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</si>
  <si>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</si>
  <si>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</si>
  <si>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</si>
  <si>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</si>
  <si>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</si>
  <si>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</si>
  <si>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</si>
  <si>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</si>
  <si>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</si>
  <si>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</si>
  <si>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</si>
  <si>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</si>
  <si>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</si>
  <si>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</si>
  <si>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</si>
  <si>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</si>
  <si>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</si>
  <si>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</si>
  <si>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</si>
  <si>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</si>
  <si>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</si>
  <si>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</si>
  <si>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</si>
  <si>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</si>
  <si>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</si>
  <si>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</si>
  <si>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</si>
  <si>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</si>
  <si>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</si>
  <si>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</si>
  <si>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</si>
  <si>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</si>
  <si>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</si>
  <si>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</si>
  <si>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</si>
  <si>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</si>
  <si>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</si>
  <si>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</si>
  <si>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</si>
  <si>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</si>
  <si>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</si>
  <si>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</si>
  <si>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</si>
  <si>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</si>
  <si>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</si>
  <si>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</si>
  <si>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</si>
  <si>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</si>
  <si>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</si>
  <si>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</si>
  <si>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</si>
  <si>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</si>
  <si>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</si>
  <si>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</si>
  <si>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</si>
  <si>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</si>
  <si>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</si>
  <si>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</si>
  <si>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</si>
  <si>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</si>
  <si>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</si>
  <si>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</si>
  <si>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</si>
  <si>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</si>
  <si>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</si>
  <si>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</si>
  <si>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</si>
  <si>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</si>
  <si>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</si>
  <si>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</si>
  <si>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</si>
  <si>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</si>
  <si>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</si>
  <si>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</si>
  <si>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</si>
  <si>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</si>
  <si>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</si>
  <si>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</si>
  <si>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</si>
  <si>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</si>
  <si>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</si>
  <si>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</si>
  <si>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</si>
  <si>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</si>
  <si>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</si>
  <si>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</si>
  <si>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</si>
  <si>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</si>
  <si>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</si>
  <si>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</si>
  <si>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</si>
  <si>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</si>
  <si>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</si>
  <si>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</si>
  <si>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</si>
  <si>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</si>
  <si>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</si>
  <si>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</si>
  <si>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</si>
  <si>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</si>
  <si>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</si>
  <si>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</si>
  <si>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</si>
  <si>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</si>
  <si>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</si>
  <si>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</si>
  <si>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</si>
  <si>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</si>
  <si>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</si>
  <si>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</si>
  <si>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</si>
  <si>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</si>
  <si>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</si>
  <si>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</si>
  <si>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</si>
  <si>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</si>
  <si>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</si>
  <si>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</si>
  <si>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</si>
  <si>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</si>
  <si>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</si>
  <si>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</si>
  <si>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</si>
  <si>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</si>
  <si>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</si>
  <si>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</si>
  <si>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</si>
  <si>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</si>
  <si>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</si>
  <si>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</si>
  <si>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</si>
  <si>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</si>
  <si>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</si>
  <si>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</si>
  <si>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</si>
  <si>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</si>
  <si>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</si>
  <si>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</si>
  <si>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</si>
  <si>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</si>
  <si>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</si>
  <si>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</si>
  <si>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</si>
  <si>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</si>
  <si>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</si>
  <si>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</si>
  <si>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</si>
  <si>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</si>
  <si>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</si>
  <si>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</si>
  <si>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</si>
  <si>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</si>
  <si>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</si>
  <si>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</si>
  <si>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</si>
  <si>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</si>
  <si>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</si>
  <si>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</si>
  <si>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</si>
  <si>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</si>
  <si>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</si>
  <si>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</si>
  <si>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</si>
  <si>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</si>
  <si>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</si>
  <si>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</si>
  <si>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</si>
  <si>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</si>
  <si>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</si>
  <si>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</si>
  <si>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</si>
  <si>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</si>
  <si>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</si>
  <si>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</si>
  <si>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</si>
  <si>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</si>
  <si>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</si>
  <si>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</si>
  <si>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</si>
  <si>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</si>
  <si>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</si>
  <si>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</si>
  <si>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</si>
  <si>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</si>
  <si>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</si>
  <si>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</si>
  <si>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</si>
  <si>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</si>
  <si>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</si>
  <si>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</si>
  <si>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</si>
  <si>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</si>
  <si>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</si>
  <si>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</si>
  <si>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</si>
  <si>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</si>
  <si>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</si>
  <si>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</si>
  <si>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</si>
  <si>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</si>
  <si>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</si>
  <si>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</si>
  <si>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</si>
  <si>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</si>
  <si>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</si>
  <si>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</si>
  <si>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</si>
  <si>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</si>
  <si>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</si>
  <si>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</si>
  <si>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</si>
  <si>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</si>
  <si>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</si>
  <si>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</si>
  <si>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</si>
  <si>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</si>
  <si>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</si>
  <si>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</si>
  <si>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</si>
  <si>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</si>
  <si>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</si>
  <si>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</si>
  <si>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</si>
  <si>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</si>
  <si>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</si>
  <si>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</si>
  <si>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</si>
  <si>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</si>
  <si>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</si>
  <si>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</si>
  <si>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</si>
  <si>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</si>
  <si>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</si>
  <si>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</si>
  <si>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</si>
  <si>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</si>
  <si>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</si>
  <si>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</si>
  <si>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</si>
  <si>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</si>
  <si>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</si>
  <si>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</si>
  <si>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</si>
  <si>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</si>
  <si>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</si>
  <si>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</si>
  <si>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</si>
  <si>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</si>
  <si>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</si>
  <si>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</si>
  <si>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</si>
  <si>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</si>
  <si>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</si>
  <si>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</si>
  <si>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</si>
  <si>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</si>
  <si>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</si>
  <si>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</si>
  <si>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</si>
  <si>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</si>
  <si>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</si>
  <si>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</si>
  <si>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</si>
  <si>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</si>
  <si>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</si>
  <si>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</si>
  <si>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</si>
  <si>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</si>
  <si>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</si>
  <si>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</si>
  <si>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</si>
  <si>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</si>
  <si>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</si>
  <si>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</si>
  <si>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</si>
  <si>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</si>
  <si>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</si>
  <si>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</si>
  <si>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</si>
  <si>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</si>
  <si>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</si>
  <si>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</si>
  <si>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</si>
  <si>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</si>
  <si>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</si>
  <si>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</si>
  <si>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</si>
  <si>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</si>
  <si>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</si>
  <si>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</si>
  <si>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</si>
  <si>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</si>
  <si>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</si>
  <si>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</si>
  <si>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</si>
  <si>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</si>
  <si>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</si>
  <si>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</si>
  <si>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</si>
  <si>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</si>
  <si>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</si>
  <si>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</si>
  <si>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</si>
  <si>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</si>
  <si>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</si>
  <si>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</si>
  <si>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</si>
  <si>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</si>
  <si>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</si>
  <si>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</si>
  <si>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</si>
  <si>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</si>
  <si>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</si>
  <si>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</si>
  <si>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</si>
  <si>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</si>
  <si>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</si>
  <si>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</si>
  <si>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</si>
  <si>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</si>
  <si>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</si>
  <si>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</si>
  <si>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</si>
  <si>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</si>
  <si>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</si>
  <si>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</si>
  <si>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</si>
  <si>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</si>
  <si>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</si>
  <si>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</si>
  <si>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</si>
  <si>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</si>
  <si>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</si>
  <si>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</si>
  <si>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</si>
  <si>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</si>
  <si>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</si>
  <si>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</si>
  <si>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</si>
  <si>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</si>
  <si>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</si>
  <si>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</si>
  <si>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</si>
  <si>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</si>
  <si>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</si>
  <si>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</si>
  <si>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</si>
  <si>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</si>
  <si>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</si>
  <si>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</si>
  <si>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</si>
  <si>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</si>
  <si>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</si>
  <si>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</si>
  <si>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</si>
  <si>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</si>
  <si>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</si>
  <si>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</si>
  <si>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</si>
  <si>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</si>
  <si>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</si>
  <si>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</si>
  <si>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</si>
  <si>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</si>
  <si>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池田町</t>
  </si>
  <si>
    <t>21218</t>
  </si>
  <si>
    <t>本巣市</t>
  </si>
  <si>
    <t>21218_令和4年度</t>
  </si>
  <si>
    <t>21218_令和6年度</t>
  </si>
  <si>
    <t>21221</t>
  </si>
  <si>
    <t>海津市</t>
  </si>
  <si>
    <t>21221_令和4年度</t>
  </si>
  <si>
    <t>21221_令和6年度</t>
  </si>
  <si>
    <t>21401</t>
  </si>
  <si>
    <t>揖斐川町</t>
  </si>
  <si>
    <t>21401_令和4年度</t>
  </si>
  <si>
    <t>21401_令和6年度</t>
  </si>
  <si>
    <t>21421</t>
  </si>
  <si>
    <t>北方町</t>
  </si>
  <si>
    <t>21421_令和4年度</t>
  </si>
  <si>
    <t>21421_令和6年度</t>
  </si>
  <si>
    <t>21381</t>
  </si>
  <si>
    <t>神戸町</t>
  </si>
  <si>
    <t>21381_令和4年度</t>
  </si>
  <si>
    <t>21381_令和6年度</t>
  </si>
  <si>
    <t>21501</t>
  </si>
  <si>
    <t>坂祝町</t>
  </si>
  <si>
    <t>21501_令和4年度</t>
  </si>
  <si>
    <t>21501_令和6年度</t>
  </si>
  <si>
    <t>21207</t>
  </si>
  <si>
    <t>美濃市</t>
  </si>
  <si>
    <t>21207_令和4年度</t>
  </si>
  <si>
    <t>21207_令和6年度</t>
  </si>
  <si>
    <t>21521</t>
  </si>
  <si>
    <t>御嵩町</t>
  </si>
  <si>
    <t>21521_令和4年度</t>
  </si>
  <si>
    <t>21521_令和6年度</t>
  </si>
  <si>
    <t>21341</t>
  </si>
  <si>
    <t>養老町</t>
  </si>
  <si>
    <t>21341_令和4年度</t>
  </si>
  <si>
    <t>21341_令和6年度</t>
  </si>
  <si>
    <t>21302</t>
  </si>
  <si>
    <t>岐南町</t>
  </si>
  <si>
    <t>21302_令和4年度</t>
  </si>
  <si>
    <t>21302_令和6年度</t>
  </si>
  <si>
    <t>21361</t>
  </si>
  <si>
    <t>垂井町</t>
  </si>
  <si>
    <t>21361_令和4年度</t>
  </si>
  <si>
    <t>21361_令和6年度</t>
  </si>
  <si>
    <t>21215</t>
  </si>
  <si>
    <t>山県市</t>
  </si>
  <si>
    <t>21215_令和4年度</t>
  </si>
  <si>
    <t>21215_令和6年度</t>
  </si>
  <si>
    <t>21208</t>
  </si>
  <si>
    <t>瑞浪市</t>
  </si>
  <si>
    <t>21208_令和4年度</t>
  </si>
  <si>
    <t>21208_令和6年度</t>
  </si>
  <si>
    <t>21210</t>
  </si>
  <si>
    <t>恵那市</t>
  </si>
  <si>
    <t>21210_令和4年度</t>
  </si>
  <si>
    <t>21210_令和6年度</t>
  </si>
  <si>
    <t>21211</t>
  </si>
  <si>
    <t>美濃加茂市</t>
  </si>
  <si>
    <t>21211_令和4年度</t>
  </si>
  <si>
    <t>21211_令和6年度</t>
  </si>
  <si>
    <t>21216</t>
  </si>
  <si>
    <t>瑞穂市</t>
  </si>
  <si>
    <t>21216_令和4年度</t>
  </si>
  <si>
    <t>21216_令和6年度</t>
  </si>
  <si>
    <t>21212</t>
  </si>
  <si>
    <t>土岐市</t>
  </si>
  <si>
    <t>21212_令和4年度</t>
  </si>
  <si>
    <t>21212_令和6年度</t>
  </si>
  <si>
    <t>21362</t>
  </si>
  <si>
    <t>関ケ原町</t>
  </si>
  <si>
    <t>21362_令和4年度</t>
  </si>
  <si>
    <t>21362_令和6年度</t>
  </si>
  <si>
    <t>21504</t>
  </si>
  <si>
    <t>七宗町</t>
  </si>
  <si>
    <t>21504_令和4年度</t>
  </si>
  <si>
    <t>21504_令和6年度</t>
  </si>
  <si>
    <t>21383</t>
  </si>
  <si>
    <t>安八町</t>
  </si>
  <si>
    <t>21383_令和4年度</t>
  </si>
  <si>
    <t>21383_令和6年度</t>
  </si>
  <si>
    <t>21507</t>
  </si>
  <si>
    <t>東白川村</t>
  </si>
  <si>
    <t>21507_令和4年度</t>
  </si>
  <si>
    <t>21507_令和6年度</t>
  </si>
  <si>
    <t>21506</t>
  </si>
  <si>
    <t>白川町</t>
  </si>
  <si>
    <t>21506_令和4年度</t>
  </si>
  <si>
    <t>21506_令和6年度</t>
  </si>
  <si>
    <t>21502</t>
  </si>
  <si>
    <t>富加町</t>
  </si>
  <si>
    <t>21502_令和4年度</t>
  </si>
  <si>
    <t>21502_令和6年度</t>
  </si>
  <si>
    <t>21604</t>
  </si>
  <si>
    <t>白川村</t>
  </si>
  <si>
    <t>21604_令和4年度</t>
  </si>
  <si>
    <t>21604_令和6年度</t>
  </si>
  <si>
    <t>21505</t>
  </si>
  <si>
    <t>八百津町</t>
  </si>
  <si>
    <t>21505_令和4年度</t>
  </si>
  <si>
    <t>21505_令和6年度</t>
  </si>
  <si>
    <t>21503</t>
  </si>
  <si>
    <t>川辺町</t>
  </si>
  <si>
    <t>21503_令和4年度</t>
  </si>
  <si>
    <t>21503_令和6年度</t>
  </si>
  <si>
    <t>21382</t>
  </si>
  <si>
    <t>輪之内町</t>
  </si>
  <si>
    <t>21382_令和4年度</t>
  </si>
  <si>
    <t>21382_令和6年度</t>
  </si>
  <si>
    <t>21404</t>
  </si>
  <si>
    <t>21404_令和4年度</t>
  </si>
  <si>
    <t>21404_令和6年度</t>
  </si>
  <si>
    <t>21217</t>
  </si>
  <si>
    <t>飛騨市</t>
  </si>
  <si>
    <t>21217_令和4年度</t>
  </si>
  <si>
    <t>21217_令和6年度</t>
  </si>
  <si>
    <t>21303</t>
  </si>
  <si>
    <t>笠松町</t>
  </si>
  <si>
    <t>21303_令和4年度</t>
  </si>
  <si>
    <t>21303_令和6年度</t>
  </si>
  <si>
    <t>21403</t>
  </si>
  <si>
    <t>大野町</t>
  </si>
  <si>
    <t>21403_令和4年度</t>
  </si>
  <si>
    <t>21403_令和6年度</t>
  </si>
  <si>
    <t>21220</t>
  </si>
  <si>
    <t>下呂市</t>
  </si>
  <si>
    <t>21220_令和4年度</t>
  </si>
  <si>
    <t>21220_令和6年度</t>
  </si>
  <si>
    <t>21205</t>
  </si>
  <si>
    <t>関市</t>
  </si>
  <si>
    <t>21205_令和4年度</t>
  </si>
  <si>
    <t>21205_令和6年度</t>
  </si>
  <si>
    <t>21203</t>
  </si>
  <si>
    <t>高山市</t>
  </si>
  <si>
    <t>21203_令和4年度</t>
  </si>
  <si>
    <t>21203_令和6年度</t>
  </si>
  <si>
    <t>21209</t>
  </si>
  <si>
    <t>羽島市</t>
  </si>
  <si>
    <t>21209_令和4年度</t>
  </si>
  <si>
    <t>21209_令和6年度</t>
  </si>
  <si>
    <t>21219</t>
  </si>
  <si>
    <t>郡上市</t>
  </si>
  <si>
    <t>21219_令和4年度</t>
  </si>
  <si>
    <t>21219_令和6年度</t>
  </si>
  <si>
    <t>21213</t>
  </si>
  <si>
    <t>各務原市</t>
  </si>
  <si>
    <t>21213_令和4年度</t>
  </si>
  <si>
    <t>21213_令和6年度</t>
  </si>
  <si>
    <t>21201</t>
  </si>
  <si>
    <t>岐阜市</t>
  </si>
  <si>
    <t>21201_令和4年度</t>
  </si>
  <si>
    <t>21201_令和6年度</t>
  </si>
  <si>
    <t>21_平成2年度</t>
  </si>
  <si>
    <t>21</t>
  </si>
  <si>
    <t>岐阜県</t>
  </si>
  <si>
    <t>21_平成17年度</t>
  </si>
  <si>
    <t>21_平成18年度</t>
  </si>
  <si>
    <t>21_平成19年度</t>
  </si>
  <si>
    <t>21_平成20年度</t>
  </si>
  <si>
    <t>21_平成21年度</t>
  </si>
  <si>
    <t>21_平成22年度</t>
  </si>
  <si>
    <t>21_平成23年度</t>
  </si>
  <si>
    <t>21_平成24年度</t>
  </si>
  <si>
    <t>21_平成25年度</t>
  </si>
  <si>
    <t>21_平成26年度</t>
  </si>
  <si>
    <t>21_平成27年度</t>
  </si>
  <si>
    <t>21_平成28年度</t>
  </si>
  <si>
    <t>21_平成29年度</t>
  </si>
  <si>
    <t>21_平成30年度</t>
  </si>
  <si>
    <t>21_令和元年度</t>
  </si>
  <si>
    <t>21_令和2年度</t>
  </si>
  <si>
    <t>21_令和3年度</t>
  </si>
  <si>
    <t>21_令和4年度</t>
  </si>
  <si>
    <t>21_令和5年度</t>
  </si>
  <si>
    <t>21_令和6年度</t>
  </si>
  <si>
    <t>21202_令和7年度</t>
  </si>
  <si>
    <t>21202_令和8年度</t>
  </si>
  <si>
    <t>21202_令和9年度</t>
  </si>
  <si>
    <t>21202_令和10年度</t>
  </si>
  <si>
    <t>21202_令和11年度</t>
  </si>
  <si>
    <t>21202_令和12年度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</si>
</sst>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37.855331056257</c:v>
                </c:pt>
                <c:pt idx="1">
                  <c:v>26.43774369959549</c:v>
                </c:pt>
                <c:pt idx="2">
                  <c:v>27.269711187605189</c:v>
                </c:pt>
                <c:pt idx="3">
                  <c:v>15.480395214552971</c:v>
                </c:pt>
                <c:pt idx="4">
                  <c:v>23.375391551933649</c:v>
                </c:pt>
                <c:pt idx="5">
                  <c:v>22.980323028595809</c:v>
                </c:pt>
                <c:pt idx="6">
                  <c:v>25.831769580737632</c:v>
                </c:pt>
                <c:pt idx="7">
                  <c:v>25.252010315942382</c:v>
                </c:pt>
                <c:pt idx="8">
                  <c:v>33.413360878264754</c:v>
                </c:pt>
                <c:pt idx="9">
                  <c:v>16.612104061583327</c:v>
                </c:pt>
                <c:pt idx="10">
                  <c:v>30.950838500753058</c:v>
                </c:pt>
                <c:pt idx="11">
                  <c:v>24.604050920087332</c:v>
                </c:pt>
                <c:pt idx="12">
                  <c:v>20.206419467835719</c:v>
                </c:pt>
                <c:pt idx="13">
                  <c:v>26.579564649722389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314.22538683179175</c:v>
                </c:pt>
                <c:pt idx="1">
                  <c:v>314.94895910689689</c:v>
                </c:pt>
                <c:pt idx="2">
                  <c:v>310.41572618232334</c:v>
                </c:pt>
                <c:pt idx="3">
                  <c:v>311.2061207931373</c:v>
                </c:pt>
                <c:pt idx="4">
                  <c:v>303.69049634631745</c:v>
                </c:pt>
                <c:pt idx="5">
                  <c:v>295.1458047317812</c:v>
                </c:pt>
                <c:pt idx="6">
                  <c:v>293.78969715683678</c:v>
                </c:pt>
                <c:pt idx="7">
                  <c:v>291.22298994449409</c:v>
                </c:pt>
                <c:pt idx="8">
                  <c:v>287.1195809950699</c:v>
                </c:pt>
                <c:pt idx="9">
                  <c:v>283.63966067914043</c:v>
                </c:pt>
                <c:pt idx="10">
                  <c:v>276.84397567185238</c:v>
                </c:pt>
                <c:pt idx="11">
                  <c:v>249.95524669388021</c:v>
                </c:pt>
                <c:pt idx="12">
                  <c:v>248.06002957747978</c:v>
                </c:pt>
                <c:pt idx="13">
                  <c:v>254.83935331664154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239.8093046691852</c:v>
                </c:pt>
                <c:pt idx="1">
                  <c:v>272.44564392467231</c:v>
                </c:pt>
                <c:pt idx="2">
                  <c:v>272.10438304944648</c:v>
                </c:pt>
                <c:pt idx="3">
                  <c:v>273.52345803613792</c:v>
                </c:pt>
                <c:pt idx="4">
                  <c:v>257.77906363250707</c:v>
                </c:pt>
                <c:pt idx="5">
                  <c:v>255.9878518215244</c:v>
                </c:pt>
                <c:pt idx="6">
                  <c:v>244.99087183085729</c:v>
                </c:pt>
                <c:pt idx="7">
                  <c:v>242.22558401811131</c:v>
                </c:pt>
                <c:pt idx="8">
                  <c:v>236.61589446127945</c:v>
                </c:pt>
                <c:pt idx="9">
                  <c:v>214.19294336633118</c:v>
                </c:pt>
                <c:pt idx="10">
                  <c:v>206.27116495123119</c:v>
                </c:pt>
                <c:pt idx="11">
                  <c:v>202.32429503275031</c:v>
                </c:pt>
                <c:pt idx="12">
                  <c:v>211.50028285469219</c:v>
                </c:pt>
                <c:pt idx="13">
                  <c:v>227.34020211736441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273.60653748609832</c:v>
                </c:pt>
                <c:pt idx="1">
                  <c:v>279.74665002668462</c:v>
                </c:pt>
                <c:pt idx="2">
                  <c:v>320.23448222627309</c:v>
                </c:pt>
                <c:pt idx="3">
                  <c:v>311.27432114686758</c:v>
                </c:pt>
                <c:pt idx="4">
                  <c:v>317.31013623414589</c:v>
                </c:pt>
                <c:pt idx="5">
                  <c:v>298.42013062184128</c:v>
                </c:pt>
                <c:pt idx="6">
                  <c:v>389.26624257614452</c:v>
                </c:pt>
                <c:pt idx="7">
                  <c:v>259.02194646468297</c:v>
                </c:pt>
                <c:pt idx="8">
                  <c:v>229.36099570182924</c:v>
                </c:pt>
                <c:pt idx="9">
                  <c:v>237.15457452855978</c:v>
                </c:pt>
                <c:pt idx="10">
                  <c:v>243.50419100640531</c:v>
                </c:pt>
                <c:pt idx="11">
                  <c:v>216.0581435185214</c:v>
                </c:pt>
                <c:pt idx="12">
                  <c:v>246.73233452804698</c:v>
                </c:pt>
                <c:pt idx="13">
                  <c:v>222.96857771171514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476.25578881640314</c:v>
                </c:pt>
                <c:pt idx="1">
                  <c:v>546.06831119648575</c:v>
                </c:pt>
                <c:pt idx="2">
                  <c:v>527.07292251319757</c:v>
                </c:pt>
                <c:pt idx="3">
                  <c:v>530.41366117686118</c:v>
                </c:pt>
                <c:pt idx="4">
                  <c:v>538.80649236651357</c:v>
                </c:pt>
                <c:pt idx="5">
                  <c:v>456.18650364661499</c:v>
                </c:pt>
                <c:pt idx="6">
                  <c:v>446.43190027476373</c:v>
                </c:pt>
                <c:pt idx="7">
                  <c:v>429.04403066120142</c:v>
                </c:pt>
                <c:pt idx="8">
                  <c:v>443.20214575534811</c:v>
                </c:pt>
                <c:pt idx="9">
                  <c:v>444.96382828394803</c:v>
                </c:pt>
                <c:pt idx="10">
                  <c:v>430.43332199075371</c:v>
                </c:pt>
                <c:pt idx="11">
                  <c:v>442.43955631989928</c:v>
                </c:pt>
                <c:pt idx="12">
                  <c:v>491.91580029248337</c:v>
                </c:pt>
                <c:pt idx="13">
                  <c:v>454.70631547672906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95446</c:v>
                </c:pt>
                <c:pt idx="1">
                  <c:v>95891</c:v>
                </c:pt>
                <c:pt idx="2">
                  <c:v>97141</c:v>
                </c:pt>
                <c:pt idx="3">
                  <c:v>98291</c:v>
                </c:pt>
                <c:pt idx="4">
                  <c:v>99348</c:v>
                </c:pt>
                <c:pt idx="5">
                  <c:v>100127</c:v>
                </c:pt>
                <c:pt idx="6">
                  <c:v>101243</c:v>
                </c:pt>
                <c:pt idx="7">
                  <c:v>102106</c:v>
                </c:pt>
                <c:pt idx="8">
                  <c:v>102735</c:v>
                </c:pt>
                <c:pt idx="9">
                  <c:v>103630</c:v>
                </c:pt>
                <c:pt idx="10">
                  <c:v>103837</c:v>
                </c:pt>
                <c:pt idx="11">
                  <c:v>104376</c:v>
                </c:pt>
                <c:pt idx="12">
                  <c:v>104352</c:v>
                </c:pt>
                <c:pt idx="13">
                  <c:v>104598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23378</c:v>
                </c:pt>
                <c:pt idx="1">
                  <c:v>22854</c:v>
                </c:pt>
                <c:pt idx="2">
                  <c:v>22644</c:v>
                </c:pt>
                <c:pt idx="3">
                  <c:v>22272</c:v>
                </c:pt>
                <c:pt idx="4">
                  <c:v>21869</c:v>
                </c:pt>
                <c:pt idx="5">
                  <c:v>21720</c:v>
                </c:pt>
                <c:pt idx="6">
                  <c:v>21438</c:v>
                </c:pt>
                <c:pt idx="7">
                  <c:v>21851</c:v>
                </c:pt>
                <c:pt idx="8">
                  <c:v>21589</c:v>
                </c:pt>
                <c:pt idx="9">
                  <c:v>21618</c:v>
                </c:pt>
                <c:pt idx="10">
                  <c:v>20979</c:v>
                </c:pt>
                <c:pt idx="11">
                  <c:v>20836</c:v>
                </c:pt>
                <c:pt idx="12">
                  <c:v>20853</c:v>
                </c:pt>
                <c:pt idx="13">
                  <c:v>20939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58763</c:v>
                </c:pt>
                <c:pt idx="1">
                  <c:v>59616</c:v>
                </c:pt>
                <c:pt idx="2">
                  <c:v>60210</c:v>
                </c:pt>
                <c:pt idx="3">
                  <c:v>62945</c:v>
                </c:pt>
                <c:pt idx="4">
                  <c:v>63364</c:v>
                </c:pt>
                <c:pt idx="5">
                  <c:v>63775</c:v>
                </c:pt>
                <c:pt idx="6">
                  <c:v>64214</c:v>
                </c:pt>
                <c:pt idx="7">
                  <c:v>64677</c:v>
                </c:pt>
                <c:pt idx="8">
                  <c:v>65384</c:v>
                </c:pt>
                <c:pt idx="9">
                  <c:v>65931</c:v>
                </c:pt>
                <c:pt idx="10">
                  <c:v>66834</c:v>
                </c:pt>
                <c:pt idx="11">
                  <c:v>67555</c:v>
                </c:pt>
                <c:pt idx="12">
                  <c:v>68036</c:v>
                </c:pt>
                <c:pt idx="13">
                  <c:v>68904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343</c:v>
                </c:pt>
                <c:pt idx="1">
                  <c:v>343</c:v>
                </c:pt>
                <c:pt idx="2">
                  <c:v>343</c:v>
                </c:pt>
                <c:pt idx="3">
                  <c:v>343</c:v>
                </c:pt>
                <c:pt idx="4">
                  <c:v>343</c:v>
                </c:pt>
                <c:pt idx="5">
                  <c:v>294</c:v>
                </c:pt>
                <c:pt idx="6">
                  <c:v>294</c:v>
                </c:pt>
                <c:pt idx="7">
                  <c:v>294</c:v>
                </c:pt>
                <c:pt idx="8">
                  <c:v>294</c:v>
                </c:pt>
                <c:pt idx="9">
                  <c:v>294</c:v>
                </c:pt>
                <c:pt idx="10">
                  <c:v>294</c:v>
                </c:pt>
                <c:pt idx="11">
                  <c:v>374</c:v>
                </c:pt>
                <c:pt idx="12">
                  <c:v>374</c:v>
                </c:pt>
                <c:pt idx="13">
                  <c:v>374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5798</c:v>
                </c:pt>
                <c:pt idx="1">
                  <c:v>5798</c:v>
                </c:pt>
                <c:pt idx="2">
                  <c:v>5798</c:v>
                </c:pt>
                <c:pt idx="3">
                  <c:v>5798</c:v>
                </c:pt>
                <c:pt idx="4">
                  <c:v>5798</c:v>
                </c:pt>
                <c:pt idx="5">
                  <c:v>5062</c:v>
                </c:pt>
                <c:pt idx="6">
                  <c:v>5062</c:v>
                </c:pt>
                <c:pt idx="7">
                  <c:v>5062</c:v>
                </c:pt>
                <c:pt idx="8">
                  <c:v>5062</c:v>
                </c:pt>
                <c:pt idx="9">
                  <c:v>5062</c:v>
                </c:pt>
                <c:pt idx="10">
                  <c:v>5062</c:v>
                </c:pt>
                <c:pt idx="11">
                  <c:v>4876</c:v>
                </c:pt>
                <c:pt idx="12">
                  <c:v>4876</c:v>
                </c:pt>
                <c:pt idx="13">
                  <c:v>4876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4560.9394000000002</c:v>
                </c:pt>
                <c:pt idx="1">
                  <c:v>4910.7633999999998</c:v>
                </c:pt>
                <c:pt idx="2">
                  <c:v>4688.6886999999997</c:v>
                </c:pt>
                <c:pt idx="3">
                  <c:v>5124.7012000000004</c:v>
                </c:pt>
                <c:pt idx="4">
                  <c:v>4603.9661999999998</c:v>
                </c:pt>
                <c:pt idx="5">
                  <c:v>4725.8432000000003</c:v>
                </c:pt>
                <c:pt idx="6">
                  <c:v>5010.5767999999998</c:v>
                </c:pt>
                <c:pt idx="7">
                  <c:v>4734.7147000000004</c:v>
                </c:pt>
                <c:pt idx="8">
                  <c:v>4977.5712999999996</c:v>
                </c:pt>
                <c:pt idx="9">
                  <c:v>5350.4602000000004</c:v>
                </c:pt>
                <c:pt idx="10">
                  <c:v>5445.7372999999998</c:v>
                </c:pt>
                <c:pt idx="11">
                  <c:v>5364.9035000000003</c:v>
                </c:pt>
                <c:pt idx="12">
                  <c:v>6407.8405000000002</c:v>
                </c:pt>
                <c:pt idx="13">
                  <c:v>6686.3491000000004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6.851</c:v>
                </c:pt>
                <c:pt idx="2">
                  <c:v>6.6920000000000002</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625.08500000000004</c:v>
                </c:pt>
                <c:pt idx="1">
                  <c:v>590.22299999999996</c:v>
                </c:pt>
                <c:pt idx="2">
                  <c:v>667.38800000000003</c:v>
                </c:pt>
                <c:pt idx="3">
                  <c:v>649.42999999999995</c:v>
                </c:pt>
                <c:pt idx="4">
                  <c:v>609.05600000000004</c:v>
                </c:pt>
                <c:pt idx="5">
                  <c:v>632.31200000000001</c:v>
                </c:pt>
                <c:pt idx="6">
                  <c:v>698.54499999999996</c:v>
                </c:pt>
                <c:pt idx="7">
                  <c:v>739.0150000000001</c:v>
                </c:pt>
                <c:pt idx="8">
                  <c:v>701.76699999999994</c:v>
                </c:pt>
                <c:pt idx="9">
                  <c:v>600.947</c:v>
                </c:pt>
                <c:pt idx="10">
                  <c:v>619.755</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811.26099999999997</c:v>
                </c:pt>
                <c:pt idx="1">
                  <c:v>761.04200000000003</c:v>
                </c:pt>
                <c:pt idx="2">
                  <c:v>794.83900000000006</c:v>
                </c:pt>
                <c:pt idx="3">
                  <c:v>769.39</c:v>
                </c:pt>
                <c:pt idx="4">
                  <c:v>746.69399999999996</c:v>
                </c:pt>
                <c:pt idx="5">
                  <c:v>744.34299999999996</c:v>
                </c:pt>
                <c:pt idx="6">
                  <c:v>783.62199999999996</c:v>
                </c:pt>
                <c:pt idx="7">
                  <c:v>724.85199999999998</c:v>
                </c:pt>
                <c:pt idx="8">
                  <c:v>681.11199999999997</c:v>
                </c:pt>
                <c:pt idx="9">
                  <c:v>693.92600000000004</c:v>
                </c:pt>
                <c:pt idx="10">
                  <c:v>691.005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68.366</c:v>
                </c:pt>
                <c:pt idx="1">
                  <c:v>65.725999999999999</c:v>
                </c:pt>
                <c:pt idx="2">
                  <c:v>54.951999999999998</c:v>
                </c:pt>
                <c:pt idx="3">
                  <c:v>55.36</c:v>
                </c:pt>
                <c:pt idx="4">
                  <c:v>56.718000000000004</c:v>
                </c:pt>
                <c:pt idx="5">
                  <c:v>61.585000000000008</c:v>
                </c:pt>
                <c:pt idx="6">
                  <c:v>60.021000000000001</c:v>
                </c:pt>
                <c:pt idx="7">
                  <c:v>55.410000000000004</c:v>
                </c:pt>
                <c:pt idx="8">
                  <c:v>51.706000000000003</c:v>
                </c:pt>
                <c:pt idx="9">
                  <c:v>43.83</c:v>
                </c:pt>
                <c:pt idx="10">
                  <c:v>43.966000000000001</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5.8970000000000002</c:v>
                </c:pt>
                <c:pt idx="6">
                  <c:v>6.0629999999999997</c:v>
                </c:pt>
                <c:pt idx="7">
                  <c:v>5.625</c:v>
                </c:pt>
                <c:pt idx="8">
                  <c:v>5.4859999999999998</c:v>
                </c:pt>
                <c:pt idx="9">
                  <c:v>6.2009999999999996</c:v>
                </c:pt>
                <c:pt idx="10">
                  <c:v>5.1269999999999998</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3.6019999999999999</c:v>
                </c:pt>
                <c:pt idx="1">
                  <c:v>3.5579999999999998</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1364.3779999999999</c:v>
                </c:pt>
                <c:pt idx="1">
                  <c:v>1288.8320000000001</c:v>
                </c:pt>
                <c:pt idx="2">
                  <c:v>1413.9670000000001</c:v>
                </c:pt>
                <c:pt idx="3">
                  <c:v>1363.46</c:v>
                </c:pt>
                <c:pt idx="4">
                  <c:v>1299.0319999999999</c:v>
                </c:pt>
                <c:pt idx="5">
                  <c:v>1309.173</c:v>
                </c:pt>
                <c:pt idx="6">
                  <c:v>1416.0830000000001</c:v>
                </c:pt>
                <c:pt idx="7">
                  <c:v>1402.8320000000001</c:v>
                </c:pt>
                <c:pt idx="8">
                  <c:v>1325.6869999999999</c:v>
                </c:pt>
                <c:pt idx="9">
                  <c:v>1244.8420000000001</c:v>
                </c:pt>
                <c:pt idx="10">
                  <c:v>1261.6669999999999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320.23448222627309</c:v>
                </c:pt>
                <c:pt idx="1">
                  <c:v>311.27432114686758</c:v>
                </c:pt>
                <c:pt idx="2">
                  <c:v>317.31013623414589</c:v>
                </c:pt>
                <c:pt idx="3">
                  <c:v>298.42013062184128</c:v>
                </c:pt>
                <c:pt idx="4">
                  <c:v>389.26624257614452</c:v>
                </c:pt>
                <c:pt idx="5">
                  <c:v>259.02194646468297</c:v>
                </c:pt>
                <c:pt idx="6">
                  <c:v>229.36099570182924</c:v>
                </c:pt>
                <c:pt idx="7">
                  <c:v>237.15457452855978</c:v>
                </c:pt>
                <c:pt idx="8">
                  <c:v>243.50419100640531</c:v>
                </c:pt>
                <c:pt idx="9">
                  <c:v>216.0581435185214</c:v>
                </c:pt>
                <c:pt idx="10">
                  <c:v>246.73233452804698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527.07292251319757</c:v>
                </c:pt>
                <c:pt idx="1">
                  <c:v>530.41366117686118</c:v>
                </c:pt>
                <c:pt idx="2">
                  <c:v>538.80649236651357</c:v>
                </c:pt>
                <c:pt idx="3">
                  <c:v>456.18650364661499</c:v>
                </c:pt>
                <c:pt idx="4">
                  <c:v>446.43190027476373</c:v>
                </c:pt>
                <c:pt idx="5">
                  <c:v>429.04403066120142</c:v>
                </c:pt>
                <c:pt idx="6">
                  <c:v>443.20214575534811</c:v>
                </c:pt>
                <c:pt idx="7">
                  <c:v>444.96382828394803</c:v>
                </c:pt>
                <c:pt idx="8">
                  <c:v>430.43332199075371</c:v>
                </c:pt>
                <c:pt idx="9">
                  <c:v>442.43955631989928</c:v>
                </c:pt>
                <c:pt idx="10">
                  <c:v>491.91580029248337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0.21348731568417909</c:v>
                </c:pt>
                <c:pt idx="1">
                  <c:v>0.2111513720689755</c:v>
                </c:pt>
                <c:pt idx="2">
                  <c:v>0.1731807267557644</c:v>
                </c:pt>
                <c:pt idx="3">
                  <c:v>0.18551027333391368</c:v>
                </c:pt>
                <c:pt idx="4">
                  <c:v>0.14570490270269293</c:v>
                </c:pt>
                <c:pt idx="5">
                  <c:v>0.23775977611378571</c:v>
                </c:pt>
                <c:pt idx="6">
                  <c:v>0.26168791174078998</c:v>
                </c:pt>
                <c:pt idx="7">
                  <c:v>0.2336450819477115</c:v>
                </c:pt>
                <c:pt idx="8">
                  <c:v>0.2123413144812768</c:v>
                </c:pt>
                <c:pt idx="9">
                  <c:v>0.20286205965776388</c:v>
                </c:pt>
                <c:pt idx="10">
                  <c:v>0.17819310178416126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1261.6669999999999</c:v>
                </c:pt>
                <c:pt idx="2">
                  <c:v>0</c:v>
                </c:pt>
                <c:pt idx="3">
                  <c:v>5.1269999999999998</c:v>
                </c:pt>
                <c:pt idx="4">
                  <c:v>43.966000000000001</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1266.7939999999999</c:v>
                </c:pt>
                <c:pt idx="4" formatCode="#,##0">
                  <c:v>43.966000000000001</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14：パルプ・紙・紙加工品製造業(N=2)</c:v>
                </c:pt>
                <c:pt idx="1">
                  <c:v>16：化学工業(N=4)</c:v>
                </c:pt>
                <c:pt idx="2">
                  <c:v>17：石油製品・石炭製品製造業(N=0)</c:v>
                </c:pt>
                <c:pt idx="3">
                  <c:v>21：窯業・土石製品製造業(N=8)</c:v>
                </c:pt>
                <c:pt idx="4">
                  <c:v>22：鉄鋼業(N=0)</c:v>
                </c:pt>
                <c:pt idx="5">
                  <c:v>9：食料品製造業(N=0)</c:v>
                </c:pt>
                <c:pt idx="6">
                  <c:v>10：飲料・たばこ・飼料製造業(N=0)</c:v>
                </c:pt>
                <c:pt idx="7">
                  <c:v>11：繊維工業(N=4)</c:v>
                </c:pt>
                <c:pt idx="8">
                  <c:v>12：木材・木製品製造業(N=0)</c:v>
                </c:pt>
                <c:pt idx="9">
                  <c:v>13：家具・装備品製造業(N=0)</c:v>
                </c:pt>
                <c:pt idx="10">
                  <c:v>15：印刷・同関連業(N=1)</c:v>
                </c:pt>
                <c:pt idx="11">
                  <c:v>18：プラスチック製品製造業(N=2)</c:v>
                </c:pt>
                <c:pt idx="12">
                  <c:v>19：ゴム製品製造業(N=0)</c:v>
                </c:pt>
                <c:pt idx="13">
                  <c:v>20：なめし革・同製品・毛皮製造業(N=0)</c:v>
                </c:pt>
                <c:pt idx="14">
                  <c:v>23：非鉄金属製造業(N=0)</c:v>
                </c:pt>
                <c:pt idx="15">
                  <c:v>24：金属製品製造業(N=0)</c:v>
                </c:pt>
                <c:pt idx="16">
                  <c:v>25：はん用機械器具製造業(N=1)</c:v>
                </c:pt>
                <c:pt idx="17">
                  <c:v>26：生産用機械器具製造業(N=0)</c:v>
                </c:pt>
                <c:pt idx="18">
                  <c:v>27：業務用機械器具製造業(N=0)</c:v>
                </c:pt>
                <c:pt idx="19">
                  <c:v>28：電子部品等製造業(N=7)</c:v>
                </c:pt>
                <c:pt idx="20">
                  <c:v>29：電気機械器具製造業(N=1)</c:v>
                </c:pt>
                <c:pt idx="21">
                  <c:v>30：情報通信機械器具製造業(N=0)</c:v>
                </c:pt>
                <c:pt idx="22">
                  <c:v>31：輸送用機械器具製造業(N=4)</c:v>
                </c:pt>
                <c:pt idx="23">
                  <c:v>32：その他の製造業(N=0)</c:v>
                </c:pt>
                <c:pt idx="24">
                  <c:v>F：電気・ガス・熱供給・水道業(N=1)</c:v>
                </c:pt>
                <c:pt idx="25">
                  <c:v>G：情報通信業(N=1)</c:v>
                </c:pt>
                <c:pt idx="26">
                  <c:v>H：運輸業，郵便業(N=0)</c:v>
                </c:pt>
                <c:pt idx="27">
                  <c:v>I：卸売業，小売業(N=2)</c:v>
                </c:pt>
                <c:pt idx="28">
                  <c:v>J：金融業，保険業(N=1)</c:v>
                </c:pt>
                <c:pt idx="29">
                  <c:v>K：不動産業，物品賃貸業(N=0)</c:v>
                </c:pt>
                <c:pt idx="30">
                  <c:v>L：学術研究,専門･技術ｻｰﾋﾞｽ業(N=0)</c:v>
                </c:pt>
                <c:pt idx="31">
                  <c:v>M：宿泊業，飲食サービス業(N=0)</c:v>
                </c:pt>
                <c:pt idx="32">
                  <c:v>N：生活関連ｻｰﾋﾞｽ業,娯楽業(N=1)</c:v>
                </c:pt>
                <c:pt idx="33">
                  <c:v>O：教育，学習支援業(N=0)</c:v>
                </c:pt>
                <c:pt idx="34">
                  <c:v>P：医療，福祉(N=2)</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156.595</c:v>
                </c:pt>
                <c:pt idx="1">
                  <c:v>35.204000000000001</c:v>
                </c:pt>
                <c:pt idx="2">
                  <c:v>0</c:v>
                </c:pt>
                <c:pt idx="3">
                  <c:v>795.48900000000003</c:v>
                </c:pt>
                <c:pt idx="4">
                  <c:v>0</c:v>
                </c:pt>
                <c:pt idx="5">
                  <c:v>0</c:v>
                </c:pt>
                <c:pt idx="6">
                  <c:v>0</c:v>
                </c:pt>
                <c:pt idx="7">
                  <c:v>20.783999999999999</c:v>
                </c:pt>
                <c:pt idx="8">
                  <c:v>0</c:v>
                </c:pt>
                <c:pt idx="9">
                  <c:v>0</c:v>
                </c:pt>
                <c:pt idx="10">
                  <c:v>5.9960000000000004</c:v>
                </c:pt>
                <c:pt idx="11">
                  <c:v>8.8149999999999995</c:v>
                </c:pt>
                <c:pt idx="12">
                  <c:v>0</c:v>
                </c:pt>
                <c:pt idx="13">
                  <c:v>0</c:v>
                </c:pt>
                <c:pt idx="14">
                  <c:v>0</c:v>
                </c:pt>
                <c:pt idx="15">
                  <c:v>0</c:v>
                </c:pt>
                <c:pt idx="16">
                  <c:v>2.214</c:v>
                </c:pt>
                <c:pt idx="17">
                  <c:v>0</c:v>
                </c:pt>
                <c:pt idx="18">
                  <c:v>0</c:v>
                </c:pt>
                <c:pt idx="19">
                  <c:v>205.41399999999999</c:v>
                </c:pt>
                <c:pt idx="20">
                  <c:v>3.4569999999999999</c:v>
                </c:pt>
                <c:pt idx="21">
                  <c:v>0</c:v>
                </c:pt>
                <c:pt idx="22">
                  <c:v>27.699000000000002</c:v>
                </c:pt>
                <c:pt idx="23">
                  <c:v>0</c:v>
                </c:pt>
                <c:pt idx="24">
                  <c:v>2.99</c:v>
                </c:pt>
                <c:pt idx="25">
                  <c:v>2.5310000000000001</c:v>
                </c:pt>
                <c:pt idx="26">
                  <c:v>0</c:v>
                </c:pt>
                <c:pt idx="27">
                  <c:v>6.3570000000000002</c:v>
                </c:pt>
                <c:pt idx="28">
                  <c:v>2.714</c:v>
                </c:pt>
                <c:pt idx="29">
                  <c:v>0</c:v>
                </c:pt>
                <c:pt idx="30">
                  <c:v>0</c:v>
                </c:pt>
                <c:pt idx="31">
                  <c:v>0</c:v>
                </c:pt>
                <c:pt idx="32">
                  <c:v>4.3630000000000004</c:v>
                </c:pt>
                <c:pt idx="33">
                  <c:v>0</c:v>
                </c:pt>
                <c:pt idx="34">
                  <c:v>15.249000000000001</c:v>
                </c:pt>
                <c:pt idx="35">
                  <c:v>0</c:v>
                </c:pt>
                <c:pt idx="36">
                  <c:v>9.7620000000000005</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589.75238232087383</c:v>
                </c:pt>
                <c:pt idx="2">
                  <c:v>16.290122648953421</c:v>
                </c:pt>
                <c:pt idx="3">
                  <c:v>13.912421174046379</c:v>
                </c:pt>
                <c:pt idx="4">
                  <c:v>257.47186682286087</c:v>
                </c:pt>
                <c:pt idx="5">
                  <c:v>229.66565781869991</c:v>
                </c:pt>
                <c:pt idx="7">
                  <c:v>326.69207940455931</c:v>
                </c:pt>
                <c:pt idx="8">
                  <c:v>9.4063187570334801</c:v>
                </c:pt>
                <c:pt idx="9">
                  <c:v>0</c:v>
                </c:pt>
                <c:pt idx="10">
                  <c:v>21.48466225201777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619.95492614387365</c:v>
                </c:pt>
                <c:pt idx="4" formatCode="#,##0">
                  <c:v>257.47186682286087</c:v>
                </c:pt>
                <c:pt idx="5" formatCode="#,##0">
                  <c:v>229.66565781869991</c:v>
                </c:pt>
                <c:pt idx="6" formatCode="#,##0">
                  <c:v>336.0983981615928</c:v>
                </c:pt>
                <c:pt idx="10" formatCode="#,##0">
                  <c:v>21.48466225201777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691.005</c:v>
                </c:pt>
                <c:pt idx="2" formatCode="#,##0_);[Red]\(#,##0\)">
                  <c:v>161.899</c:v>
                </c:pt>
                <c:pt idx="3" formatCode="#,##0_);[Red]\(#,##0\)">
                  <c:v>457.85599999999999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691.005</c:v>
                </c:pt>
                <c:pt idx="1">
                  <c:v>619.755</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大垣市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11：繊維工業(N=4)</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28：電子部品等製造業(N=7)</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③特定事業所の現状把握!$BG$21:$BG$39</c:f>
              <c:numCache>
                <c:formatCode>[=0]#,##0;[&lt;1]0.00;#,##0</c:formatCode>
                <c:ptCount val="19"/>
                <c:pt idx="0">
                  <c:v>0</c:v>
                </c:pt>
                <c:pt idx="1">
                  <c:v>0</c:v>
                </c:pt>
                <c:pt idx="2">
                  <c:v>5.1959999999999997</c:v>
                </c:pt>
                <c:pt idx="3">
                  <c:v>0</c:v>
                </c:pt>
                <c:pt idx="4">
                  <c:v>0</c:v>
                </c:pt>
                <c:pt idx="5">
                  <c:v>5.9960000000000004</c:v>
                </c:pt>
                <c:pt idx="6">
                  <c:v>4.4074999999999998</c:v>
                </c:pt>
                <c:pt idx="7">
                  <c:v>0</c:v>
                </c:pt>
                <c:pt idx="8">
                  <c:v>0</c:v>
                </c:pt>
                <c:pt idx="9">
                  <c:v>0</c:v>
                </c:pt>
                <c:pt idx="10">
                  <c:v>0</c:v>
                </c:pt>
                <c:pt idx="11">
                  <c:v>2.214</c:v>
                </c:pt>
                <c:pt idx="12">
                  <c:v>0</c:v>
                </c:pt>
                <c:pt idx="13">
                  <c:v>0</c:v>
                </c:pt>
                <c:pt idx="14">
                  <c:v>29.344857142857141</c:v>
                </c:pt>
                <c:pt idx="15">
                  <c:v>3.4569999999999999</c:v>
                </c:pt>
                <c:pt idx="16">
                  <c:v>0</c:v>
                </c:pt>
                <c:pt idx="17">
                  <c:v>6.9247500000000004</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11：繊維工業(N=4)</c:v>
                </c:pt>
                <c:pt idx="3">
                  <c:v>12：木材・木製品製造業(N=0)</c:v>
                </c:pt>
                <c:pt idx="4">
                  <c:v>13：家具・装備品製造業(N=0)</c:v>
                </c:pt>
                <c:pt idx="5">
                  <c:v>15：印刷・同関連業(N=1)</c:v>
                </c:pt>
                <c:pt idx="6">
                  <c:v>18：プラスチック製品製造業(N=2)</c:v>
                </c:pt>
                <c:pt idx="7">
                  <c:v>19：ゴム製品製造業(N=0)</c:v>
                </c:pt>
                <c:pt idx="8">
                  <c:v>20：なめし革・同製品・毛皮製造業(N=0)</c:v>
                </c:pt>
                <c:pt idx="9">
                  <c:v>23：非鉄金属製造業(N=0)</c:v>
                </c:pt>
                <c:pt idx="10">
                  <c:v>24：金属製品製造業(N=0)</c:v>
                </c:pt>
                <c:pt idx="11">
                  <c:v>25：はん用機械器具製造業(N=1)</c:v>
                </c:pt>
                <c:pt idx="12">
                  <c:v>26：生産用機械器具製造業(N=0)</c:v>
                </c:pt>
                <c:pt idx="13">
                  <c:v>27：業務用機械器具製造業(N=0)</c:v>
                </c:pt>
                <c:pt idx="14">
                  <c:v>28：電子部品等製造業(N=7)</c:v>
                </c:pt>
                <c:pt idx="15">
                  <c:v>29：電気機械器具製造業(N=1)</c:v>
                </c:pt>
                <c:pt idx="16">
                  <c:v>30：情報通信機械器具製造業(N=0)</c:v>
                </c:pt>
                <c:pt idx="17">
                  <c:v>31：輸送用機械器具製造業(N=4)</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大垣市</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2.99</c:v>
                </c:pt>
                <c:pt idx="1">
                  <c:v>2.5310000000000001</c:v>
                </c:pt>
                <c:pt idx="2">
                  <c:v>0</c:v>
                </c:pt>
                <c:pt idx="3">
                  <c:v>3.1785000000000001</c:v>
                </c:pt>
                <c:pt idx="4">
                  <c:v>2.714</c:v>
                </c:pt>
                <c:pt idx="5">
                  <c:v>0</c:v>
                </c:pt>
                <c:pt idx="6">
                  <c:v>0</c:v>
                </c:pt>
                <c:pt idx="7">
                  <c:v>0</c:v>
                </c:pt>
                <c:pt idx="8">
                  <c:v>4.3630000000000004</c:v>
                </c:pt>
                <c:pt idx="9">
                  <c:v>0</c:v>
                </c:pt>
                <c:pt idx="10">
                  <c:v>7.6245000000000003</c:v>
                </c:pt>
                <c:pt idx="11">
                  <c:v>0</c:v>
                </c:pt>
                <c:pt idx="12">
                  <c:v>9.7620000000000005</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G：情報通信業(N=1)</c:v>
                </c:pt>
                <c:pt idx="2">
                  <c:v>H：運輸業，郵便業(N=0)</c:v>
                </c:pt>
                <c:pt idx="3">
                  <c:v>I：卸売業，小売業(N=2)</c:v>
                </c:pt>
                <c:pt idx="4">
                  <c:v>J：金融業，保険業(N=1)</c:v>
                </c:pt>
                <c:pt idx="5">
                  <c:v>K：不動産業，物品賃貸業(N=0)</c:v>
                </c:pt>
                <c:pt idx="6">
                  <c:v>L：学術研究,専門･技術ｻｰﾋﾞｽ業(N=0)</c:v>
                </c:pt>
                <c:pt idx="7">
                  <c:v>M：宿泊業，飲食サービス業(N=0)</c:v>
                </c:pt>
                <c:pt idx="8">
                  <c:v>N：生活関連ｻｰﾋﾞｽ業,娯楽業(N=1)</c:v>
                </c:pt>
                <c:pt idx="9">
                  <c:v>O：教育，学習支援業(N=0)</c:v>
                </c:pt>
                <c:pt idx="10">
                  <c:v>P：医療，福祉(N=2)</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大垣市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大垣市</c:v>
                </c:pt>
              </c:strCache>
            </c:strRef>
          </c:tx>
          <c:spPr>
            <a:solidFill>
              <a:srgbClr val="FF0066"/>
            </a:solidFill>
            <a:ln>
              <a:noFill/>
            </a:ln>
          </c:spPr>
          <c:invertIfNegative val="0"/>
          <c:cat>
            <c:strRef>
              <c:f>③特定事業所の現状把握!$BD$16:$BD$20</c:f>
              <c:strCache>
                <c:ptCount val="5"/>
                <c:pt idx="0">
                  <c:v>14：パルプ・紙・紙加工品製造業(N=2)</c:v>
                </c:pt>
                <c:pt idx="1">
                  <c:v>16：化学工業(N=4)</c:v>
                </c:pt>
                <c:pt idx="2">
                  <c:v>17：石油製品・石炭製品製造業(N=0)</c:v>
                </c:pt>
                <c:pt idx="3">
                  <c:v>21：窯業・土石製品製造業(N=8)</c:v>
                </c:pt>
                <c:pt idx="4">
                  <c:v>22：鉄鋼業(N=0)</c:v>
                </c:pt>
              </c:strCache>
            </c:strRef>
          </c:cat>
          <c:val>
            <c:numRef>
              <c:f>③特定事業所の現状把握!$BG$16:$BG$20</c:f>
              <c:numCache>
                <c:formatCode>[=0]#,##0;[&lt;1]0.00;#,##0</c:formatCode>
                <c:ptCount val="5"/>
                <c:pt idx="0">
                  <c:v>78.297499999999999</c:v>
                </c:pt>
                <c:pt idx="1">
                  <c:v>8.8010000000000002</c:v>
                </c:pt>
                <c:pt idx="2">
                  <c:v>0</c:v>
                </c:pt>
                <c:pt idx="3">
                  <c:v>99.436125000000004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14：パルプ・紙・紙加工品製造業(N=2)</c:v>
                </c:pt>
                <c:pt idx="1">
                  <c:v>16：化学工業(N=4)</c:v>
                </c:pt>
                <c:pt idx="2">
                  <c:v>17：石油製品・石炭製品製造業(N=0)</c:v>
                </c:pt>
                <c:pt idx="3">
                  <c:v>21：窯業・土石製品製造業(N=8)</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87,169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32292.900000000107</c:v>
                </c:pt>
                <c:pt idx="1">
                  <c:v>54561.200000000106</c:v>
                </c:pt>
                <c:pt idx="2">
                  <c:v>0</c:v>
                </c:pt>
                <c:pt idx="3">
                  <c:v>0</c:v>
                </c:pt>
                <c:pt idx="4">
                  <c:v>0</c:v>
                </c:pt>
                <c:pt idx="5">
                  <c:v>315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113,134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38755.355148000126</c:v>
                </c:pt>
                <c:pt idx="1">
                  <c:v>72171.372912000152</c:v>
                </c:pt>
                <c:pt idx="2">
                  <c:v>0</c:v>
                </c:pt>
                <c:pt idx="3">
                  <c:v>0</c:v>
                </c:pt>
                <c:pt idx="4">
                  <c:v>0</c:v>
                </c:pt>
                <c:pt idx="5">
                  <c:v>2207.52</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大垣市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44.233085448000004</c:v>
                </c:pt>
                <c:pt idx="1">
                  <c:v>13.776279372000003</c:v>
                </c:pt>
                <c:pt idx="2">
                  <c:v>0.75699216000000003</c:v>
                </c:pt>
                <c:pt idx="3">
                  <c:v>0</c:v>
                </c:pt>
                <c:pt idx="4">
                  <c:v>20.552030810000002</c:v>
                </c:pt>
                <c:pt idx="5">
                  <c:v>105.10881332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1,027,823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大垣市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902634</c:v>
                </c:pt>
                <c:pt idx="1">
                  <c:v>121600</c:v>
                </c:pt>
                <c:pt idx="2">
                  <c:v>3589</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315</c:v>
                </c:pt>
                <c:pt idx="3">
                  <c:v>315</c:v>
                </c:pt>
                <c:pt idx="4">
                  <c:v>315</c:v>
                </c:pt>
                <c:pt idx="5">
                  <c:v>315</c:v>
                </c:pt>
                <c:pt idx="6">
                  <c:v>315</c:v>
                </c:pt>
                <c:pt idx="7">
                  <c:v>315</c:v>
                </c:pt>
                <c:pt idx="8">
                  <c:v>315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34988.199999999997</c:v>
                </c:pt>
                <c:pt idx="1">
                  <c:v>40676.5</c:v>
                </c:pt>
                <c:pt idx="2">
                  <c:v>44463.999999999927</c:v>
                </c:pt>
                <c:pt idx="3">
                  <c:v>47454</c:v>
                </c:pt>
                <c:pt idx="4">
                  <c:v>51083.800000000141</c:v>
                </c:pt>
                <c:pt idx="5">
                  <c:v>52440.900000000118</c:v>
                </c:pt>
                <c:pt idx="6">
                  <c:v>52844.200000000114</c:v>
                </c:pt>
                <c:pt idx="7">
                  <c:v>53129.200000000106</c:v>
                </c:pt>
                <c:pt idx="8">
                  <c:v>54561.200000000106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17466.2</c:v>
                </c:pt>
                <c:pt idx="1">
                  <c:v>18963.400000000001</c:v>
                </c:pt>
                <c:pt idx="2">
                  <c:v>20529.900000000001</c:v>
                </c:pt>
                <c:pt idx="3">
                  <c:v>22057.600000000006</c:v>
                </c:pt>
                <c:pt idx="4">
                  <c:v>23725.199999999972</c:v>
                </c:pt>
                <c:pt idx="5">
                  <c:v>25587.799999999941</c:v>
                </c:pt>
                <c:pt idx="6">
                  <c:v>27747.499999999931</c:v>
                </c:pt>
                <c:pt idx="7">
                  <c:v>30287.10000000002</c:v>
                </c:pt>
                <c:pt idx="8">
                  <c:v>32292.900000000107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5.3217791293170238E-2</c:v>
                </c:pt>
                <c:pt idx="1">
                  <c:v>6.1292878765248651E-2</c:v>
                </c:pt>
                <c:pt idx="2">
                  <c:v>6.9626289646673653E-2</c:v>
                </c:pt>
                <c:pt idx="3">
                  <c:v>7.4175423200233001E-2</c:v>
                </c:pt>
                <c:pt idx="4">
                  <c:v>7.7589819537755941E-2</c:v>
                </c:pt>
                <c:pt idx="5">
                  <c:v>7.8077501656104359E-2</c:v>
                </c:pt>
                <c:pt idx="6">
                  <c:v>7.8612392178243506E-2</c:v>
                </c:pt>
                <c:pt idx="7">
                  <c:v>8.2765052555242372E-2</c:v>
                </c:pt>
                <c:pt idx="8">
                  <c:v>8.6036169709029012E-2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513.88723624653926</c:v>
                </c:pt>
                <c:pt idx="2">
                  <c:v>12.341882037273329</c:v>
                </c:pt>
                <c:pt idx="3">
                  <c:v>12.577374082700979</c:v>
                </c:pt>
                <c:pt idx="4">
                  <c:v>317.31013623414589</c:v>
                </c:pt>
                <c:pt idx="5">
                  <c:v>257.77906363250707</c:v>
                </c:pt>
                <c:pt idx="7">
                  <c:v>291.07484142658905</c:v>
                </c:pt>
                <c:pt idx="8">
                  <c:v>12.615654919728399</c:v>
                </c:pt>
                <c:pt idx="9">
                  <c:v>0</c:v>
                </c:pt>
                <c:pt idx="10">
                  <c:v>23.375391551933649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538.80649236651357</c:v>
                </c:pt>
                <c:pt idx="4" formatCode="#,##0">
                  <c:v>317.31013623414589</c:v>
                </c:pt>
                <c:pt idx="5" formatCode="#,##0">
                  <c:v>257.77906363250707</c:v>
                </c:pt>
                <c:pt idx="6" formatCode="#,##0">
                  <c:v>303.69049634631745</c:v>
                </c:pt>
                <c:pt idx="10" formatCode="#,##0">
                  <c:v>23.375391551933649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4120</c:v>
                </c:pt>
                <c:pt idx="1">
                  <c:v>4420</c:v>
                </c:pt>
                <c:pt idx="2">
                  <c:v>4737</c:v>
                </c:pt>
                <c:pt idx="3">
                  <c:v>5052</c:v>
                </c:pt>
                <c:pt idx="4">
                  <c:v>5383</c:v>
                </c:pt>
                <c:pt idx="5">
                  <c:v>5707</c:v>
                </c:pt>
                <c:pt idx="6">
                  <c:v>6054</c:v>
                </c:pt>
                <c:pt idx="7">
                  <c:v>6483</c:v>
                </c:pt>
                <c:pt idx="8">
                  <c:v>6846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1314961.4684453751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113134.24806000029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1632398.8050000002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1228696.818</c:v>
                </c:pt>
                <c:pt idx="1">
                  <c:v>382674.42700000008</c:v>
                </c:pt>
                <c:pt idx="2">
                  <c:v>21027.56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110926.72806000029</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435.99752694148549</c:v>
                </c:pt>
                <c:pt idx="2">
                  <c:v>11.567032113436174</c:v>
                </c:pt>
                <c:pt idx="3">
                  <c:v>7.1417564218073482</c:v>
                </c:pt>
                <c:pt idx="4">
                  <c:v>222.96857771171514</c:v>
                </c:pt>
                <c:pt idx="5">
                  <c:v>227.34020211736441</c:v>
                </c:pt>
                <c:pt idx="7">
                  <c:v>245.46256480211315</c:v>
                </c:pt>
                <c:pt idx="8">
                  <c:v>9.376788514528382</c:v>
                </c:pt>
                <c:pt idx="9">
                  <c:v>0</c:v>
                </c:pt>
                <c:pt idx="10">
                  <c:v>26.579564649722389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454.70631547672906</c:v>
                </c:pt>
                <c:pt idx="4">
                  <c:v>222.96857771171514</c:v>
                </c:pt>
                <c:pt idx="5">
                  <c:v>227.34020211736441</c:v>
                </c:pt>
                <c:pt idx="6">
                  <c:v>254.83935331664154</c:v>
                </c:pt>
                <c:pt idx="10">
                  <c:v>26.579564649722389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-265196.88254072098</c:v>
                </c:pt>
                <c:pt idx="8">
                  <c:v>-4372.7322902869491</c:v>
                </c:pt>
                <c:pt idx="9">
                  <c:v>-161874.89613710495</c:v>
                </c:pt>
                <c:pt idx="10">
                  <c:v>0</c:v>
                </c:pt>
                <c:pt idx="11">
                  <c:v>-6355.2060696717235</c:v>
                </c:pt>
                <c:pt idx="12">
                  <c:v>-47995.866242770047</c:v>
                </c:pt>
                <c:pt idx="13">
                  <c:v>-216656.61282822862</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再エネ比較シート!$BM$72:$BM$161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0</c:v>
                </c:pt>
                <c:pt idx="8">
                  <c:v>0</c:v>
                </c:pt>
                <c:pt idx="9">
                  <c:v>0</c:v>
                </c:pt>
                <c:pt idx="10">
                  <c:v>186289.86006465604</c:v>
                </c:pt>
                <c:pt idx="11">
                  <c:v>0</c:v>
                </c:pt>
                <c:pt idx="12">
                  <c:v>0</c:v>
                </c:pt>
                <c:pt idx="13">
                  <c:v>0</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再エネ比較シート!$BK$72:$BK$161</c:f>
              <c:numCache>
                <c:formatCode>#,##0_);[Red]\(#,##0\)</c:formatCode>
                <c:ptCount val="90"/>
                <c:pt idx="0">
                  <c:v>32749.018667192955</c:v>
                </c:pt>
                <c:pt idx="1">
                  <c:v>312074.62878206698</c:v>
                </c:pt>
                <c:pt idx="2">
                  <c:v>3087158.8516205419</c:v>
                </c:pt>
                <c:pt idx="3">
                  <c:v>1055014.0355679216</c:v>
                </c:pt>
                <c:pt idx="4">
                  <c:v>317437.33655462507</c:v>
                </c:pt>
                <c:pt idx="5">
                  <c:v>308068.4843051362</c:v>
                </c:pt>
                <c:pt idx="6">
                  <c:v>450062.46535280359</c:v>
                </c:pt>
                <c:pt idx="7">
                  <c:v>-265196.88254072098</c:v>
                </c:pt>
                <c:pt idx="8">
                  <c:v>-4372.7322902869491</c:v>
                </c:pt>
                <c:pt idx="9">
                  <c:v>-161874.89613710495</c:v>
                </c:pt>
                <c:pt idx="10">
                  <c:v>186289.86006465604</c:v>
                </c:pt>
                <c:pt idx="11">
                  <c:v>-6355.2060696717235</c:v>
                </c:pt>
                <c:pt idx="12">
                  <c:v>-47995.866242770047</c:v>
                </c:pt>
                <c:pt idx="13">
                  <c:v>-216656.61282822862</c:v>
                </c:pt>
                <c:pt idx="14">
                  <c:v>2917717.0363686807</c:v>
                </c:pt>
                <c:pt idx="15">
                  <c:v>1483727.1158746311</c:v>
                </c:pt>
                <c:pt idx="16">
                  <c:v>54492.086144046712</c:v>
                </c:pt>
                <c:pt idx="17">
                  <c:v>34010.489513734603</c:v>
                </c:pt>
                <c:pt idx="18">
                  <c:v>461565.3610974038</c:v>
                </c:pt>
                <c:pt idx="19">
                  <c:v>371682.30176405038</c:v>
                </c:pt>
                <c:pt idx="20">
                  <c:v>252529.5351650157</c:v>
                </c:pt>
                <c:pt idx="21">
                  <c:v>766777.72466556332</c:v>
                </c:pt>
                <c:pt idx="22">
                  <c:v>6713845.8770562988</c:v>
                </c:pt>
                <c:pt idx="23">
                  <c:v>56832.337710936321</c:v>
                </c:pt>
                <c:pt idx="24">
                  <c:v>232736.25179890782</c:v>
                </c:pt>
                <c:pt idx="25">
                  <c:v>106429.68666335614</c:v>
                </c:pt>
                <c:pt idx="26">
                  <c:v>101277.10787269157</c:v>
                </c:pt>
                <c:pt idx="27">
                  <c:v>949789.87203694694</c:v>
                </c:pt>
                <c:pt idx="28">
                  <c:v>139536.45311334793</c:v>
                </c:pt>
                <c:pt idx="29">
                  <c:v>150948.98189928505</c:v>
                </c:pt>
                <c:pt idx="30">
                  <c:v>1692794.9195092621</c:v>
                </c:pt>
                <c:pt idx="31">
                  <c:v>385355.61580084608</c:v>
                </c:pt>
                <c:pt idx="32">
                  <c:v>168496.29956066009</c:v>
                </c:pt>
                <c:pt idx="33">
                  <c:v>11135.945398883894</c:v>
                </c:pt>
                <c:pt idx="34">
                  <c:v>42888.100190969999</c:v>
                </c:pt>
                <c:pt idx="35">
                  <c:v>224343.65855284722</c:v>
                </c:pt>
                <c:pt idx="36">
                  <c:v>150985.67933767269</c:v>
                </c:pt>
                <c:pt idx="37">
                  <c:v>1003258.3386504854</c:v>
                </c:pt>
                <c:pt idx="38">
                  <c:v>157302.41345184651</c:v>
                </c:pt>
                <c:pt idx="39">
                  <c:v>448810.20493417344</c:v>
                </c:pt>
                <c:pt idx="40">
                  <c:v>287144.08536318672</c:v>
                </c:pt>
                <c:pt idx="41">
                  <c:v>28107.355273656969</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再エネ比較シート!$BJ$72:$BJ$161</c:f>
              <c:numCache>
                <c:formatCode>#,##0_);[Red]\(#,##0\)</c:formatCode>
                <c:ptCount val="90"/>
                <c:pt idx="0">
                  <c:v>109254.92033280706</c:v>
                </c:pt>
                <c:pt idx="1">
                  <c:v>145264.42621793304</c:v>
                </c:pt>
                <c:pt idx="2">
                  <c:v>129161.1883794578</c:v>
                </c:pt>
                <c:pt idx="3">
                  <c:v>396372.35443207849</c:v>
                </c:pt>
                <c:pt idx="4">
                  <c:v>1314961.4684453751</c:v>
                </c:pt>
                <c:pt idx="5">
                  <c:v>122411.40469486381</c:v>
                </c:pt>
                <c:pt idx="6">
                  <c:v>234265.14564719642</c:v>
                </c:pt>
                <c:pt idx="7">
                  <c:v>1297242.3945407211</c:v>
                </c:pt>
                <c:pt idx="8">
                  <c:v>123143.42629028694</c:v>
                </c:pt>
                <c:pt idx="9">
                  <c:v>934073.49513710476</c:v>
                </c:pt>
                <c:pt idx="10">
                  <c:v>66051.808935343957</c:v>
                </c:pt>
                <c:pt idx="11">
                  <c:v>92935.648069671734</c:v>
                </c:pt>
                <c:pt idx="12">
                  <c:v>179488.11024277005</c:v>
                </c:pt>
                <c:pt idx="13">
                  <c:v>2442446.4268282289</c:v>
                </c:pt>
                <c:pt idx="14">
                  <c:v>253785.40363131923</c:v>
                </c:pt>
                <c:pt idx="15">
                  <c:v>174512.42612536871</c:v>
                </c:pt>
                <c:pt idx="16">
                  <c:v>183623.26085595324</c:v>
                </c:pt>
                <c:pt idx="17">
                  <c:v>66595.08448626539</c:v>
                </c:pt>
                <c:pt idx="18">
                  <c:v>37964.246902596227</c:v>
                </c:pt>
                <c:pt idx="19">
                  <c:v>9625.8802359497004</c:v>
                </c:pt>
                <c:pt idx="20">
                  <c:v>68344.874834984337</c:v>
                </c:pt>
                <c:pt idx="21">
                  <c:v>729018.17733443668</c:v>
                </c:pt>
                <c:pt idx="22">
                  <c:v>531947.63694370212</c:v>
                </c:pt>
                <c:pt idx="23">
                  <c:v>635555.05328906362</c:v>
                </c:pt>
                <c:pt idx="24">
                  <c:v>221285.07420109218</c:v>
                </c:pt>
                <c:pt idx="25">
                  <c:v>419002.14533664379</c:v>
                </c:pt>
                <c:pt idx="26">
                  <c:v>63111.307127308435</c:v>
                </c:pt>
                <c:pt idx="27">
                  <c:v>673100.43896305328</c:v>
                </c:pt>
                <c:pt idx="28">
                  <c:v>343996.91188665217</c:v>
                </c:pt>
                <c:pt idx="29">
                  <c:v>11778.448100714948</c:v>
                </c:pt>
                <c:pt idx="30">
                  <c:v>182573.57249073806</c:v>
                </c:pt>
                <c:pt idx="31">
                  <c:v>17832.663199153896</c:v>
                </c:pt>
                <c:pt idx="32">
                  <c:v>290969.77543933992</c:v>
                </c:pt>
                <c:pt idx="33">
                  <c:v>292596.58160111605</c:v>
                </c:pt>
                <c:pt idx="34">
                  <c:v>188850.36680903001</c:v>
                </c:pt>
                <c:pt idx="35">
                  <c:v>451939.28044715268</c:v>
                </c:pt>
                <c:pt idx="36">
                  <c:v>193631.32566232732</c:v>
                </c:pt>
                <c:pt idx="37">
                  <c:v>243214.1523495148</c:v>
                </c:pt>
                <c:pt idx="38">
                  <c:v>86990.53754815353</c:v>
                </c:pt>
                <c:pt idx="39">
                  <c:v>170644.9040658265</c:v>
                </c:pt>
                <c:pt idx="40">
                  <c:v>196496.93763681327</c:v>
                </c:pt>
                <c:pt idx="41">
                  <c:v>106003.26372634304</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再エネ比較シート!$BE$72:$BE$161</c:f>
              <c:numCache>
                <c:formatCode>#,##0_);[Red]\(#,##0\)</c:formatCode>
                <c:ptCount val="90"/>
                <c:pt idx="0">
                  <c:v>142003.93900000001</c:v>
                </c:pt>
                <c:pt idx="1">
                  <c:v>398460.47100000002</c:v>
                </c:pt>
                <c:pt idx="2">
                  <c:v>505871.62699999992</c:v>
                </c:pt>
                <c:pt idx="3">
                  <c:v>1121921.2410000002</c:v>
                </c:pt>
                <c:pt idx="4">
                  <c:v>1228696.818</c:v>
                </c:pt>
                <c:pt idx="5">
                  <c:v>427078.83200000005</c:v>
                </c:pt>
                <c:pt idx="6">
                  <c:v>493279.31900000002</c:v>
                </c:pt>
                <c:pt idx="7">
                  <c:v>1031774.8240000001</c:v>
                </c:pt>
                <c:pt idx="8">
                  <c:v>118770.69399999999</c:v>
                </c:pt>
                <c:pt idx="9">
                  <c:v>769446.17499999981</c:v>
                </c:pt>
                <c:pt idx="10">
                  <c:v>143641.353</c:v>
                </c:pt>
                <c:pt idx="11">
                  <c:v>86580.44200000001</c:v>
                </c:pt>
                <c:pt idx="12">
                  <c:v>131492.24400000001</c:v>
                </c:pt>
                <c:pt idx="13">
                  <c:v>2222356.3740000003</c:v>
                </c:pt>
                <c:pt idx="14">
                  <c:v>857265.56599999988</c:v>
                </c:pt>
                <c:pt idx="15">
                  <c:v>420262.37600000005</c:v>
                </c:pt>
                <c:pt idx="16">
                  <c:v>238115.34699999995</c:v>
                </c:pt>
                <c:pt idx="17">
                  <c:v>100605.57399999999</c:v>
                </c:pt>
                <c:pt idx="18">
                  <c:v>210893.33299999998</c:v>
                </c:pt>
                <c:pt idx="19">
                  <c:v>30521.031000000003</c:v>
                </c:pt>
                <c:pt idx="20">
                  <c:v>127435.049</c:v>
                </c:pt>
                <c:pt idx="21">
                  <c:v>1016345.7610000001</c:v>
                </c:pt>
                <c:pt idx="22">
                  <c:v>1578357.044</c:v>
                </c:pt>
                <c:pt idx="23">
                  <c:v>678630.43499999994</c:v>
                </c:pt>
                <c:pt idx="24">
                  <c:v>414232.43400000001</c:v>
                </c:pt>
                <c:pt idx="25">
                  <c:v>516009.02100000001</c:v>
                </c:pt>
                <c:pt idx="26">
                  <c:v>164388.41500000001</c:v>
                </c:pt>
                <c:pt idx="27">
                  <c:v>1347918.3210000002</c:v>
                </c:pt>
                <c:pt idx="28">
                  <c:v>483533.36500000011</c:v>
                </c:pt>
                <c:pt idx="29">
                  <c:v>64080.097999999998</c:v>
                </c:pt>
                <c:pt idx="30">
                  <c:v>406238.989</c:v>
                </c:pt>
                <c:pt idx="31">
                  <c:v>76433.005999999994</c:v>
                </c:pt>
                <c:pt idx="32">
                  <c:v>441361.326</c:v>
                </c:pt>
                <c:pt idx="33">
                  <c:v>303732.52699999994</c:v>
                </c:pt>
                <c:pt idx="34">
                  <c:v>231738.467</c:v>
                </c:pt>
                <c:pt idx="35">
                  <c:v>672762.68099999987</c:v>
                </c:pt>
                <c:pt idx="36">
                  <c:v>244907.58199999997</c:v>
                </c:pt>
                <c:pt idx="37">
                  <c:v>643643.20400000014</c:v>
                </c:pt>
                <c:pt idx="38">
                  <c:v>207529.11800000002</c:v>
                </c:pt>
                <c:pt idx="39">
                  <c:v>416808.03699999995</c:v>
                </c:pt>
                <c:pt idx="40">
                  <c:v>414537.49300000002</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再エネ比較シート!$BF$72:$BF$161</c:f>
              <c:numCache>
                <c:formatCode>#,##0_);[Red]\(#,##0\)</c:formatCode>
                <c:ptCount val="90"/>
                <c:pt idx="0">
                  <c:v>0</c:v>
                </c:pt>
                <c:pt idx="1">
                  <c:v>55937.048999999999</c:v>
                </c:pt>
                <c:pt idx="2">
                  <c:v>2447453.5019999999</c:v>
                </c:pt>
                <c:pt idx="3">
                  <c:v>221086.64199999996</c:v>
                </c:pt>
                <c:pt idx="4">
                  <c:v>382674.42700000008</c:v>
                </c:pt>
                <c:pt idx="5">
                  <c:v>3401.0569999999998</c:v>
                </c:pt>
                <c:pt idx="6">
                  <c:v>188081.889</c:v>
                </c:pt>
                <c:pt idx="7">
                  <c:v>0</c:v>
                </c:pt>
                <c:pt idx="8">
                  <c:v>0</c:v>
                </c:pt>
                <c:pt idx="9">
                  <c:v>0</c:v>
                </c:pt>
                <c:pt idx="10">
                  <c:v>5183.5550000000003</c:v>
                </c:pt>
                <c:pt idx="11">
                  <c:v>0</c:v>
                </c:pt>
                <c:pt idx="12">
                  <c:v>0</c:v>
                </c:pt>
                <c:pt idx="13">
                  <c:v>3433.44</c:v>
                </c:pt>
                <c:pt idx="14">
                  <c:v>1885526.6229999999</c:v>
                </c:pt>
                <c:pt idx="15">
                  <c:v>994329.027</c:v>
                </c:pt>
                <c:pt idx="16">
                  <c:v>0</c:v>
                </c:pt>
                <c:pt idx="17">
                  <c:v>0</c:v>
                </c:pt>
                <c:pt idx="18">
                  <c:v>231541.601</c:v>
                </c:pt>
                <c:pt idx="19">
                  <c:v>56830.482000000004</c:v>
                </c:pt>
                <c:pt idx="20">
                  <c:v>191227.07399999999</c:v>
                </c:pt>
                <c:pt idx="21">
                  <c:v>408866.55300000001</c:v>
                </c:pt>
                <c:pt idx="22">
                  <c:v>3111069.0690000001</c:v>
                </c:pt>
                <c:pt idx="23">
                  <c:v>11938.476000000002</c:v>
                </c:pt>
                <c:pt idx="24">
                  <c:v>37574.108</c:v>
                </c:pt>
                <c:pt idx="25">
                  <c:v>6938.9579999999987</c:v>
                </c:pt>
                <c:pt idx="26">
                  <c:v>0</c:v>
                </c:pt>
                <c:pt idx="27">
                  <c:v>169500.42600000001</c:v>
                </c:pt>
                <c:pt idx="28">
                  <c:v>0</c:v>
                </c:pt>
                <c:pt idx="29">
                  <c:v>77661.375</c:v>
                </c:pt>
                <c:pt idx="30">
                  <c:v>1004523.6990000001</c:v>
                </c:pt>
                <c:pt idx="31">
                  <c:v>57149.548000000003</c:v>
                </c:pt>
                <c:pt idx="32">
                  <c:v>16910.391999999996</c:v>
                </c:pt>
                <c:pt idx="33">
                  <c:v>0</c:v>
                </c:pt>
                <c:pt idx="34">
                  <c:v>0</c:v>
                </c:pt>
                <c:pt idx="35">
                  <c:v>0</c:v>
                </c:pt>
                <c:pt idx="36">
                  <c:v>74363.316000000021</c:v>
                </c:pt>
                <c:pt idx="37">
                  <c:v>536500.89300000004</c:v>
                </c:pt>
                <c:pt idx="38">
                  <c:v>24094.705999999998</c:v>
                </c:pt>
                <c:pt idx="39">
                  <c:v>176497.18700000001</c:v>
                </c:pt>
                <c:pt idx="40">
                  <c:v>66331.171000000002</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再エネ比較シート!$BG$72:$BG$161</c:f>
              <c:numCache>
                <c:formatCode>#,##0_);[Red]\(#,##0\)</c:formatCode>
                <c:ptCount val="90"/>
                <c:pt idx="0">
                  <c:v>0</c:v>
                </c:pt>
                <c:pt idx="1">
                  <c:v>2941.5349999999999</c:v>
                </c:pt>
                <c:pt idx="2">
                  <c:v>262994.91100000002</c:v>
                </c:pt>
                <c:pt idx="3">
                  <c:v>108378.507</c:v>
                </c:pt>
                <c:pt idx="4">
                  <c:v>21027.56</c:v>
                </c:pt>
                <c:pt idx="5">
                  <c:v>0</c:v>
                </c:pt>
                <c:pt idx="6">
                  <c:v>2966.4029999999993</c:v>
                </c:pt>
                <c:pt idx="7">
                  <c:v>270.68799999999999</c:v>
                </c:pt>
                <c:pt idx="8">
                  <c:v>0</c:v>
                </c:pt>
                <c:pt idx="9">
                  <c:v>2752.424</c:v>
                </c:pt>
                <c:pt idx="10">
                  <c:v>103516.761</c:v>
                </c:pt>
                <c:pt idx="11">
                  <c:v>0</c:v>
                </c:pt>
                <c:pt idx="12">
                  <c:v>0</c:v>
                </c:pt>
                <c:pt idx="13">
                  <c:v>0</c:v>
                </c:pt>
                <c:pt idx="14">
                  <c:v>428643.29</c:v>
                </c:pt>
                <c:pt idx="15">
                  <c:v>236015.761</c:v>
                </c:pt>
                <c:pt idx="16">
                  <c:v>0</c:v>
                </c:pt>
                <c:pt idx="17">
                  <c:v>0</c:v>
                </c:pt>
                <c:pt idx="18">
                  <c:v>57094.673999999999</c:v>
                </c:pt>
                <c:pt idx="19">
                  <c:v>293426.12800000003</c:v>
                </c:pt>
                <c:pt idx="20">
                  <c:v>2212.2869999999998</c:v>
                </c:pt>
                <c:pt idx="21">
                  <c:v>70583.588000000003</c:v>
                </c:pt>
                <c:pt idx="22">
                  <c:v>1781842.4400000002</c:v>
                </c:pt>
                <c:pt idx="23">
                  <c:v>1818.48</c:v>
                </c:pt>
                <c:pt idx="24">
                  <c:v>2214.7840000000006</c:v>
                </c:pt>
                <c:pt idx="25">
                  <c:v>2483.8530000000001</c:v>
                </c:pt>
                <c:pt idx="26">
                  <c:v>0</c:v>
                </c:pt>
                <c:pt idx="27">
                  <c:v>105471.564</c:v>
                </c:pt>
                <c:pt idx="28">
                  <c:v>0</c:v>
                </c:pt>
                <c:pt idx="29">
                  <c:v>20985.956999999999</c:v>
                </c:pt>
                <c:pt idx="30">
                  <c:v>464605.80399999995</c:v>
                </c:pt>
                <c:pt idx="31">
                  <c:v>269605.72499999998</c:v>
                </c:pt>
                <c:pt idx="32">
                  <c:v>1194.357</c:v>
                </c:pt>
                <c:pt idx="33">
                  <c:v>0</c:v>
                </c:pt>
                <c:pt idx="34">
                  <c:v>0</c:v>
                </c:pt>
                <c:pt idx="35">
                  <c:v>3520.2579999999994</c:v>
                </c:pt>
                <c:pt idx="36">
                  <c:v>25346.107</c:v>
                </c:pt>
                <c:pt idx="37">
                  <c:v>66328.394</c:v>
                </c:pt>
                <c:pt idx="38">
                  <c:v>12669.127</c:v>
                </c:pt>
                <c:pt idx="39">
                  <c:v>26149.884999999995</c:v>
                </c:pt>
                <c:pt idx="40">
                  <c:v>2772.3589999999999</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66.960999999999999</c:v>
                </c:pt>
                <c:pt idx="15">
                  <c:v>7632.3779999999997</c:v>
                </c:pt>
                <c:pt idx="16">
                  <c:v>0</c:v>
                </c:pt>
                <c:pt idx="17">
                  <c:v>0</c:v>
                </c:pt>
                <c:pt idx="18">
                  <c:v>0</c:v>
                </c:pt>
                <c:pt idx="19">
                  <c:v>530.54100000000005</c:v>
                </c:pt>
                <c:pt idx="20">
                  <c:v>0</c:v>
                </c:pt>
                <c:pt idx="21">
                  <c:v>0</c:v>
                </c:pt>
                <c:pt idx="22">
                  <c:v>774524.96100000013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2"/>
                <c:pt idx="0">
                  <c:v>安八町</c:v>
                </c:pt>
                <c:pt idx="1">
                  <c:v>池田町</c:v>
                </c:pt>
                <c:pt idx="2">
                  <c:v>揖斐川町</c:v>
                </c:pt>
                <c:pt idx="3">
                  <c:v>恵那市</c:v>
                </c:pt>
                <c:pt idx="4">
                  <c:v>大垣市</c:v>
                </c:pt>
                <c:pt idx="5">
                  <c:v>大野町</c:v>
                </c:pt>
                <c:pt idx="6">
                  <c:v>海津市</c:v>
                </c:pt>
                <c:pt idx="7">
                  <c:v>各務原市</c:v>
                </c:pt>
                <c:pt idx="8">
                  <c:v>笠松町</c:v>
                </c:pt>
                <c:pt idx="9">
                  <c:v>可児市</c:v>
                </c:pt>
                <c:pt idx="10">
                  <c:v>川辺町</c:v>
                </c:pt>
                <c:pt idx="11">
                  <c:v>北方町</c:v>
                </c:pt>
                <c:pt idx="12">
                  <c:v>岐南町</c:v>
                </c:pt>
                <c:pt idx="13">
                  <c:v>岐阜市</c:v>
                </c:pt>
                <c:pt idx="14">
                  <c:v>郡上市</c:v>
                </c:pt>
                <c:pt idx="15">
                  <c:v>下呂市</c:v>
                </c:pt>
                <c:pt idx="16">
                  <c:v>神戸町</c:v>
                </c:pt>
                <c:pt idx="17">
                  <c:v>坂祝町</c:v>
                </c:pt>
                <c:pt idx="18">
                  <c:v>白川町</c:v>
                </c:pt>
                <c:pt idx="19">
                  <c:v>白川村</c:v>
                </c:pt>
                <c:pt idx="20">
                  <c:v>関ケ原町</c:v>
                </c:pt>
                <c:pt idx="21">
                  <c:v>関市</c:v>
                </c:pt>
                <c:pt idx="22">
                  <c:v>高山市</c:v>
                </c:pt>
                <c:pt idx="23">
                  <c:v>多治見市</c:v>
                </c:pt>
                <c:pt idx="24">
                  <c:v>垂井町</c:v>
                </c:pt>
                <c:pt idx="25">
                  <c:v>土岐市</c:v>
                </c:pt>
                <c:pt idx="26">
                  <c:v>富加町</c:v>
                </c:pt>
                <c:pt idx="27">
                  <c:v>中津川市</c:v>
                </c:pt>
                <c:pt idx="28">
                  <c:v>羽島市</c:v>
                </c:pt>
                <c:pt idx="29">
                  <c:v>東白川村</c:v>
                </c:pt>
                <c:pt idx="30">
                  <c:v>飛騨市</c:v>
                </c:pt>
                <c:pt idx="31">
                  <c:v>七宗町</c:v>
                </c:pt>
                <c:pt idx="32">
                  <c:v>瑞浪市</c:v>
                </c:pt>
                <c:pt idx="33">
                  <c:v>瑞穂市</c:v>
                </c:pt>
                <c:pt idx="34">
                  <c:v>御嵩町</c:v>
                </c:pt>
                <c:pt idx="35">
                  <c:v>美濃加茂市</c:v>
                </c:pt>
                <c:pt idx="36">
                  <c:v>美濃市</c:v>
                </c:pt>
                <c:pt idx="37">
                  <c:v>本巣市</c:v>
                </c:pt>
                <c:pt idx="38">
                  <c:v>八百津町</c:v>
                </c:pt>
                <c:pt idx="39">
                  <c:v>山県市</c:v>
                </c:pt>
                <c:pt idx="40">
                  <c:v>養老町</c:v>
                </c:pt>
                <c:pt idx="41">
                  <c:v>輪之内町</c:v>
                </c:pt>
              </c:strCache>
            </c:strRef>
          </c:cat>
          <c:val>
            <c:numRef>
              <c:f>再エネ比較シート!$BI$72:$BI$161</c:f>
              <c:numCache>
                <c:formatCode>#,##0_);[Red]\(#,##0\)</c:formatCode>
                <c:ptCount val="90"/>
                <c:pt idx="0">
                  <c:v>142003.93900000001</c:v>
                </c:pt>
                <c:pt idx="1">
                  <c:v>457339.05499999999</c:v>
                </c:pt>
                <c:pt idx="2">
                  <c:v>3216320.0399999996</c:v>
                </c:pt>
                <c:pt idx="3">
                  <c:v>1451386.3900000001</c:v>
                </c:pt>
                <c:pt idx="4">
                  <c:v>1632398.8050000002</c:v>
                </c:pt>
                <c:pt idx="5">
                  <c:v>430479.88900000002</c:v>
                </c:pt>
                <c:pt idx="6">
                  <c:v>684327.61100000003</c:v>
                </c:pt>
                <c:pt idx="7">
                  <c:v>1032045.5120000001</c:v>
                </c:pt>
                <c:pt idx="8">
                  <c:v>118770.69399999999</c:v>
                </c:pt>
                <c:pt idx="9">
                  <c:v>772198.59899999981</c:v>
                </c:pt>
                <c:pt idx="10">
                  <c:v>252341.66899999999</c:v>
                </c:pt>
                <c:pt idx="11">
                  <c:v>86580.44200000001</c:v>
                </c:pt>
                <c:pt idx="12">
                  <c:v>131492.24400000001</c:v>
                </c:pt>
                <c:pt idx="13">
                  <c:v>2225789.8140000002</c:v>
                </c:pt>
                <c:pt idx="14">
                  <c:v>3171502.44</c:v>
                </c:pt>
                <c:pt idx="15">
                  <c:v>1658239.5419999999</c:v>
                </c:pt>
                <c:pt idx="16">
                  <c:v>238115.34699999995</c:v>
                </c:pt>
                <c:pt idx="17">
                  <c:v>100605.57399999999</c:v>
                </c:pt>
                <c:pt idx="18">
                  <c:v>499529.60800000001</c:v>
                </c:pt>
                <c:pt idx="19">
                  <c:v>381308.18200000009</c:v>
                </c:pt>
                <c:pt idx="20">
                  <c:v>320874.41000000003</c:v>
                </c:pt>
                <c:pt idx="21">
                  <c:v>1495795.902</c:v>
                </c:pt>
                <c:pt idx="22">
                  <c:v>7245793.5140000004</c:v>
                </c:pt>
                <c:pt idx="23">
                  <c:v>692387.39099999995</c:v>
                </c:pt>
                <c:pt idx="24">
                  <c:v>454021.326</c:v>
                </c:pt>
                <c:pt idx="25">
                  <c:v>525431.83199999994</c:v>
                </c:pt>
                <c:pt idx="26">
                  <c:v>164388.41500000001</c:v>
                </c:pt>
                <c:pt idx="27">
                  <c:v>1622890.3110000002</c:v>
                </c:pt>
                <c:pt idx="28">
                  <c:v>483533.36500000011</c:v>
                </c:pt>
                <c:pt idx="29">
                  <c:v>162727.43</c:v>
                </c:pt>
                <c:pt idx="30">
                  <c:v>1875368.4920000001</c:v>
                </c:pt>
                <c:pt idx="31">
                  <c:v>403188.27899999998</c:v>
                </c:pt>
                <c:pt idx="32">
                  <c:v>459466.07500000001</c:v>
                </c:pt>
                <c:pt idx="33">
                  <c:v>303732.52699999994</c:v>
                </c:pt>
                <c:pt idx="34">
                  <c:v>231738.467</c:v>
                </c:pt>
                <c:pt idx="35">
                  <c:v>676282.9389999999</c:v>
                </c:pt>
                <c:pt idx="36">
                  <c:v>344617.005</c:v>
                </c:pt>
                <c:pt idx="37">
                  <c:v>1246472.4910000002</c:v>
                </c:pt>
                <c:pt idx="38">
                  <c:v>244292.95100000003</c:v>
                </c:pt>
                <c:pt idx="39">
                  <c:v>619455.10899999994</c:v>
                </c:pt>
                <c:pt idx="40">
                  <c:v>483641.02299999999</c:v>
                </c:pt>
                <c:pt idx="41">
                  <c:v>134110.61900000001</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大垣市</c:v>
                </c:pt>
              </c:strCache>
            </c:strRef>
          </c:cat>
          <c:val>
            <c:numRef>
              <c:f>①CO2排出量の現状把握!$AX$43:$AX$45</c:f>
              <c:numCache>
                <c:formatCode>0%</c:formatCode>
                <c:ptCount val="3"/>
                <c:pt idx="0">
                  <c:v>0.42072759503743129</c:v>
                </c:pt>
                <c:pt idx="1">
                  <c:v>0.3367868263727184</c:v>
                </c:pt>
                <c:pt idx="2">
                  <c:v>0.38325461879051642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大垣市</c:v>
                </c:pt>
              </c:strCache>
            </c:strRef>
          </c:cat>
          <c:val>
            <c:numRef>
              <c:f>①CO2排出量の現状把握!$AY$43:$AY$45</c:f>
              <c:numCache>
                <c:formatCode>0%</c:formatCode>
                <c:ptCount val="3"/>
                <c:pt idx="0">
                  <c:v>0.19118662390594171</c:v>
                </c:pt>
                <c:pt idx="1">
                  <c:v>0.18171540027654448</c:v>
                </c:pt>
                <c:pt idx="2">
                  <c:v>0.18793171404178655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大垣市</c:v>
                </c:pt>
              </c:strCache>
            </c:strRef>
          </c:cat>
          <c:val>
            <c:numRef>
              <c:f>①CO2排出量の現状把握!$AZ$43:$AZ$45</c:f>
              <c:numCache>
                <c:formatCode>0%</c:formatCode>
                <c:ptCount val="3"/>
                <c:pt idx="0">
                  <c:v>0.18034974026133399</c:v>
                </c:pt>
                <c:pt idx="1">
                  <c:v>0.2047452045290066</c:v>
                </c:pt>
                <c:pt idx="2">
                  <c:v>0.19161638959621741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大垣市</c:v>
                </c:pt>
              </c:strCache>
            </c:strRef>
          </c:cat>
          <c:val>
            <c:numRef>
              <c:f>①CO2排出量の現状把握!$BA$43:$BA$45</c:f>
              <c:numCache>
                <c:formatCode>0%</c:formatCode>
                <c:ptCount val="3"/>
                <c:pt idx="0">
                  <c:v>0.19226168778726088</c:v>
                </c:pt>
                <c:pt idx="1">
                  <c:v>0.25664188469037796</c:v>
                </c:pt>
                <c:pt idx="2">
                  <c:v>0.21479437580670604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岐阜県</c:v>
                </c:pt>
                <c:pt idx="2">
                  <c:v>大垣市</c:v>
                </c:pt>
              </c:strCache>
            </c:strRef>
          </c:cat>
          <c:val>
            <c:numRef>
              <c:f>①CO2排出量の現状把握!$BB$43:$BB$45</c:f>
              <c:numCache>
                <c:formatCode>0%</c:formatCode>
                <c:ptCount val="3"/>
                <c:pt idx="0">
                  <c:v>1.5474353008032191E-2</c:v>
                </c:pt>
                <c:pt idx="1">
                  <c:v>2.0110684131352616E-2</c:v>
                </c:pt>
                <c:pt idx="2">
                  <c:v>2.2402901764773438E-2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59291</c:v>
                </c:pt>
                <c:pt idx="1">
                  <c:v>59291</c:v>
                </c:pt>
                <c:pt idx="2">
                  <c:v>59291</c:v>
                </c:pt>
                <c:pt idx="3">
                  <c:v>59291</c:v>
                </c:pt>
                <c:pt idx="4">
                  <c:v>59291</c:v>
                </c:pt>
                <c:pt idx="5">
                  <c:v>59676</c:v>
                </c:pt>
                <c:pt idx="6">
                  <c:v>59676</c:v>
                </c:pt>
                <c:pt idx="7">
                  <c:v>59676</c:v>
                </c:pt>
                <c:pt idx="8">
                  <c:v>59676</c:v>
                </c:pt>
                <c:pt idx="9">
                  <c:v>59676</c:v>
                </c:pt>
                <c:pt idx="10">
                  <c:v>59676</c:v>
                </c:pt>
                <c:pt idx="11">
                  <c:v>60254</c:v>
                </c:pt>
                <c:pt idx="12">
                  <c:v>60254</c:v>
                </c:pt>
                <c:pt idx="13">
                  <c:v>60254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37.855331056257</c:v>
                </c:pt>
                <c:pt idx="1">
                  <c:v>26.43774369959549</c:v>
                </c:pt>
                <c:pt idx="2">
                  <c:v>27.269711187605189</c:v>
                </c:pt>
                <c:pt idx="3">
                  <c:v>15.480395214552971</c:v>
                </c:pt>
                <c:pt idx="4">
                  <c:v>23.375391551933649</c:v>
                </c:pt>
                <c:pt idx="5">
                  <c:v>22.980323028595809</c:v>
                </c:pt>
                <c:pt idx="6">
                  <c:v>25.831769580737632</c:v>
                </c:pt>
                <c:pt idx="7">
                  <c:v>25.252010315942378</c:v>
                </c:pt>
                <c:pt idx="8">
                  <c:v>33.413360878264747</c:v>
                </c:pt>
                <c:pt idx="9">
                  <c:v>16.612104061583331</c:v>
                </c:pt>
                <c:pt idx="10">
                  <c:v>30.950838500753061</c:v>
                </c:pt>
                <c:pt idx="11">
                  <c:v>24.604050920087332</c:v>
                </c:pt>
                <c:pt idx="12">
                  <c:v>20.206419467835719</c:v>
                </c:pt>
                <c:pt idx="13">
                  <c:v>26.579564649722389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158959</c:v>
                </c:pt>
                <c:pt idx="1">
                  <c:v>159152</c:v>
                </c:pt>
                <c:pt idx="2">
                  <c:v>159023</c:v>
                </c:pt>
                <c:pt idx="3">
                  <c:v>163134</c:v>
                </c:pt>
                <c:pt idx="4">
                  <c:v>163088</c:v>
                </c:pt>
                <c:pt idx="5">
                  <c:v>162847</c:v>
                </c:pt>
                <c:pt idx="6">
                  <c:v>162395</c:v>
                </c:pt>
                <c:pt idx="7">
                  <c:v>162038</c:v>
                </c:pt>
                <c:pt idx="8">
                  <c:v>161926</c:v>
                </c:pt>
                <c:pt idx="9">
                  <c:v>161539</c:v>
                </c:pt>
                <c:pt idx="10">
                  <c:v>161310</c:v>
                </c:pt>
                <c:pt idx="11">
                  <c:v>160794</c:v>
                </c:pt>
                <c:pt idx="12">
                  <c:v>159894</c:v>
                </c:pt>
                <c:pt idx="13">
                  <c:v>159280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大垣市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1644</v>
      </c>
      <c r="B9" s="70">
        <v>86</v>
      </c>
      <c r="C9" s="70">
        <v>1</v>
      </c>
      <c r="D9" s="70">
        <v>6</v>
      </c>
      <c r="E9" s="70">
        <v>1990</v>
      </c>
      <c r="F9" s="70" t="s">
        <v>787</v>
      </c>
      <c r="G9" s="70" t="s">
        <v>1645</v>
      </c>
      <c r="H9" s="70" t="s">
        <v>1646</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1647</v>
      </c>
      <c r="B10" s="70">
        <v>87</v>
      </c>
      <c r="C10" s="70">
        <v>2</v>
      </c>
      <c r="D10" s="70">
        <v>6</v>
      </c>
      <c r="E10" s="70">
        <v>2005</v>
      </c>
      <c r="F10" s="70" t="s">
        <v>789</v>
      </c>
      <c r="G10" s="70" t="s">
        <v>1645</v>
      </c>
      <c r="H10" s="70" t="s">
        <v>1646</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1648</v>
      </c>
      <c r="B11" s="70">
        <v>88</v>
      </c>
      <c r="C11" s="70">
        <v>3</v>
      </c>
      <c r="D11" s="70">
        <v>6</v>
      </c>
      <c r="E11" s="70">
        <v>2006</v>
      </c>
      <c r="F11" s="70" t="s">
        <v>790</v>
      </c>
      <c r="G11" s="70" t="s">
        <v>1645</v>
      </c>
      <c r="H11" s="70" t="s">
        <v>1646</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1649</v>
      </c>
      <c r="B12" s="70">
        <v>89</v>
      </c>
      <c r="C12" s="70">
        <v>4</v>
      </c>
      <c r="D12" s="70">
        <v>6</v>
      </c>
      <c r="E12" s="70">
        <v>2007</v>
      </c>
      <c r="F12" s="70" t="s">
        <v>791</v>
      </c>
      <c r="G12" s="70" t="s">
        <v>1645</v>
      </c>
      <c r="H12" s="70" t="s">
        <v>1646</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1650</v>
      </c>
      <c r="B13" s="70">
        <v>90</v>
      </c>
      <c r="C13" s="70">
        <v>5</v>
      </c>
      <c r="D13" s="70">
        <v>6</v>
      </c>
      <c r="E13" s="70">
        <v>2008</v>
      </c>
      <c r="F13" s="70" t="s">
        <v>792</v>
      </c>
      <c r="G13" s="70" t="s">
        <v>1645</v>
      </c>
      <c r="H13" s="70" t="s">
        <v>1646</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1651</v>
      </c>
      <c r="B14" s="70">
        <v>91</v>
      </c>
      <c r="C14" s="70">
        <v>6</v>
      </c>
      <c r="D14" s="70">
        <v>6</v>
      </c>
      <c r="E14" s="70">
        <v>2009</v>
      </c>
      <c r="F14" s="70" t="s">
        <v>176</v>
      </c>
      <c r="G14" s="70" t="s">
        <v>1645</v>
      </c>
      <c r="H14" s="70" t="s">
        <v>1646</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1652</v>
      </c>
      <c r="B15" s="70">
        <v>92</v>
      </c>
      <c r="C15" s="70">
        <v>7</v>
      </c>
      <c r="D15" s="70">
        <v>6</v>
      </c>
      <c r="E15" s="70">
        <v>2010</v>
      </c>
      <c r="F15" s="70" t="s">
        <v>177</v>
      </c>
      <c r="G15" s="70" t="s">
        <v>1645</v>
      </c>
      <c r="H15" s="70" t="s">
        <v>1646</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1653</v>
      </c>
      <c r="B16" s="70">
        <v>93</v>
      </c>
      <c r="C16" s="70">
        <v>8</v>
      </c>
      <c r="D16" s="70">
        <v>6</v>
      </c>
      <c r="E16" s="70">
        <v>2011</v>
      </c>
      <c r="F16" s="70" t="s">
        <v>178</v>
      </c>
      <c r="G16" s="70" t="s">
        <v>1645</v>
      </c>
      <c r="H16" s="70" t="s">
        <v>1646</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1654</v>
      </c>
      <c r="B17" s="70">
        <v>94</v>
      </c>
      <c r="C17" s="70">
        <v>9</v>
      </c>
      <c r="D17" s="70">
        <v>6</v>
      </c>
      <c r="E17" s="70">
        <v>2012</v>
      </c>
      <c r="F17" s="70" t="s">
        <v>179</v>
      </c>
      <c r="G17" s="70" t="s">
        <v>1645</v>
      </c>
      <c r="H17" s="70" t="s">
        <v>1646</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1655</v>
      </c>
      <c r="B18" s="70">
        <v>95</v>
      </c>
      <c r="C18" s="70">
        <v>10</v>
      </c>
      <c r="D18" s="70">
        <v>6</v>
      </c>
      <c r="E18" s="70">
        <v>2013</v>
      </c>
      <c r="F18" s="70" t="s">
        <v>180</v>
      </c>
      <c r="G18" s="70" t="s">
        <v>1645</v>
      </c>
      <c r="H18" s="70" t="s">
        <v>1646</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1656</v>
      </c>
      <c r="B19" s="70">
        <v>96</v>
      </c>
      <c r="C19" s="70">
        <v>11</v>
      </c>
      <c r="D19" s="70">
        <v>6</v>
      </c>
      <c r="E19" s="70">
        <v>2014</v>
      </c>
      <c r="F19" s="70" t="s">
        <v>181</v>
      </c>
      <c r="G19" s="70" t="s">
        <v>1645</v>
      </c>
      <c r="H19" s="70" t="s">
        <v>1646</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1657</v>
      </c>
      <c r="B20" s="70">
        <v>97</v>
      </c>
      <c r="C20" s="70">
        <v>12</v>
      </c>
      <c r="D20" s="70">
        <v>6</v>
      </c>
      <c r="E20" s="70">
        <v>2015</v>
      </c>
      <c r="F20" s="70" t="s">
        <v>182</v>
      </c>
      <c r="G20" s="70" t="s">
        <v>1645</v>
      </c>
      <c r="H20" s="70" t="s">
        <v>1646</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1658</v>
      </c>
      <c r="B21" s="70">
        <v>98</v>
      </c>
      <c r="C21" s="70">
        <v>13</v>
      </c>
      <c r="D21" s="70">
        <v>6</v>
      </c>
      <c r="E21" s="70">
        <v>2016</v>
      </c>
      <c r="F21" s="70" t="s">
        <v>155</v>
      </c>
      <c r="G21" s="70" t="s">
        <v>1645</v>
      </c>
      <c r="H21" s="70" t="s">
        <v>1646</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1659</v>
      </c>
      <c r="B22" s="70">
        <v>99</v>
      </c>
      <c r="C22" s="70">
        <v>14</v>
      </c>
      <c r="D22" s="70">
        <v>6</v>
      </c>
      <c r="E22" s="70">
        <v>2017</v>
      </c>
      <c r="F22" s="70" t="s">
        <v>156</v>
      </c>
      <c r="G22" s="70" t="s">
        <v>1645</v>
      </c>
      <c r="H22" s="70" t="s">
        <v>1646</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1660</v>
      </c>
      <c r="B23" s="70">
        <v>100</v>
      </c>
      <c r="C23" s="70">
        <v>15</v>
      </c>
      <c r="D23" s="70">
        <v>6</v>
      </c>
      <c r="E23" s="70">
        <v>2018</v>
      </c>
      <c r="F23" s="70" t="s">
        <v>183</v>
      </c>
      <c r="G23" s="70" t="s">
        <v>1645</v>
      </c>
      <c r="H23" s="70" t="s">
        <v>1646</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1661</v>
      </c>
      <c r="B24" s="70">
        <v>101</v>
      </c>
      <c r="C24" s="70">
        <v>16</v>
      </c>
      <c r="D24" s="70">
        <v>6</v>
      </c>
      <c r="E24" s="70">
        <v>2019</v>
      </c>
      <c r="F24" s="70" t="s">
        <v>158</v>
      </c>
      <c r="G24" s="70" t="s">
        <v>1645</v>
      </c>
      <c r="H24" s="70" t="s">
        <v>1646</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1662</v>
      </c>
      <c r="B25" s="70">
        <v>102</v>
      </c>
      <c r="C25" s="70">
        <v>17</v>
      </c>
      <c r="D25" s="70">
        <v>6</v>
      </c>
      <c r="E25" s="70">
        <v>2020</v>
      </c>
      <c r="F25" s="70" t="s">
        <v>159</v>
      </c>
      <c r="G25" s="70" t="s">
        <v>1645</v>
      </c>
      <c r="H25" s="70" t="s">
        <v>1646</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1663</v>
      </c>
      <c r="B26" s="70">
        <v>102</v>
      </c>
      <c r="C26" s="70">
        <v>18</v>
      </c>
      <c r="D26" s="70">
        <v>6</v>
      </c>
      <c r="E26" s="70">
        <v>2021</v>
      </c>
      <c r="F26" s="70" t="s">
        <v>160</v>
      </c>
      <c r="G26" s="1064" t="s">
        <v>1645</v>
      </c>
      <c r="H26" s="70" t="s">
        <v>1646</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1664</v>
      </c>
      <c r="B27" s="70">
        <v>102</v>
      </c>
      <c r="C27" s="70">
        <v>19</v>
      </c>
      <c r="D27" s="70">
        <v>6</v>
      </c>
      <c r="E27" s="70">
        <v>2022</v>
      </c>
      <c r="F27" s="70" t="s">
        <v>161</v>
      </c>
      <c r="G27" s="1064" t="s">
        <v>1645</v>
      </c>
      <c r="H27" s="70" t="s">
        <v>1646</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1665</v>
      </c>
      <c r="B28" s="70">
        <v>102</v>
      </c>
      <c r="C28" s="70">
        <v>20</v>
      </c>
      <c r="D28" s="70">
        <v>6</v>
      </c>
      <c r="E28" s="70">
        <v>2023</v>
      </c>
      <c r="F28" s="70" t="s">
        <v>1539</v>
      </c>
      <c r="G28" s="70" t="s">
        <v>1645</v>
      </c>
      <c r="H28" s="70" t="s">
        <v>1646</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1666</v>
      </c>
      <c r="B29" s="70">
        <v>102</v>
      </c>
      <c r="C29" s="70">
        <v>21</v>
      </c>
      <c r="D29" s="70">
        <v>6</v>
      </c>
      <c r="E29" s="70">
        <v>2024</v>
      </c>
      <c r="F29" s="70" t="s">
        <v>1554</v>
      </c>
      <c r="G29" s="70" t="s">
        <v>1645</v>
      </c>
      <c r="H29" s="70" t="s">
        <v>1646</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1667</v>
      </c>
      <c r="B30" s="70">
        <v>443</v>
      </c>
      <c r="C30" s="70">
        <v>1</v>
      </c>
      <c r="D30" s="70">
        <v>27</v>
      </c>
      <c r="E30" s="70">
        <v>1990</v>
      </c>
      <c r="F30" s="70" t="s">
        <v>787</v>
      </c>
      <c r="G30" s="70" t="s">
        <v>1668</v>
      </c>
      <c r="H30" s="70" t="s">
        <v>1669</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1670</v>
      </c>
      <c r="B31" s="70">
        <v>444</v>
      </c>
      <c r="C31" s="70">
        <v>2</v>
      </c>
      <c r="D31" s="70">
        <v>27</v>
      </c>
      <c r="E31" s="70">
        <v>2005</v>
      </c>
      <c r="F31" s="70" t="s">
        <v>789</v>
      </c>
      <c r="G31" s="70" t="s">
        <v>1668</v>
      </c>
      <c r="H31" s="70" t="s">
        <v>1669</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1671</v>
      </c>
      <c r="B32" s="70">
        <v>445</v>
      </c>
      <c r="C32" s="70">
        <v>3</v>
      </c>
      <c r="D32" s="70">
        <v>27</v>
      </c>
      <c r="E32" s="70">
        <v>2006</v>
      </c>
      <c r="F32" s="70" t="s">
        <v>790</v>
      </c>
      <c r="G32" s="70" t="s">
        <v>1668</v>
      </c>
      <c r="H32" s="70" t="s">
        <v>1669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1672</v>
      </c>
      <c r="B33" s="70">
        <v>446</v>
      </c>
      <c r="C33" s="70">
        <v>4</v>
      </c>
      <c r="D33" s="70">
        <v>27</v>
      </c>
      <c r="E33" s="70">
        <v>2007</v>
      </c>
      <c r="F33" s="70" t="s">
        <v>791</v>
      </c>
      <c r="G33" s="70" t="s">
        <v>1668</v>
      </c>
      <c r="H33" s="70" t="s">
        <v>1669</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1673</v>
      </c>
      <c r="B34" s="70">
        <v>447</v>
      </c>
      <c r="C34" s="70">
        <v>5</v>
      </c>
      <c r="D34" s="70">
        <v>27</v>
      </c>
      <c r="E34" s="70">
        <v>2008</v>
      </c>
      <c r="F34" s="70" t="s">
        <v>792</v>
      </c>
      <c r="G34" s="70" t="s">
        <v>1668</v>
      </c>
      <c r="H34" s="70" t="s">
        <v>1669</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1674</v>
      </c>
      <c r="B35" s="70">
        <v>448</v>
      </c>
      <c r="C35" s="70">
        <v>6</v>
      </c>
      <c r="D35" s="70">
        <v>27</v>
      </c>
      <c r="E35" s="70">
        <v>2009</v>
      </c>
      <c r="F35" s="70" t="s">
        <v>176</v>
      </c>
      <c r="G35" s="70" t="s">
        <v>1668</v>
      </c>
      <c r="H35" s="70" t="s">
        <v>1669</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1675</v>
      </c>
      <c r="B36" s="70">
        <v>449</v>
      </c>
      <c r="C36" s="70">
        <v>7</v>
      </c>
      <c r="D36" s="70">
        <v>27</v>
      </c>
      <c r="E36" s="70">
        <v>2010</v>
      </c>
      <c r="F36" s="70" t="s">
        <v>177</v>
      </c>
      <c r="G36" s="70" t="s">
        <v>1668</v>
      </c>
      <c r="H36" s="70" t="s">
        <v>1669</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1676</v>
      </c>
      <c r="B37" s="70">
        <v>450</v>
      </c>
      <c r="C37" s="70">
        <v>8</v>
      </c>
      <c r="D37" s="70">
        <v>27</v>
      </c>
      <c r="E37" s="70">
        <v>2011</v>
      </c>
      <c r="F37" s="70" t="s">
        <v>178</v>
      </c>
      <c r="G37" s="70" t="s">
        <v>1668</v>
      </c>
      <c r="H37" s="70" t="s">
        <v>1669</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1677</v>
      </c>
      <c r="B38" s="70">
        <v>451</v>
      </c>
      <c r="C38" s="70">
        <v>9</v>
      </c>
      <c r="D38" s="70">
        <v>27</v>
      </c>
      <c r="E38" s="70">
        <v>2012</v>
      </c>
      <c r="F38" s="70" t="s">
        <v>179</v>
      </c>
      <c r="G38" s="70" t="s">
        <v>1668</v>
      </c>
      <c r="H38" s="70" t="s">
        <v>1669</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1678</v>
      </c>
      <c r="B39" s="70">
        <v>452</v>
      </c>
      <c r="C39" s="70">
        <v>10</v>
      </c>
      <c r="D39" s="70">
        <v>27</v>
      </c>
      <c r="E39" s="70">
        <v>2013</v>
      </c>
      <c r="F39" s="70" t="s">
        <v>180</v>
      </c>
      <c r="G39" s="70" t="s">
        <v>1668</v>
      </c>
      <c r="H39" s="70" t="s">
        <v>1669</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1679</v>
      </c>
      <c r="B40" s="70">
        <v>453</v>
      </c>
      <c r="C40" s="70">
        <v>11</v>
      </c>
      <c r="D40" s="70">
        <v>27</v>
      </c>
      <c r="E40" s="70">
        <v>2014</v>
      </c>
      <c r="F40" s="70" t="s">
        <v>181</v>
      </c>
      <c r="G40" s="70" t="s">
        <v>1668</v>
      </c>
      <c r="H40" s="70" t="s">
        <v>1669</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1680</v>
      </c>
      <c r="B41" s="70">
        <v>454</v>
      </c>
      <c r="C41" s="70">
        <v>12</v>
      </c>
      <c r="D41" s="70">
        <v>27</v>
      </c>
      <c r="E41" s="70">
        <v>2015</v>
      </c>
      <c r="F41" s="70" t="s">
        <v>182</v>
      </c>
      <c r="G41" s="70" t="s">
        <v>1668</v>
      </c>
      <c r="H41" s="70" t="s">
        <v>1669</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1681</v>
      </c>
      <c r="B42" s="70">
        <v>455</v>
      </c>
      <c r="C42" s="70">
        <v>13</v>
      </c>
      <c r="D42" s="70">
        <v>27</v>
      </c>
      <c r="E42" s="70">
        <v>2016</v>
      </c>
      <c r="F42" s="70" t="s">
        <v>155</v>
      </c>
      <c r="G42" s="70" t="s">
        <v>1668</v>
      </c>
      <c r="H42" s="70" t="s">
        <v>1669</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1682</v>
      </c>
      <c r="B43" s="70">
        <v>456</v>
      </c>
      <c r="C43" s="70">
        <v>14</v>
      </c>
      <c r="D43" s="70">
        <v>27</v>
      </c>
      <c r="E43" s="70">
        <v>2017</v>
      </c>
      <c r="F43" s="70" t="s">
        <v>156</v>
      </c>
      <c r="G43" s="70" t="s">
        <v>1668</v>
      </c>
      <c r="H43" s="70" t="s">
        <v>1669</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1683</v>
      </c>
      <c r="B44" s="70">
        <v>457</v>
      </c>
      <c r="C44" s="70">
        <v>15</v>
      </c>
      <c r="D44" s="70">
        <v>27</v>
      </c>
      <c r="E44" s="70">
        <v>2018</v>
      </c>
      <c r="F44" s="70" t="s">
        <v>183</v>
      </c>
      <c r="G44" s="70" t="s">
        <v>1668</v>
      </c>
      <c r="H44" s="70" t="s">
        <v>1669</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1684</v>
      </c>
      <c r="B45" s="70">
        <v>458</v>
      </c>
      <c r="C45" s="70">
        <v>16</v>
      </c>
      <c r="D45" s="70">
        <v>27</v>
      </c>
      <c r="E45" s="70">
        <v>2019</v>
      </c>
      <c r="F45" s="70" t="s">
        <v>158</v>
      </c>
      <c r="G45" s="1064" t="s">
        <v>1668</v>
      </c>
      <c r="H45" s="70" t="s">
        <v>1669</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1685</v>
      </c>
      <c r="B46" s="70">
        <v>459</v>
      </c>
      <c r="C46" s="70">
        <v>17</v>
      </c>
      <c r="D46" s="70">
        <v>27</v>
      </c>
      <c r="E46" s="70">
        <v>2020</v>
      </c>
      <c r="F46" s="70" t="s">
        <v>159</v>
      </c>
      <c r="G46" s="1064" t="s">
        <v>1668</v>
      </c>
      <c r="H46" s="70" t="s">
        <v>1669</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1686</v>
      </c>
      <c r="B47" s="70">
        <v>459</v>
      </c>
      <c r="C47" s="70">
        <v>18</v>
      </c>
      <c r="D47" s="70">
        <v>27</v>
      </c>
      <c r="E47" s="70">
        <v>2021</v>
      </c>
      <c r="F47" s="70" t="s">
        <v>160</v>
      </c>
      <c r="G47" s="70" t="s">
        <v>1668</v>
      </c>
      <c r="H47" s="70" t="s">
        <v>1669</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1687</v>
      </c>
      <c r="B48" s="70">
        <v>459</v>
      </c>
      <c r="C48" s="70">
        <v>19</v>
      </c>
      <c r="D48" s="70">
        <v>27</v>
      </c>
      <c r="E48" s="70">
        <v>2022</v>
      </c>
      <c r="F48" s="70" t="s">
        <v>161</v>
      </c>
      <c r="G48" s="70" t="s">
        <v>1668</v>
      </c>
      <c r="H48" s="70" t="s">
        <v>1669</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1688</v>
      </c>
      <c r="B49" s="70">
        <v>459</v>
      </c>
      <c r="C49" s="70">
        <v>20</v>
      </c>
      <c r="D49" s="70">
        <v>27</v>
      </c>
      <c r="E49" s="70">
        <v>2023</v>
      </c>
      <c r="F49" s="70" t="s">
        <v>1539</v>
      </c>
      <c r="G49" s="70" t="s">
        <v>1668</v>
      </c>
      <c r="H49" s="70" t="s">
        <v>1669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1689</v>
      </c>
      <c r="B50" s="70">
        <v>459</v>
      </c>
      <c r="C50" s="70">
        <v>21</v>
      </c>
      <c r="D50" s="70">
        <v>27</v>
      </c>
      <c r="E50" s="70">
        <v>2024</v>
      </c>
      <c r="F50" s="70" t="s">
        <v>1554</v>
      </c>
      <c r="G50" s="70" t="s">
        <v>1668</v>
      </c>
      <c r="H50" s="70" t="s">
        <v>1669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1690</v>
      </c>
      <c r="B51" s="70">
        <v>358</v>
      </c>
      <c r="C51" s="70">
        <v>1</v>
      </c>
      <c r="D51" s="70">
        <v>22</v>
      </c>
      <c r="E51" s="70">
        <v>1990</v>
      </c>
      <c r="F51" s="70" t="s">
        <v>787</v>
      </c>
      <c r="G51" s="70" t="s">
        <v>1691</v>
      </c>
      <c r="H51" s="70" t="s">
        <v>1692</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1693</v>
      </c>
      <c r="B52" s="70">
        <v>359</v>
      </c>
      <c r="C52" s="70">
        <v>2</v>
      </c>
      <c r="D52" s="70">
        <v>22</v>
      </c>
      <c r="E52" s="70">
        <v>2005</v>
      </c>
      <c r="F52" s="70" t="s">
        <v>789</v>
      </c>
      <c r="G52" s="70" t="s">
        <v>1691</v>
      </c>
      <c r="H52" s="70" t="s">
        <v>1692</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1694</v>
      </c>
      <c r="B53" s="70">
        <v>360</v>
      </c>
      <c r="C53" s="70">
        <v>3</v>
      </c>
      <c r="D53" s="70">
        <v>22</v>
      </c>
      <c r="E53" s="70">
        <v>2006</v>
      </c>
      <c r="F53" s="70" t="s">
        <v>790</v>
      </c>
      <c r="G53" s="70" t="s">
        <v>1691</v>
      </c>
      <c r="H53" s="70" t="s">
        <v>1692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1695</v>
      </c>
      <c r="B54" s="70">
        <v>361</v>
      </c>
      <c r="C54" s="70">
        <v>4</v>
      </c>
      <c r="D54" s="70">
        <v>22</v>
      </c>
      <c r="E54" s="70">
        <v>2007</v>
      </c>
      <c r="F54" s="70" t="s">
        <v>791</v>
      </c>
      <c r="G54" s="70" t="s">
        <v>1691</v>
      </c>
      <c r="H54" s="70" t="s">
        <v>1692</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1696</v>
      </c>
      <c r="B55" s="70">
        <v>362</v>
      </c>
      <c r="C55" s="70">
        <v>5</v>
      </c>
      <c r="D55" s="70">
        <v>22</v>
      </c>
      <c r="E55" s="70">
        <v>2008</v>
      </c>
      <c r="F55" s="70" t="s">
        <v>792</v>
      </c>
      <c r="G55" s="70" t="s">
        <v>1691</v>
      </c>
      <c r="H55" s="70" t="s">
        <v>1692</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1697</v>
      </c>
      <c r="B56" s="70">
        <v>363</v>
      </c>
      <c r="C56" s="70">
        <v>6</v>
      </c>
      <c r="D56" s="70">
        <v>22</v>
      </c>
      <c r="E56" s="70">
        <v>2009</v>
      </c>
      <c r="F56" s="70" t="s">
        <v>176</v>
      </c>
      <c r="G56" s="70" t="s">
        <v>1691</v>
      </c>
      <c r="H56" s="70" t="s">
        <v>1692</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1698</v>
      </c>
      <c r="B57" s="70">
        <v>364</v>
      </c>
      <c r="C57" s="70">
        <v>7</v>
      </c>
      <c r="D57" s="70">
        <v>22</v>
      </c>
      <c r="E57" s="70">
        <v>2010</v>
      </c>
      <c r="F57" s="70" t="s">
        <v>177</v>
      </c>
      <c r="G57" s="70" t="s">
        <v>1691</v>
      </c>
      <c r="H57" s="70" t="s">
        <v>1692</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1699</v>
      </c>
      <c r="B58" s="70">
        <v>365</v>
      </c>
      <c r="C58" s="70">
        <v>8</v>
      </c>
      <c r="D58" s="70">
        <v>22</v>
      </c>
      <c r="E58" s="70">
        <v>2011</v>
      </c>
      <c r="F58" s="70" t="s">
        <v>178</v>
      </c>
      <c r="G58" s="70" t="s">
        <v>1691</v>
      </c>
      <c r="H58" s="70" t="s">
        <v>1692</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1700</v>
      </c>
      <c r="B59" s="70">
        <v>366</v>
      </c>
      <c r="C59" s="70">
        <v>9</v>
      </c>
      <c r="D59" s="70">
        <v>22</v>
      </c>
      <c r="E59" s="70">
        <v>2012</v>
      </c>
      <c r="F59" s="70" t="s">
        <v>179</v>
      </c>
      <c r="G59" s="70" t="s">
        <v>1691</v>
      </c>
      <c r="H59" s="70" t="s">
        <v>1692</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1701</v>
      </c>
      <c r="B60" s="70">
        <v>367</v>
      </c>
      <c r="C60" s="70">
        <v>10</v>
      </c>
      <c r="D60" s="70">
        <v>22</v>
      </c>
      <c r="E60" s="70">
        <v>2013</v>
      </c>
      <c r="F60" s="70" t="s">
        <v>180</v>
      </c>
      <c r="G60" s="70" t="s">
        <v>1691</v>
      </c>
      <c r="H60" s="70" t="s">
        <v>1692</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1702</v>
      </c>
      <c r="B61" s="70">
        <v>368</v>
      </c>
      <c r="C61" s="70">
        <v>11</v>
      </c>
      <c r="D61" s="70">
        <v>22</v>
      </c>
      <c r="E61" s="70">
        <v>2014</v>
      </c>
      <c r="F61" s="70" t="s">
        <v>181</v>
      </c>
      <c r="G61" s="70" t="s">
        <v>1691</v>
      </c>
      <c r="H61" s="70" t="s">
        <v>1692</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1703</v>
      </c>
      <c r="B62" s="70">
        <v>369</v>
      </c>
      <c r="C62" s="70">
        <v>12</v>
      </c>
      <c r="D62" s="70">
        <v>22</v>
      </c>
      <c r="E62" s="70">
        <v>2015</v>
      </c>
      <c r="F62" s="70" t="s">
        <v>182</v>
      </c>
      <c r="G62" s="70" t="s">
        <v>1691</v>
      </c>
      <c r="H62" s="70" t="s">
        <v>1692</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1704</v>
      </c>
      <c r="B63" s="70">
        <v>370</v>
      </c>
      <c r="C63" s="70">
        <v>13</v>
      </c>
      <c r="D63" s="70">
        <v>22</v>
      </c>
      <c r="E63" s="70">
        <v>2016</v>
      </c>
      <c r="F63" s="70" t="s">
        <v>155</v>
      </c>
      <c r="G63" s="70" t="s">
        <v>1691</v>
      </c>
      <c r="H63" s="70" t="s">
        <v>1692</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1705</v>
      </c>
      <c r="B64" s="70">
        <v>371</v>
      </c>
      <c r="C64" s="70">
        <v>14</v>
      </c>
      <c r="D64" s="70">
        <v>22</v>
      </c>
      <c r="E64" s="70">
        <v>2017</v>
      </c>
      <c r="F64" s="70" t="s">
        <v>156</v>
      </c>
      <c r="G64" s="1064" t="s">
        <v>1691</v>
      </c>
      <c r="H64" s="70" t="s">
        <v>1692</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1706</v>
      </c>
      <c r="B65" s="70">
        <v>372</v>
      </c>
      <c r="C65" s="70">
        <v>15</v>
      </c>
      <c r="D65" s="70">
        <v>22</v>
      </c>
      <c r="E65" s="70">
        <v>2018</v>
      </c>
      <c r="F65" s="70" t="s">
        <v>183</v>
      </c>
      <c r="G65" s="1064" t="s">
        <v>1691</v>
      </c>
      <c r="H65" s="70" t="s">
        <v>1692</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1707</v>
      </c>
      <c r="B66" s="70">
        <v>373</v>
      </c>
      <c r="C66" s="70">
        <v>16</v>
      </c>
      <c r="D66" s="70">
        <v>22</v>
      </c>
      <c r="E66" s="70">
        <v>2019</v>
      </c>
      <c r="F66" s="70" t="s">
        <v>158</v>
      </c>
      <c r="G66" s="70" t="s">
        <v>1691</v>
      </c>
      <c r="H66" s="70" t="s">
        <v>1692</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1708</v>
      </c>
      <c r="B67" s="70">
        <v>374</v>
      </c>
      <c r="C67" s="70">
        <v>17</v>
      </c>
      <c r="D67" s="70">
        <v>22</v>
      </c>
      <c r="E67" s="70">
        <v>2020</v>
      </c>
      <c r="F67" s="70" t="s">
        <v>159</v>
      </c>
      <c r="G67" s="70" t="s">
        <v>1691</v>
      </c>
      <c r="H67" s="70" t="s">
        <v>1692</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1709</v>
      </c>
      <c r="B68" s="70">
        <v>374</v>
      </c>
      <c r="C68" s="70">
        <v>18</v>
      </c>
      <c r="D68" s="70">
        <v>22</v>
      </c>
      <c r="E68" s="70">
        <v>2021</v>
      </c>
      <c r="F68" s="70" t="s">
        <v>160</v>
      </c>
      <c r="G68" s="70" t="s">
        <v>1691</v>
      </c>
      <c r="H68" s="70" t="s">
        <v>1692</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1710</v>
      </c>
      <c r="B69" s="70">
        <v>374</v>
      </c>
      <c r="C69" s="70">
        <v>19</v>
      </c>
      <c r="D69" s="70">
        <v>22</v>
      </c>
      <c r="E69" s="70">
        <v>2022</v>
      </c>
      <c r="F69" s="70" t="s">
        <v>161</v>
      </c>
      <c r="G69" s="70" t="s">
        <v>1691</v>
      </c>
      <c r="H69" s="70" t="s">
        <v>1692</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1711</v>
      </c>
      <c r="B70" s="70">
        <v>374</v>
      </c>
      <c r="C70" s="70">
        <v>20</v>
      </c>
      <c r="D70" s="70">
        <v>22</v>
      </c>
      <c r="E70" s="70">
        <v>2023</v>
      </c>
      <c r="F70" s="70" t="s">
        <v>1539</v>
      </c>
      <c r="G70" s="70" t="s">
        <v>1691</v>
      </c>
      <c r="H70" s="70" t="s">
        <v>1692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1712</v>
      </c>
      <c r="B71" s="70">
        <v>374</v>
      </c>
      <c r="C71" s="70">
        <v>21</v>
      </c>
      <c r="D71" s="70">
        <v>22</v>
      </c>
      <c r="E71" s="70">
        <v>2024</v>
      </c>
      <c r="F71" s="70" t="s">
        <v>1554</v>
      </c>
      <c r="G71" s="70" t="s">
        <v>1691</v>
      </c>
      <c r="H71" s="70" t="s">
        <v>1692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1713</v>
      </c>
      <c r="B72" s="70">
        <v>52</v>
      </c>
      <c r="C72" s="70">
        <v>1</v>
      </c>
      <c r="D72" s="70">
        <v>4</v>
      </c>
      <c r="E72" s="70">
        <v>1990</v>
      </c>
      <c r="F72" s="70" t="s">
        <v>787</v>
      </c>
      <c r="G72" s="70" t="s">
        <v>1714</v>
      </c>
      <c r="H72" s="70" t="s">
        <v>1715</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1716</v>
      </c>
      <c r="B73" s="70">
        <v>53</v>
      </c>
      <c r="C73" s="70">
        <v>2</v>
      </c>
      <c r="D73" s="70">
        <v>4</v>
      </c>
      <c r="E73" s="70">
        <v>2005</v>
      </c>
      <c r="F73" s="70" t="s">
        <v>789</v>
      </c>
      <c r="G73" s="70" t="s">
        <v>1714</v>
      </c>
      <c r="H73" s="70" t="s">
        <v>1715</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1717</v>
      </c>
      <c r="B74" s="70">
        <v>54</v>
      </c>
      <c r="C74" s="70">
        <v>3</v>
      </c>
      <c r="D74" s="70">
        <v>4</v>
      </c>
      <c r="E74" s="70">
        <v>2006</v>
      </c>
      <c r="F74" s="70" t="s">
        <v>790</v>
      </c>
      <c r="G74" s="70" t="s">
        <v>1714</v>
      </c>
      <c r="H74" s="70" t="s">
        <v>1715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1718</v>
      </c>
      <c r="B75" s="70">
        <v>55</v>
      </c>
      <c r="C75" s="70">
        <v>4</v>
      </c>
      <c r="D75" s="70">
        <v>4</v>
      </c>
      <c r="E75" s="70">
        <v>2007</v>
      </c>
      <c r="F75" s="70" t="s">
        <v>791</v>
      </c>
      <c r="G75" s="70" t="s">
        <v>1714</v>
      </c>
      <c r="H75" s="70" t="s">
        <v>1715</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1719</v>
      </c>
      <c r="B76" s="70">
        <v>56</v>
      </c>
      <c r="C76" s="70">
        <v>5</v>
      </c>
      <c r="D76" s="70">
        <v>4</v>
      </c>
      <c r="E76" s="70">
        <v>2008</v>
      </c>
      <c r="F76" s="70" t="s">
        <v>792</v>
      </c>
      <c r="G76" s="70" t="s">
        <v>1714</v>
      </c>
      <c r="H76" s="70" t="s">
        <v>1715</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1720</v>
      </c>
      <c r="B77" s="70">
        <v>57</v>
      </c>
      <c r="C77" s="70">
        <v>6</v>
      </c>
      <c r="D77" s="70">
        <v>4</v>
      </c>
      <c r="E77" s="70">
        <v>2009</v>
      </c>
      <c r="F77" s="70" t="s">
        <v>176</v>
      </c>
      <c r="G77" s="70" t="s">
        <v>1714</v>
      </c>
      <c r="H77" s="70" t="s">
        <v>1715</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1721</v>
      </c>
      <c r="B78" s="70">
        <v>58</v>
      </c>
      <c r="C78" s="70">
        <v>7</v>
      </c>
      <c r="D78" s="70">
        <v>4</v>
      </c>
      <c r="E78" s="70">
        <v>2010</v>
      </c>
      <c r="F78" s="70" t="s">
        <v>177</v>
      </c>
      <c r="G78" s="70" t="s">
        <v>1714</v>
      </c>
      <c r="H78" s="70" t="s">
        <v>1715</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1722</v>
      </c>
      <c r="B79" s="70">
        <v>59</v>
      </c>
      <c r="C79" s="70">
        <v>8</v>
      </c>
      <c r="D79" s="70">
        <v>4</v>
      </c>
      <c r="E79" s="70">
        <v>2011</v>
      </c>
      <c r="F79" s="70" t="s">
        <v>178</v>
      </c>
      <c r="G79" s="70" t="s">
        <v>1714</v>
      </c>
      <c r="H79" s="70" t="s">
        <v>1715</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1723</v>
      </c>
      <c r="B80" s="70">
        <v>60</v>
      </c>
      <c r="C80" s="70">
        <v>9</v>
      </c>
      <c r="D80" s="70">
        <v>4</v>
      </c>
      <c r="E80" s="70">
        <v>2012</v>
      </c>
      <c r="F80" s="70" t="s">
        <v>179</v>
      </c>
      <c r="G80" s="70" t="s">
        <v>1714</v>
      </c>
      <c r="H80" s="70" t="s">
        <v>1715</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1724</v>
      </c>
      <c r="B81" s="70">
        <v>61</v>
      </c>
      <c r="C81" s="70">
        <v>10</v>
      </c>
      <c r="D81" s="70">
        <v>4</v>
      </c>
      <c r="E81" s="70">
        <v>2013</v>
      </c>
      <c r="F81" s="70" t="s">
        <v>180</v>
      </c>
      <c r="G81" s="70" t="s">
        <v>1714</v>
      </c>
      <c r="H81" s="70" t="s">
        <v>1715</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1725</v>
      </c>
      <c r="B82" s="70">
        <v>62</v>
      </c>
      <c r="C82" s="70">
        <v>11</v>
      </c>
      <c r="D82" s="70">
        <v>4</v>
      </c>
      <c r="E82" s="70">
        <v>2014</v>
      </c>
      <c r="F82" s="70" t="s">
        <v>181</v>
      </c>
      <c r="G82" s="70" t="s">
        <v>1714</v>
      </c>
      <c r="H82" s="70" t="s">
        <v>1715</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1726</v>
      </c>
      <c r="B83" s="70">
        <v>63</v>
      </c>
      <c r="C83" s="70">
        <v>12</v>
      </c>
      <c r="D83" s="70">
        <v>4</v>
      </c>
      <c r="E83" s="70">
        <v>2015</v>
      </c>
      <c r="F83" s="70" t="s">
        <v>182</v>
      </c>
      <c r="G83" s="1064" t="s">
        <v>1714</v>
      </c>
      <c r="H83" s="70" t="s">
        <v>1715</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1727</v>
      </c>
      <c r="B84" s="70">
        <v>64</v>
      </c>
      <c r="C84" s="70">
        <v>13</v>
      </c>
      <c r="D84" s="70">
        <v>4</v>
      </c>
      <c r="E84" s="70">
        <v>2016</v>
      </c>
      <c r="F84" s="70" t="s">
        <v>155</v>
      </c>
      <c r="G84" s="1064" t="s">
        <v>1714</v>
      </c>
      <c r="H84" s="70" t="s">
        <v>1715</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1728</v>
      </c>
      <c r="B85" s="70">
        <v>65</v>
      </c>
      <c r="C85" s="70">
        <v>14</v>
      </c>
      <c r="D85" s="70">
        <v>4</v>
      </c>
      <c r="E85" s="70">
        <v>2017</v>
      </c>
      <c r="F85" s="70" t="s">
        <v>156</v>
      </c>
      <c r="G85" s="70" t="s">
        <v>1714</v>
      </c>
      <c r="H85" s="70" t="s">
        <v>1715</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1729</v>
      </c>
      <c r="B86" s="70">
        <v>66</v>
      </c>
      <c r="C86" s="70">
        <v>15</v>
      </c>
      <c r="D86" s="70">
        <v>4</v>
      </c>
      <c r="E86" s="70">
        <v>2018</v>
      </c>
      <c r="F86" s="70" t="s">
        <v>183</v>
      </c>
      <c r="G86" s="70" t="s">
        <v>1714</v>
      </c>
      <c r="H86" s="70" t="s">
        <v>1715</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1730</v>
      </c>
      <c r="B87" s="70">
        <v>67</v>
      </c>
      <c r="C87" s="70">
        <v>16</v>
      </c>
      <c r="D87" s="70">
        <v>4</v>
      </c>
      <c r="E87" s="70">
        <v>2019</v>
      </c>
      <c r="F87" s="70" t="s">
        <v>158</v>
      </c>
      <c r="G87" s="70" t="s">
        <v>1714</v>
      </c>
      <c r="H87" s="70" t="s">
        <v>1715</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1731</v>
      </c>
      <c r="B88" s="70">
        <v>68</v>
      </c>
      <c r="C88" s="70">
        <v>17</v>
      </c>
      <c r="D88" s="70">
        <v>4</v>
      </c>
      <c r="E88" s="70">
        <v>2020</v>
      </c>
      <c r="F88" s="70" t="s">
        <v>159</v>
      </c>
      <c r="G88" s="70" t="s">
        <v>1714</v>
      </c>
      <c r="H88" s="70" t="s">
        <v>1715</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1732</v>
      </c>
      <c r="B89" s="70">
        <v>68</v>
      </c>
      <c r="C89" s="70">
        <v>18</v>
      </c>
      <c r="D89" s="70">
        <v>4</v>
      </c>
      <c r="E89" s="70">
        <v>2021</v>
      </c>
      <c r="F89" s="70" t="s">
        <v>160</v>
      </c>
      <c r="G89" s="70" t="s">
        <v>1714</v>
      </c>
      <c r="H89" s="70" t="s">
        <v>1715</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1733</v>
      </c>
      <c r="B90" s="70">
        <v>68</v>
      </c>
      <c r="C90" s="70">
        <v>19</v>
      </c>
      <c r="D90" s="70">
        <v>4</v>
      </c>
      <c r="E90" s="70">
        <v>2022</v>
      </c>
      <c r="F90" s="70" t="s">
        <v>161</v>
      </c>
      <c r="G90" s="70" t="s">
        <v>1714</v>
      </c>
      <c r="H90" s="70" t="s">
        <v>1715</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1734</v>
      </c>
      <c r="B91" s="70">
        <v>68</v>
      </c>
      <c r="C91" s="70">
        <v>20</v>
      </c>
      <c r="D91" s="70">
        <v>4</v>
      </c>
      <c r="E91" s="70">
        <v>2023</v>
      </c>
      <c r="F91" s="70" t="s">
        <v>1539</v>
      </c>
      <c r="G91" s="70" t="s">
        <v>1714</v>
      </c>
      <c r="H91" s="70" t="s">
        <v>1715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1735</v>
      </c>
      <c r="B92" s="70">
        <v>68</v>
      </c>
      <c r="C92" s="70">
        <v>21</v>
      </c>
      <c r="D92" s="70">
        <v>4</v>
      </c>
      <c r="E92" s="70">
        <v>2024</v>
      </c>
      <c r="F92" s="70" t="s">
        <v>1554</v>
      </c>
      <c r="G92" s="70" t="s">
        <v>1714</v>
      </c>
      <c r="H92" s="70" t="s">
        <v>1715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1736</v>
      </c>
      <c r="B93" s="70">
        <v>460</v>
      </c>
      <c r="C93" s="70">
        <v>1</v>
      </c>
      <c r="D93" s="70">
        <v>28</v>
      </c>
      <c r="E93" s="70">
        <v>1990</v>
      </c>
      <c r="F93" s="70" t="s">
        <v>787</v>
      </c>
      <c r="G93" s="70" t="s">
        <v>1737</v>
      </c>
      <c r="H93" s="70" t="s">
        <v>1738</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1739</v>
      </c>
      <c r="B94" s="70">
        <v>461</v>
      </c>
      <c r="C94" s="70">
        <v>2</v>
      </c>
      <c r="D94" s="70">
        <v>28</v>
      </c>
      <c r="E94" s="70">
        <v>2005</v>
      </c>
      <c r="F94" s="70" t="s">
        <v>789</v>
      </c>
      <c r="G94" s="70" t="s">
        <v>1737</v>
      </c>
      <c r="H94" s="70" t="s">
        <v>1738</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1740</v>
      </c>
      <c r="B95" s="70">
        <v>462</v>
      </c>
      <c r="C95" s="70">
        <v>3</v>
      </c>
      <c r="D95" s="70">
        <v>28</v>
      </c>
      <c r="E95" s="70">
        <v>2006</v>
      </c>
      <c r="F95" s="70" t="s">
        <v>790</v>
      </c>
      <c r="G95" s="70" t="s">
        <v>1737</v>
      </c>
      <c r="H95" s="70" t="s">
        <v>1738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1741</v>
      </c>
      <c r="B96" s="70">
        <v>463</v>
      </c>
      <c r="C96" s="70">
        <v>4</v>
      </c>
      <c r="D96" s="70">
        <v>28</v>
      </c>
      <c r="E96" s="70">
        <v>2007</v>
      </c>
      <c r="F96" s="70" t="s">
        <v>791</v>
      </c>
      <c r="G96" s="70" t="s">
        <v>1737</v>
      </c>
      <c r="H96" s="70" t="s">
        <v>1738</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1742</v>
      </c>
      <c r="B97" s="70">
        <v>464</v>
      </c>
      <c r="C97" s="70">
        <v>5</v>
      </c>
      <c r="D97" s="70">
        <v>28</v>
      </c>
      <c r="E97" s="70">
        <v>2008</v>
      </c>
      <c r="F97" s="70" t="s">
        <v>792</v>
      </c>
      <c r="G97" s="70" t="s">
        <v>1737</v>
      </c>
      <c r="H97" s="70" t="s">
        <v>1738</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1743</v>
      </c>
      <c r="B98" s="70">
        <v>465</v>
      </c>
      <c r="C98" s="70">
        <v>6</v>
      </c>
      <c r="D98" s="70">
        <v>28</v>
      </c>
      <c r="E98" s="70">
        <v>2009</v>
      </c>
      <c r="F98" s="70" t="s">
        <v>176</v>
      </c>
      <c r="G98" s="70" t="s">
        <v>1737</v>
      </c>
      <c r="H98" s="70" t="s">
        <v>1738</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1744</v>
      </c>
      <c r="B99" s="70">
        <v>466</v>
      </c>
      <c r="C99" s="70">
        <v>7</v>
      </c>
      <c r="D99" s="70">
        <v>28</v>
      </c>
      <c r="E99" s="70">
        <v>2010</v>
      </c>
      <c r="F99" s="70" t="s">
        <v>177</v>
      </c>
      <c r="G99" s="70" t="s">
        <v>1737</v>
      </c>
      <c r="H99" s="70" t="s">
        <v>1738</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1745</v>
      </c>
      <c r="B100" s="70">
        <v>467</v>
      </c>
      <c r="C100" s="70">
        <v>8</v>
      </c>
      <c r="D100" s="70">
        <v>28</v>
      </c>
      <c r="E100" s="70">
        <v>2011</v>
      </c>
      <c r="F100" s="70" t="s">
        <v>178</v>
      </c>
      <c r="G100" s="70" t="s">
        <v>1737</v>
      </c>
      <c r="H100" s="70" t="s">
        <v>1738</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1746</v>
      </c>
      <c r="B101" s="70">
        <v>468</v>
      </c>
      <c r="C101" s="70">
        <v>9</v>
      </c>
      <c r="D101" s="70">
        <v>28</v>
      </c>
      <c r="E101" s="70">
        <v>2012</v>
      </c>
      <c r="F101" s="70" t="s">
        <v>179</v>
      </c>
      <c r="G101" s="70" t="s">
        <v>1737</v>
      </c>
      <c r="H101" s="70" t="s">
        <v>1738</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1747</v>
      </c>
      <c r="B102" s="70">
        <v>469</v>
      </c>
      <c r="C102" s="70">
        <v>10</v>
      </c>
      <c r="D102" s="70">
        <v>28</v>
      </c>
      <c r="E102" s="70">
        <v>2013</v>
      </c>
      <c r="F102" s="70" t="s">
        <v>180</v>
      </c>
      <c r="G102" s="1064" t="s">
        <v>1737</v>
      </c>
      <c r="H102" s="70" t="s">
        <v>1738</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1748</v>
      </c>
      <c r="B103" s="70">
        <v>470</v>
      </c>
      <c r="C103" s="70">
        <v>11</v>
      </c>
      <c r="D103" s="70">
        <v>28</v>
      </c>
      <c r="E103" s="70">
        <v>2014</v>
      </c>
      <c r="F103" s="70" t="s">
        <v>181</v>
      </c>
      <c r="G103" s="1064" t="s">
        <v>1737</v>
      </c>
      <c r="H103" s="70" t="s">
        <v>1738</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1749</v>
      </c>
      <c r="B104" s="70">
        <v>471</v>
      </c>
      <c r="C104" s="70">
        <v>12</v>
      </c>
      <c r="D104" s="70">
        <v>28</v>
      </c>
      <c r="E104" s="70">
        <v>2015</v>
      </c>
      <c r="F104" s="70" t="s">
        <v>182</v>
      </c>
      <c r="G104" s="70" t="s">
        <v>1737</v>
      </c>
      <c r="H104" s="70" t="s">
        <v>1738</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1750</v>
      </c>
      <c r="B105" s="70">
        <v>472</v>
      </c>
      <c r="C105" s="70">
        <v>13</v>
      </c>
      <c r="D105" s="70">
        <v>28</v>
      </c>
      <c r="E105" s="70">
        <v>2016</v>
      </c>
      <c r="F105" s="70" t="s">
        <v>155</v>
      </c>
      <c r="G105" s="70" t="s">
        <v>1737</v>
      </c>
      <c r="H105" s="70" t="s">
        <v>1738</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1751</v>
      </c>
      <c r="B106" s="70">
        <v>473</v>
      </c>
      <c r="C106" s="70">
        <v>14</v>
      </c>
      <c r="D106" s="70">
        <v>28</v>
      </c>
      <c r="E106" s="70">
        <v>2017</v>
      </c>
      <c r="F106" s="70" t="s">
        <v>156</v>
      </c>
      <c r="G106" s="70" t="s">
        <v>1737</v>
      </c>
      <c r="H106" s="70" t="s">
        <v>1738</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1752</v>
      </c>
      <c r="B107" s="70">
        <v>474</v>
      </c>
      <c r="C107" s="70">
        <v>15</v>
      </c>
      <c r="D107" s="70">
        <v>28</v>
      </c>
      <c r="E107" s="70">
        <v>2018</v>
      </c>
      <c r="F107" s="70" t="s">
        <v>183</v>
      </c>
      <c r="G107" s="70" t="s">
        <v>1737</v>
      </c>
      <c r="H107" s="70" t="s">
        <v>1738</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1753</v>
      </c>
      <c r="B108" s="70">
        <v>475</v>
      </c>
      <c r="C108" s="70">
        <v>16</v>
      </c>
      <c r="D108" s="70">
        <v>28</v>
      </c>
      <c r="E108" s="70">
        <v>2019</v>
      </c>
      <c r="F108" s="70" t="s">
        <v>158</v>
      </c>
      <c r="G108" s="70" t="s">
        <v>1737</v>
      </c>
      <c r="H108" s="70" t="s">
        <v>1738</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1754</v>
      </c>
      <c r="B109" s="70">
        <v>476</v>
      </c>
      <c r="C109" s="70">
        <v>17</v>
      </c>
      <c r="D109" s="70">
        <v>28</v>
      </c>
      <c r="E109" s="70">
        <v>2020</v>
      </c>
      <c r="F109" s="70" t="s">
        <v>159</v>
      </c>
      <c r="G109" s="70" t="s">
        <v>1737</v>
      </c>
      <c r="H109" s="70" t="s">
        <v>1738</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1755</v>
      </c>
      <c r="B110" s="70">
        <v>476</v>
      </c>
      <c r="C110" s="70">
        <v>18</v>
      </c>
      <c r="D110" s="70">
        <v>28</v>
      </c>
      <c r="E110" s="70">
        <v>2021</v>
      </c>
      <c r="F110" s="70" t="s">
        <v>160</v>
      </c>
      <c r="G110" s="70" t="s">
        <v>1737</v>
      </c>
      <c r="H110" s="70" t="s">
        <v>1738</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1756</v>
      </c>
      <c r="B111" s="70">
        <v>476</v>
      </c>
      <c r="C111" s="70">
        <v>19</v>
      </c>
      <c r="D111" s="70">
        <v>28</v>
      </c>
      <c r="E111" s="70">
        <v>2022</v>
      </c>
      <c r="F111" s="70" t="s">
        <v>161</v>
      </c>
      <c r="G111" s="70" t="s">
        <v>1737</v>
      </c>
      <c r="H111" s="70" t="s">
        <v>1738</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1757</v>
      </c>
      <c r="B112" s="70">
        <v>476</v>
      </c>
      <c r="C112" s="70">
        <v>20</v>
      </c>
      <c r="D112" s="70">
        <v>28</v>
      </c>
      <c r="E112" s="70">
        <v>2023</v>
      </c>
      <c r="F112" s="70" t="s">
        <v>1539</v>
      </c>
      <c r="G112" s="70" t="s">
        <v>1737</v>
      </c>
      <c r="H112" s="70" t="s">
        <v>1738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1758</v>
      </c>
      <c r="B113" s="70">
        <v>476</v>
      </c>
      <c r="C113" s="70">
        <v>21</v>
      </c>
      <c r="D113" s="70">
        <v>28</v>
      </c>
      <c r="E113" s="70">
        <v>2024</v>
      </c>
      <c r="F113" s="70" t="s">
        <v>1554</v>
      </c>
      <c r="G113" s="70" t="s">
        <v>1737</v>
      </c>
      <c r="H113" s="70" t="s">
        <v>1738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1759</v>
      </c>
      <c r="B114" s="70">
        <v>18</v>
      </c>
      <c r="C114" s="70">
        <v>1</v>
      </c>
      <c r="D114" s="70">
        <v>2</v>
      </c>
      <c r="E114" s="70">
        <v>1990</v>
      </c>
      <c r="F114" s="70" t="s">
        <v>787</v>
      </c>
      <c r="G114" s="70" t="s">
        <v>1760</v>
      </c>
      <c r="H114" s="70" t="s">
        <v>1761</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1762</v>
      </c>
      <c r="B115" s="70">
        <v>19</v>
      </c>
      <c r="C115" s="70">
        <v>2</v>
      </c>
      <c r="D115" s="70">
        <v>2</v>
      </c>
      <c r="E115" s="70">
        <v>2005</v>
      </c>
      <c r="F115" s="70" t="s">
        <v>789</v>
      </c>
      <c r="G115" s="70" t="s">
        <v>1760</v>
      </c>
      <c r="H115" s="70" t="s">
        <v>1761</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1763</v>
      </c>
      <c r="B116" s="70">
        <v>20</v>
      </c>
      <c r="C116" s="70">
        <v>3</v>
      </c>
      <c r="D116" s="70">
        <v>2</v>
      </c>
      <c r="E116" s="70">
        <v>2006</v>
      </c>
      <c r="F116" s="70" t="s">
        <v>790</v>
      </c>
      <c r="G116" s="70" t="s">
        <v>1760</v>
      </c>
      <c r="H116" s="70" t="s">
        <v>1761</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1764</v>
      </c>
      <c r="B117" s="70">
        <v>21</v>
      </c>
      <c r="C117" s="70">
        <v>4</v>
      </c>
      <c r="D117" s="70">
        <v>2</v>
      </c>
      <c r="E117" s="70">
        <v>2007</v>
      </c>
      <c r="F117" s="70" t="s">
        <v>791</v>
      </c>
      <c r="G117" s="70" t="s">
        <v>1760</v>
      </c>
      <c r="H117" s="70" t="s">
        <v>1761</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1765</v>
      </c>
      <c r="B118" s="70">
        <v>22</v>
      </c>
      <c r="C118" s="70">
        <v>5</v>
      </c>
      <c r="D118" s="70">
        <v>2</v>
      </c>
      <c r="E118" s="70">
        <v>2008</v>
      </c>
      <c r="F118" s="70" t="s">
        <v>792</v>
      </c>
      <c r="G118" s="70" t="s">
        <v>1760</v>
      </c>
      <c r="H118" s="70" t="s">
        <v>1761</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1766</v>
      </c>
      <c r="B119" s="70">
        <v>23</v>
      </c>
      <c r="C119" s="70">
        <v>6</v>
      </c>
      <c r="D119" s="70">
        <v>2</v>
      </c>
      <c r="E119" s="70">
        <v>2009</v>
      </c>
      <c r="F119" s="70" t="s">
        <v>176</v>
      </c>
      <c r="G119" s="70" t="s">
        <v>1760</v>
      </c>
      <c r="H119" s="70" t="s">
        <v>1761</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1767</v>
      </c>
      <c r="B120" s="70">
        <v>24</v>
      </c>
      <c r="C120" s="70">
        <v>7</v>
      </c>
      <c r="D120" s="70">
        <v>2</v>
      </c>
      <c r="E120" s="70">
        <v>2010</v>
      </c>
      <c r="F120" s="70" t="s">
        <v>177</v>
      </c>
      <c r="G120" s="70" t="s">
        <v>1760</v>
      </c>
      <c r="H120" s="70" t="s">
        <v>1761</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1768</v>
      </c>
      <c r="B121" s="70">
        <v>25</v>
      </c>
      <c r="C121" s="70">
        <v>8</v>
      </c>
      <c r="D121" s="70">
        <v>2</v>
      </c>
      <c r="E121" s="70">
        <v>2011</v>
      </c>
      <c r="F121" s="70" t="s">
        <v>178</v>
      </c>
      <c r="G121" s="1064" t="s">
        <v>1760</v>
      </c>
      <c r="H121" s="70" t="s">
        <v>1761</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1769</v>
      </c>
      <c r="B122" s="70">
        <v>26</v>
      </c>
      <c r="C122" s="70">
        <v>9</v>
      </c>
      <c r="D122" s="70">
        <v>2</v>
      </c>
      <c r="E122" s="70">
        <v>2012</v>
      </c>
      <c r="F122" s="70" t="s">
        <v>179</v>
      </c>
      <c r="G122" s="1064" t="s">
        <v>1760</v>
      </c>
      <c r="H122" s="70" t="s">
        <v>1761</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1770</v>
      </c>
      <c r="B123" s="70">
        <v>27</v>
      </c>
      <c r="C123" s="70">
        <v>10</v>
      </c>
      <c r="D123" s="70">
        <v>2</v>
      </c>
      <c r="E123" s="70">
        <v>2013</v>
      </c>
      <c r="F123" s="70" t="s">
        <v>180</v>
      </c>
      <c r="G123" s="70" t="s">
        <v>1760</v>
      </c>
      <c r="H123" s="70" t="s">
        <v>1761</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1771</v>
      </c>
      <c r="B124" s="70">
        <v>28</v>
      </c>
      <c r="C124" s="70">
        <v>11</v>
      </c>
      <c r="D124" s="70">
        <v>2</v>
      </c>
      <c r="E124" s="70">
        <v>2014</v>
      </c>
      <c r="F124" s="70" t="s">
        <v>181</v>
      </c>
      <c r="G124" s="70" t="s">
        <v>1760</v>
      </c>
      <c r="H124" s="70" t="s">
        <v>1761</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1772</v>
      </c>
      <c r="B125" s="70">
        <v>29</v>
      </c>
      <c r="C125" s="70">
        <v>12</v>
      </c>
      <c r="D125" s="70">
        <v>2</v>
      </c>
      <c r="E125" s="70">
        <v>2015</v>
      </c>
      <c r="F125" s="70" t="s">
        <v>182</v>
      </c>
      <c r="G125" s="70" t="s">
        <v>1760</v>
      </c>
      <c r="H125" s="70" t="s">
        <v>1761</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1773</v>
      </c>
      <c r="B126" s="70">
        <v>30</v>
      </c>
      <c r="C126" s="70">
        <v>13</v>
      </c>
      <c r="D126" s="70">
        <v>2</v>
      </c>
      <c r="E126" s="70">
        <v>2016</v>
      </c>
      <c r="F126" s="70" t="s">
        <v>155</v>
      </c>
      <c r="G126" s="70" t="s">
        <v>1760</v>
      </c>
      <c r="H126" s="70" t="s">
        <v>1761</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1774</v>
      </c>
      <c r="B127" s="70">
        <v>31</v>
      </c>
      <c r="C127" s="70">
        <v>14</v>
      </c>
      <c r="D127" s="70">
        <v>2</v>
      </c>
      <c r="E127" s="70">
        <v>2017</v>
      </c>
      <c r="F127" s="70" t="s">
        <v>156</v>
      </c>
      <c r="G127" s="70" t="s">
        <v>1760</v>
      </c>
      <c r="H127" s="70" t="s">
        <v>1761</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1775</v>
      </c>
      <c r="B128" s="70">
        <v>32</v>
      </c>
      <c r="C128" s="70">
        <v>15</v>
      </c>
      <c r="D128" s="70">
        <v>2</v>
      </c>
      <c r="E128" s="70">
        <v>2018</v>
      </c>
      <c r="F128" s="70" t="s">
        <v>183</v>
      </c>
      <c r="G128" s="70" t="s">
        <v>1760</v>
      </c>
      <c r="H128" s="70" t="s">
        <v>1761</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1776</v>
      </c>
      <c r="B129" s="70">
        <v>33</v>
      </c>
      <c r="C129" s="70">
        <v>16</v>
      </c>
      <c r="D129" s="70">
        <v>2</v>
      </c>
      <c r="E129" s="70">
        <v>2019</v>
      </c>
      <c r="F129" s="70" t="s">
        <v>158</v>
      </c>
      <c r="G129" s="70" t="s">
        <v>1760</v>
      </c>
      <c r="H129" s="70" t="s">
        <v>1761</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1777</v>
      </c>
      <c r="B130" s="70">
        <v>34</v>
      </c>
      <c r="C130" s="70">
        <v>17</v>
      </c>
      <c r="D130" s="70">
        <v>2</v>
      </c>
      <c r="E130" s="70">
        <v>2020</v>
      </c>
      <c r="F130" s="70" t="s">
        <v>159</v>
      </c>
      <c r="G130" s="70" t="s">
        <v>1760</v>
      </c>
      <c r="H130" s="70" t="s">
        <v>1761</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1778</v>
      </c>
      <c r="B131" s="70">
        <v>34</v>
      </c>
      <c r="C131" s="70">
        <v>18</v>
      </c>
      <c r="D131" s="70">
        <v>2</v>
      </c>
      <c r="E131" s="70">
        <v>2021</v>
      </c>
      <c r="F131" s="70" t="s">
        <v>160</v>
      </c>
      <c r="G131" s="70" t="s">
        <v>1760</v>
      </c>
      <c r="H131" s="70" t="s">
        <v>1761</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1779</v>
      </c>
      <c r="B132" s="70">
        <v>34</v>
      </c>
      <c r="C132" s="70">
        <v>19</v>
      </c>
      <c r="D132" s="70">
        <v>2</v>
      </c>
      <c r="E132" s="70">
        <v>2022</v>
      </c>
      <c r="F132" s="70" t="s">
        <v>161</v>
      </c>
      <c r="G132" s="70" t="s">
        <v>1760</v>
      </c>
      <c r="H132" s="70" t="s">
        <v>1761</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1780</v>
      </c>
      <c r="B133" s="70">
        <v>34</v>
      </c>
      <c r="C133" s="70">
        <v>20</v>
      </c>
      <c r="D133" s="70">
        <v>2</v>
      </c>
      <c r="E133" s="70">
        <v>2023</v>
      </c>
      <c r="F133" s="70" t="s">
        <v>1539</v>
      </c>
      <c r="G133" s="70" t="s">
        <v>1760</v>
      </c>
      <c r="H133" s="70" t="s">
        <v>1761</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1781</v>
      </c>
      <c r="B134" s="70">
        <v>34</v>
      </c>
      <c r="C134" s="70">
        <v>21</v>
      </c>
      <c r="D134" s="70">
        <v>2</v>
      </c>
      <c r="E134" s="70">
        <v>2024</v>
      </c>
      <c r="F134" s="70" t="s">
        <v>1554</v>
      </c>
      <c r="G134" s="70" t="s">
        <v>1760</v>
      </c>
      <c r="H134" s="70" t="s">
        <v>1761</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1782</v>
      </c>
      <c r="B135" s="70">
        <v>409</v>
      </c>
      <c r="C135" s="70">
        <v>1</v>
      </c>
      <c r="D135" s="70">
        <v>25</v>
      </c>
      <c r="E135" s="70">
        <v>1990</v>
      </c>
      <c r="F135" s="70" t="s">
        <v>787</v>
      </c>
      <c r="G135" s="70" t="s">
        <v>1783</v>
      </c>
      <c r="H135" s="70" t="s">
        <v>1784</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1785</v>
      </c>
      <c r="B136" s="70">
        <v>410</v>
      </c>
      <c r="C136" s="70">
        <v>2</v>
      </c>
      <c r="D136" s="70">
        <v>25</v>
      </c>
      <c r="E136" s="70">
        <v>2005</v>
      </c>
      <c r="F136" s="70" t="s">
        <v>789</v>
      </c>
      <c r="G136" s="70" t="s">
        <v>1783</v>
      </c>
      <c r="H136" s="70" t="s">
        <v>1784</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1786</v>
      </c>
      <c r="B137" s="70">
        <v>411</v>
      </c>
      <c r="C137" s="70">
        <v>3</v>
      </c>
      <c r="D137" s="70">
        <v>25</v>
      </c>
      <c r="E137" s="70">
        <v>2006</v>
      </c>
      <c r="F137" s="70" t="s">
        <v>790</v>
      </c>
      <c r="G137" s="70" t="s">
        <v>1783</v>
      </c>
      <c r="H137" s="70" t="s">
        <v>1784</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1787</v>
      </c>
      <c r="B138" s="70">
        <v>412</v>
      </c>
      <c r="C138" s="70">
        <v>4</v>
      </c>
      <c r="D138" s="70">
        <v>25</v>
      </c>
      <c r="E138" s="70">
        <v>2007</v>
      </c>
      <c r="F138" s="70" t="s">
        <v>791</v>
      </c>
      <c r="G138" s="70" t="s">
        <v>1783</v>
      </c>
      <c r="H138" s="70" t="s">
        <v>1784</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1788</v>
      </c>
      <c r="B139" s="70">
        <v>413</v>
      </c>
      <c r="C139" s="70">
        <v>5</v>
      </c>
      <c r="D139" s="70">
        <v>25</v>
      </c>
      <c r="E139" s="70">
        <v>2008</v>
      </c>
      <c r="F139" s="70" t="s">
        <v>792</v>
      </c>
      <c r="G139" s="70" t="s">
        <v>1783</v>
      </c>
      <c r="H139" s="70" t="s">
        <v>1784</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1789</v>
      </c>
      <c r="B140" s="70">
        <v>414</v>
      </c>
      <c r="C140" s="70">
        <v>6</v>
      </c>
      <c r="D140" s="70">
        <v>25</v>
      </c>
      <c r="E140" s="70">
        <v>2009</v>
      </c>
      <c r="F140" s="70" t="s">
        <v>176</v>
      </c>
      <c r="G140" s="1064" t="s">
        <v>1783</v>
      </c>
      <c r="H140" s="70" t="s">
        <v>1784</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1790</v>
      </c>
      <c r="B141" s="70">
        <v>415</v>
      </c>
      <c r="C141" s="70">
        <v>7</v>
      </c>
      <c r="D141" s="70">
        <v>25</v>
      </c>
      <c r="E141" s="70">
        <v>2010</v>
      </c>
      <c r="F141" s="70" t="s">
        <v>177</v>
      </c>
      <c r="G141" s="1064" t="s">
        <v>1783</v>
      </c>
      <c r="H141" s="70" t="s">
        <v>1784</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1791</v>
      </c>
      <c r="B142" s="70">
        <v>416</v>
      </c>
      <c r="C142" s="70">
        <v>8</v>
      </c>
      <c r="D142" s="70">
        <v>25</v>
      </c>
      <c r="E142" s="70">
        <v>2011</v>
      </c>
      <c r="F142" s="70" t="s">
        <v>178</v>
      </c>
      <c r="G142" s="70" t="s">
        <v>1783</v>
      </c>
      <c r="H142" s="70" t="s">
        <v>1784</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1792</v>
      </c>
      <c r="B143" s="70">
        <v>417</v>
      </c>
      <c r="C143" s="70">
        <v>9</v>
      </c>
      <c r="D143" s="70">
        <v>25</v>
      </c>
      <c r="E143" s="70">
        <v>2012</v>
      </c>
      <c r="F143" s="70" t="s">
        <v>179</v>
      </c>
      <c r="G143" s="70" t="s">
        <v>1783</v>
      </c>
      <c r="H143" s="70" t="s">
        <v>1784</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1793</v>
      </c>
      <c r="B144" s="70">
        <v>418</v>
      </c>
      <c r="C144" s="70">
        <v>10</v>
      </c>
      <c r="D144" s="70">
        <v>25</v>
      </c>
      <c r="E144" s="70">
        <v>2013</v>
      </c>
      <c r="F144" s="70" t="s">
        <v>180</v>
      </c>
      <c r="G144" s="70" t="s">
        <v>1783</v>
      </c>
      <c r="H144" s="70" t="s">
        <v>1784</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1794</v>
      </c>
      <c r="B145" s="70">
        <v>419</v>
      </c>
      <c r="C145" s="70">
        <v>11</v>
      </c>
      <c r="D145" s="70">
        <v>25</v>
      </c>
      <c r="E145" s="70">
        <v>2014</v>
      </c>
      <c r="F145" s="70" t="s">
        <v>181</v>
      </c>
      <c r="G145" s="70" t="s">
        <v>1783</v>
      </c>
      <c r="H145" s="70" t="s">
        <v>1784</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1795</v>
      </c>
      <c r="B146" s="70">
        <v>420</v>
      </c>
      <c r="C146" s="70">
        <v>12</v>
      </c>
      <c r="D146" s="70">
        <v>25</v>
      </c>
      <c r="E146" s="70">
        <v>2015</v>
      </c>
      <c r="F146" s="70" t="s">
        <v>182</v>
      </c>
      <c r="G146" s="70" t="s">
        <v>1783</v>
      </c>
      <c r="H146" s="70" t="s">
        <v>1784</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1796</v>
      </c>
      <c r="B147" s="70">
        <v>421</v>
      </c>
      <c r="C147" s="70">
        <v>13</v>
      </c>
      <c r="D147" s="70">
        <v>25</v>
      </c>
      <c r="E147" s="70">
        <v>2016</v>
      </c>
      <c r="F147" s="70" t="s">
        <v>155</v>
      </c>
      <c r="G147" s="70" t="s">
        <v>1783</v>
      </c>
      <c r="H147" s="70" t="s">
        <v>1784</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1797</v>
      </c>
      <c r="B148" s="70">
        <v>422</v>
      </c>
      <c r="C148" s="70">
        <v>14</v>
      </c>
      <c r="D148" s="70">
        <v>25</v>
      </c>
      <c r="E148" s="70">
        <v>2017</v>
      </c>
      <c r="F148" s="70" t="s">
        <v>156</v>
      </c>
      <c r="G148" s="70" t="s">
        <v>1783</v>
      </c>
      <c r="H148" s="70" t="s">
        <v>1784</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1798</v>
      </c>
      <c r="B149" s="70">
        <v>423</v>
      </c>
      <c r="C149" s="70">
        <v>15</v>
      </c>
      <c r="D149" s="70">
        <v>25</v>
      </c>
      <c r="E149" s="70">
        <v>2018</v>
      </c>
      <c r="F149" s="70" t="s">
        <v>183</v>
      </c>
      <c r="G149" s="70" t="s">
        <v>1783</v>
      </c>
      <c r="H149" s="70" t="s">
        <v>1784</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1799</v>
      </c>
      <c r="B150" s="70">
        <v>424</v>
      </c>
      <c r="C150" s="70">
        <v>16</v>
      </c>
      <c r="D150" s="70">
        <v>25</v>
      </c>
      <c r="E150" s="70">
        <v>2019</v>
      </c>
      <c r="F150" s="70" t="s">
        <v>158</v>
      </c>
      <c r="G150" s="70" t="s">
        <v>1783</v>
      </c>
      <c r="H150" s="70" t="s">
        <v>1784</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1800</v>
      </c>
      <c r="B151" s="70">
        <v>425</v>
      </c>
      <c r="C151" s="70">
        <v>17</v>
      </c>
      <c r="D151" s="70">
        <v>25</v>
      </c>
      <c r="E151" s="70">
        <v>2020</v>
      </c>
      <c r="F151" s="70" t="s">
        <v>159</v>
      </c>
      <c r="G151" s="70" t="s">
        <v>1783</v>
      </c>
      <c r="H151" s="70" t="s">
        <v>1784</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1801</v>
      </c>
      <c r="B152" s="70">
        <v>425</v>
      </c>
      <c r="C152" s="70">
        <v>18</v>
      </c>
      <c r="D152" s="70">
        <v>25</v>
      </c>
      <c r="E152" s="70">
        <v>2021</v>
      </c>
      <c r="F152" s="70" t="s">
        <v>160</v>
      </c>
      <c r="G152" s="70" t="s">
        <v>1783</v>
      </c>
      <c r="H152" s="70" t="s">
        <v>1784</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1802</v>
      </c>
      <c r="B153" s="70">
        <v>425</v>
      </c>
      <c r="C153" s="70">
        <v>19</v>
      </c>
      <c r="D153" s="70">
        <v>25</v>
      </c>
      <c r="E153" s="70">
        <v>2022</v>
      </c>
      <c r="F153" s="70" t="s">
        <v>161</v>
      </c>
      <c r="G153" s="70" t="s">
        <v>1783</v>
      </c>
      <c r="H153" s="70" t="s">
        <v>1784</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1803</v>
      </c>
      <c r="B154" s="70">
        <v>425</v>
      </c>
      <c r="C154" s="70">
        <v>20</v>
      </c>
      <c r="D154" s="70">
        <v>25</v>
      </c>
      <c r="E154" s="70">
        <v>2023</v>
      </c>
      <c r="F154" s="70" t="s">
        <v>1539</v>
      </c>
      <c r="G154" s="70" t="s">
        <v>1783</v>
      </c>
      <c r="H154" s="70" t="s">
        <v>1784</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1804</v>
      </c>
      <c r="B155" s="70">
        <v>425</v>
      </c>
      <c r="C155" s="70">
        <v>21</v>
      </c>
      <c r="D155" s="70">
        <v>25</v>
      </c>
      <c r="E155" s="70">
        <v>2024</v>
      </c>
      <c r="F155" s="70" t="s">
        <v>1554</v>
      </c>
      <c r="G155" s="70" t="s">
        <v>1783</v>
      </c>
      <c r="H155" s="70" t="s">
        <v>1784</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1805</v>
      </c>
      <c r="B156" s="70">
        <v>120</v>
      </c>
      <c r="C156" s="70">
        <v>1</v>
      </c>
      <c r="D156" s="70">
        <v>8</v>
      </c>
      <c r="E156" s="70">
        <v>1990</v>
      </c>
      <c r="F156" s="70" t="s">
        <v>787</v>
      </c>
      <c r="G156" s="70" t="s">
        <v>1806</v>
      </c>
      <c r="H156" s="70" t="s">
        <v>1807</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1808</v>
      </c>
      <c r="B157" s="70">
        <v>121</v>
      </c>
      <c r="C157" s="70">
        <v>2</v>
      </c>
      <c r="D157" s="70">
        <v>8</v>
      </c>
      <c r="E157" s="70">
        <v>2005</v>
      </c>
      <c r="F157" s="70" t="s">
        <v>789</v>
      </c>
      <c r="G157" s="70" t="s">
        <v>1806</v>
      </c>
      <c r="H157" s="70" t="s">
        <v>1807</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1809</v>
      </c>
      <c r="B158" s="70">
        <v>122</v>
      </c>
      <c r="C158" s="70">
        <v>3</v>
      </c>
      <c r="D158" s="70">
        <v>8</v>
      </c>
      <c r="E158" s="70">
        <v>2006</v>
      </c>
      <c r="F158" s="70" t="s">
        <v>790</v>
      </c>
      <c r="G158" s="1064" t="s">
        <v>1806</v>
      </c>
      <c r="H158" s="70" t="s">
        <v>1807</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1810</v>
      </c>
      <c r="B159" s="70">
        <v>123</v>
      </c>
      <c r="C159" s="70">
        <v>4</v>
      </c>
      <c r="D159" s="70">
        <v>8</v>
      </c>
      <c r="E159" s="70">
        <v>2007</v>
      </c>
      <c r="F159" s="70" t="s">
        <v>791</v>
      </c>
      <c r="G159" s="1064" t="s">
        <v>1806</v>
      </c>
      <c r="H159" s="70" t="s">
        <v>1807</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1811</v>
      </c>
      <c r="B160" s="70">
        <v>124</v>
      </c>
      <c r="C160" s="70">
        <v>5</v>
      </c>
      <c r="D160" s="70">
        <v>8</v>
      </c>
      <c r="E160" s="70">
        <v>2008</v>
      </c>
      <c r="F160" s="70" t="s">
        <v>792</v>
      </c>
      <c r="G160" s="70" t="s">
        <v>1806</v>
      </c>
      <c r="H160" s="70" t="s">
        <v>1807</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1812</v>
      </c>
      <c r="B161" s="70">
        <v>125</v>
      </c>
      <c r="C161" s="70">
        <v>6</v>
      </c>
      <c r="D161" s="70">
        <v>8</v>
      </c>
      <c r="E161" s="70">
        <v>2009</v>
      </c>
      <c r="F161" s="70" t="s">
        <v>176</v>
      </c>
      <c r="G161" s="70" t="s">
        <v>1806</v>
      </c>
      <c r="H161" s="70" t="s">
        <v>1807</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1813</v>
      </c>
      <c r="B162" s="70">
        <v>126</v>
      </c>
      <c r="C162" s="70">
        <v>7</v>
      </c>
      <c r="D162" s="70">
        <v>8</v>
      </c>
      <c r="E162" s="70">
        <v>2010</v>
      </c>
      <c r="F162" s="70" t="s">
        <v>177</v>
      </c>
      <c r="G162" s="70" t="s">
        <v>1806</v>
      </c>
      <c r="H162" s="70" t="s">
        <v>1807</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1814</v>
      </c>
      <c r="B163" s="70">
        <v>127</v>
      </c>
      <c r="C163" s="70">
        <v>8</v>
      </c>
      <c r="D163" s="70">
        <v>8</v>
      </c>
      <c r="E163" s="70">
        <v>2011</v>
      </c>
      <c r="F163" s="70" t="s">
        <v>178</v>
      </c>
      <c r="G163" s="70" t="s">
        <v>1806</v>
      </c>
      <c r="H163" s="70" t="s">
        <v>1807</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1815</v>
      </c>
      <c r="B164" s="70">
        <v>128</v>
      </c>
      <c r="C164" s="70">
        <v>9</v>
      </c>
      <c r="D164" s="70">
        <v>8</v>
      </c>
      <c r="E164" s="70">
        <v>2012</v>
      </c>
      <c r="F164" s="70" t="s">
        <v>179</v>
      </c>
      <c r="G164" s="70" t="s">
        <v>1806</v>
      </c>
      <c r="H164" s="70" t="s">
        <v>1807</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1816</v>
      </c>
      <c r="B165" s="70">
        <v>129</v>
      </c>
      <c r="C165" s="70">
        <v>10</v>
      </c>
      <c r="D165" s="70">
        <v>8</v>
      </c>
      <c r="E165" s="70">
        <v>2013</v>
      </c>
      <c r="F165" s="70" t="s">
        <v>180</v>
      </c>
      <c r="G165" s="70" t="s">
        <v>1806</v>
      </c>
      <c r="H165" s="70" t="s">
        <v>1807</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1817</v>
      </c>
      <c r="B166" s="70">
        <v>130</v>
      </c>
      <c r="C166" s="70">
        <v>11</v>
      </c>
      <c r="D166" s="70">
        <v>8</v>
      </c>
      <c r="E166" s="70">
        <v>2014</v>
      </c>
      <c r="F166" s="70" t="s">
        <v>181</v>
      </c>
      <c r="G166" s="70" t="s">
        <v>1806</v>
      </c>
      <c r="H166" s="70" t="s">
        <v>1807</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1818</v>
      </c>
      <c r="B167" s="70">
        <v>131</v>
      </c>
      <c r="C167" s="70">
        <v>12</v>
      </c>
      <c r="D167" s="70">
        <v>8</v>
      </c>
      <c r="E167" s="70">
        <v>2015</v>
      </c>
      <c r="F167" s="70" t="s">
        <v>182</v>
      </c>
      <c r="G167" s="70" t="s">
        <v>1806</v>
      </c>
      <c r="H167" s="70" t="s">
        <v>1807</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1819</v>
      </c>
      <c r="B168" s="70">
        <v>132</v>
      </c>
      <c r="C168" s="70">
        <v>13</v>
      </c>
      <c r="D168" s="70">
        <v>8</v>
      </c>
      <c r="E168" s="70">
        <v>2016</v>
      </c>
      <c r="F168" s="70" t="s">
        <v>155</v>
      </c>
      <c r="G168" s="70" t="s">
        <v>1806</v>
      </c>
      <c r="H168" s="70" t="s">
        <v>1807</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1820</v>
      </c>
      <c r="B169" s="70">
        <v>133</v>
      </c>
      <c r="C169" s="70">
        <v>14</v>
      </c>
      <c r="D169" s="70">
        <v>8</v>
      </c>
      <c r="E169" s="70">
        <v>2017</v>
      </c>
      <c r="F169" s="70" t="s">
        <v>156</v>
      </c>
      <c r="G169" s="70" t="s">
        <v>1806</v>
      </c>
      <c r="H169" s="70" t="s">
        <v>1807</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1821</v>
      </c>
      <c r="B170" s="70">
        <v>134</v>
      </c>
      <c r="C170" s="70">
        <v>15</v>
      </c>
      <c r="D170" s="70">
        <v>8</v>
      </c>
      <c r="E170" s="70">
        <v>2018</v>
      </c>
      <c r="F170" s="70" t="s">
        <v>183</v>
      </c>
      <c r="G170" s="70" t="s">
        <v>1806</v>
      </c>
      <c r="H170" s="70" t="s">
        <v>1807</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1822</v>
      </c>
      <c r="B171" s="70">
        <v>135</v>
      </c>
      <c r="C171" s="70">
        <v>16</v>
      </c>
      <c r="D171" s="70">
        <v>8</v>
      </c>
      <c r="E171" s="70">
        <v>2019</v>
      </c>
      <c r="F171" s="70" t="s">
        <v>158</v>
      </c>
      <c r="G171" s="70" t="s">
        <v>1806</v>
      </c>
      <c r="H171" s="70" t="s">
        <v>1807</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1823</v>
      </c>
      <c r="B172" s="70">
        <v>136</v>
      </c>
      <c r="C172" s="70">
        <v>17</v>
      </c>
      <c r="D172" s="70">
        <v>8</v>
      </c>
      <c r="E172" s="70">
        <v>2020</v>
      </c>
      <c r="F172" s="70" t="s">
        <v>159</v>
      </c>
      <c r="G172" s="70" t="s">
        <v>1806</v>
      </c>
      <c r="H172" s="70" t="s">
        <v>1807</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1824</v>
      </c>
      <c r="B173" s="70">
        <v>136</v>
      </c>
      <c r="C173" s="70">
        <v>18</v>
      </c>
      <c r="D173" s="70">
        <v>8</v>
      </c>
      <c r="E173" s="70">
        <v>2021</v>
      </c>
      <c r="F173" s="70" t="s">
        <v>160</v>
      </c>
      <c r="G173" s="70" t="s">
        <v>1806</v>
      </c>
      <c r="H173" s="70" t="s">
        <v>1807</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1825</v>
      </c>
      <c r="B174" s="70">
        <v>136</v>
      </c>
      <c r="C174" s="70">
        <v>19</v>
      </c>
      <c r="D174" s="70">
        <v>8</v>
      </c>
      <c r="E174" s="70">
        <v>2022</v>
      </c>
      <c r="F174" s="70" t="s">
        <v>161</v>
      </c>
      <c r="G174" s="70" t="s">
        <v>1806</v>
      </c>
      <c r="H174" s="70" t="s">
        <v>1807</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1826</v>
      </c>
      <c r="B175" s="70">
        <v>136</v>
      </c>
      <c r="C175" s="70">
        <v>20</v>
      </c>
      <c r="D175" s="70">
        <v>8</v>
      </c>
      <c r="E175" s="70">
        <v>2023</v>
      </c>
      <c r="F175" s="70" t="s">
        <v>1539</v>
      </c>
      <c r="G175" s="70" t="s">
        <v>1806</v>
      </c>
      <c r="H175" s="70" t="s">
        <v>1807</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1827</v>
      </c>
      <c r="B176" s="70">
        <v>136</v>
      </c>
      <c r="C176" s="70">
        <v>21</v>
      </c>
      <c r="D176" s="70">
        <v>8</v>
      </c>
      <c r="E176" s="70">
        <v>2024</v>
      </c>
      <c r="F176" s="70" t="s">
        <v>1554</v>
      </c>
      <c r="G176" s="70" t="s">
        <v>1806</v>
      </c>
      <c r="H176" s="70" t="s">
        <v>1807</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171</v>
      </c>
      <c r="C177" s="70">
        <v>1</v>
      </c>
      <c r="D177" s="70">
        <v>11</v>
      </c>
      <c r="E177" s="70">
        <v>1990</v>
      </c>
      <c r="F177" s="70" t="s">
        <v>787</v>
      </c>
      <c r="G177" s="70" t="s">
        <v>1829</v>
      </c>
      <c r="H177" s="70" t="s">
        <v>1830</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172</v>
      </c>
      <c r="C178" s="70">
        <v>2</v>
      </c>
      <c r="D178" s="70">
        <v>11</v>
      </c>
      <c r="E178" s="70">
        <v>2005</v>
      </c>
      <c r="F178" s="70" t="s">
        <v>789</v>
      </c>
      <c r="G178" s="1064" t="s">
        <v>1829</v>
      </c>
      <c r="H178" s="70" t="s">
        <v>1830</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173</v>
      </c>
      <c r="C179" s="70">
        <v>3</v>
      </c>
      <c r="D179" s="70">
        <v>11</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174</v>
      </c>
      <c r="C180" s="70">
        <v>4</v>
      </c>
      <c r="D180" s="70">
        <v>11</v>
      </c>
      <c r="E180" s="70">
        <v>2007</v>
      </c>
      <c r="F180" s="70" t="s">
        <v>791</v>
      </c>
      <c r="G180" s="70" t="s">
        <v>1829</v>
      </c>
      <c r="H180" s="70" t="s">
        <v>1830</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175</v>
      </c>
      <c r="C181" s="70">
        <v>5</v>
      </c>
      <c r="D181" s="70">
        <v>11</v>
      </c>
      <c r="E181" s="70">
        <v>2008</v>
      </c>
      <c r="F181" s="70" t="s">
        <v>792</v>
      </c>
      <c r="G181" s="70" t="s">
        <v>1829</v>
      </c>
      <c r="H181" s="70" t="s">
        <v>1830</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176</v>
      </c>
      <c r="C182" s="70">
        <v>6</v>
      </c>
      <c r="D182" s="70">
        <v>11</v>
      </c>
      <c r="E182" s="70">
        <v>2009</v>
      </c>
      <c r="F182" s="70" t="s">
        <v>176</v>
      </c>
      <c r="G182" s="70" t="s">
        <v>1829</v>
      </c>
      <c r="H182" s="70" t="s">
        <v>1830</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1836</v>
      </c>
      <c r="B183" s="70">
        <v>177</v>
      </c>
      <c r="C183" s="70">
        <v>7</v>
      </c>
      <c r="D183" s="70">
        <v>11</v>
      </c>
      <c r="E183" s="70">
        <v>2010</v>
      </c>
      <c r="F183" s="70" t="s">
        <v>177</v>
      </c>
      <c r="G183" s="70" t="s">
        <v>1829</v>
      </c>
      <c r="H183" s="70" t="s">
        <v>1830</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1837</v>
      </c>
      <c r="B184" s="70">
        <v>178</v>
      </c>
      <c r="C184" s="70">
        <v>8</v>
      </c>
      <c r="D184" s="70">
        <v>11</v>
      </c>
      <c r="E184" s="70">
        <v>2011</v>
      </c>
      <c r="F184" s="70" t="s">
        <v>178</v>
      </c>
      <c r="G184" s="70" t="s">
        <v>1829</v>
      </c>
      <c r="H184" s="70" t="s">
        <v>1830</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1838</v>
      </c>
      <c r="B185" s="70">
        <v>179</v>
      </c>
      <c r="C185" s="70">
        <v>9</v>
      </c>
      <c r="D185" s="70">
        <v>11</v>
      </c>
      <c r="E185" s="70">
        <v>2012</v>
      </c>
      <c r="F185" s="70" t="s">
        <v>179</v>
      </c>
      <c r="G185" s="70" t="s">
        <v>1829</v>
      </c>
      <c r="H185" s="70" t="s">
        <v>1830</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1839</v>
      </c>
      <c r="B186" s="70">
        <v>180</v>
      </c>
      <c r="C186" s="70">
        <v>10</v>
      </c>
      <c r="D186" s="70">
        <v>11</v>
      </c>
      <c r="E186" s="70">
        <v>2013</v>
      </c>
      <c r="F186" s="70" t="s">
        <v>180</v>
      </c>
      <c r="G186" s="70" t="s">
        <v>1829</v>
      </c>
      <c r="H186" s="70" t="s">
        <v>1830</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1840</v>
      </c>
      <c r="B187" s="70">
        <v>181</v>
      </c>
      <c r="C187" s="70">
        <v>11</v>
      </c>
      <c r="D187" s="70">
        <v>11</v>
      </c>
      <c r="E187" s="70">
        <v>2014</v>
      </c>
      <c r="F187" s="70" t="s">
        <v>181</v>
      </c>
      <c r="G187" s="70" t="s">
        <v>1829</v>
      </c>
      <c r="H187" s="70" t="s">
        <v>1830</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1841</v>
      </c>
      <c r="B188" s="70">
        <v>182</v>
      </c>
      <c r="C188" s="70">
        <v>12</v>
      </c>
      <c r="D188" s="70">
        <v>11</v>
      </c>
      <c r="E188" s="70">
        <v>2015</v>
      </c>
      <c r="F188" s="70" t="s">
        <v>182</v>
      </c>
      <c r="G188" s="70" t="s">
        <v>1829</v>
      </c>
      <c r="H188" s="70" t="s">
        <v>1830</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1842</v>
      </c>
      <c r="B189" s="70">
        <v>183</v>
      </c>
      <c r="C189" s="70">
        <v>13</v>
      </c>
      <c r="D189" s="70">
        <v>11</v>
      </c>
      <c r="E189" s="70">
        <v>2016</v>
      </c>
      <c r="F189" s="70" t="s">
        <v>155</v>
      </c>
      <c r="G189" s="70" t="s">
        <v>1829</v>
      </c>
      <c r="H189" s="70" t="s">
        <v>1830</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1843</v>
      </c>
      <c r="B190" s="70">
        <v>184</v>
      </c>
      <c r="C190" s="70">
        <v>14</v>
      </c>
      <c r="D190" s="70">
        <v>11</v>
      </c>
      <c r="E190" s="70">
        <v>2017</v>
      </c>
      <c r="F190" s="70" t="s">
        <v>156</v>
      </c>
      <c r="G190" s="70" t="s">
        <v>1829</v>
      </c>
      <c r="H190" s="70" t="s">
        <v>1830</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1844</v>
      </c>
      <c r="B191" s="70">
        <v>185</v>
      </c>
      <c r="C191" s="70">
        <v>15</v>
      </c>
      <c r="D191" s="70">
        <v>11</v>
      </c>
      <c r="E191" s="70">
        <v>2018</v>
      </c>
      <c r="F191" s="70" t="s">
        <v>183</v>
      </c>
      <c r="G191" s="70" t="s">
        <v>1829</v>
      </c>
      <c r="H191" s="70" t="s">
        <v>1830</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1845</v>
      </c>
      <c r="B192" s="70">
        <v>186</v>
      </c>
      <c r="C192" s="70">
        <v>16</v>
      </c>
      <c r="D192" s="70">
        <v>11</v>
      </c>
      <c r="E192" s="70">
        <v>2019</v>
      </c>
      <c r="F192" s="70" t="s">
        <v>158</v>
      </c>
      <c r="G192" s="70" t="s">
        <v>1829</v>
      </c>
      <c r="H192" s="70" t="s">
        <v>1830</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1846</v>
      </c>
      <c r="B193" s="70">
        <v>187</v>
      </c>
      <c r="C193" s="70">
        <v>17</v>
      </c>
      <c r="D193" s="70">
        <v>11</v>
      </c>
      <c r="E193" s="70">
        <v>2020</v>
      </c>
      <c r="F193" s="70" t="s">
        <v>159</v>
      </c>
      <c r="G193" s="70" t="s">
        <v>1829</v>
      </c>
      <c r="H193" s="70" t="s">
        <v>1830</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1847</v>
      </c>
      <c r="B194" s="70">
        <v>187</v>
      </c>
      <c r="C194" s="70">
        <v>18</v>
      </c>
      <c r="D194" s="70">
        <v>11</v>
      </c>
      <c r="E194" s="70">
        <v>2021</v>
      </c>
      <c r="F194" s="70" t="s">
        <v>160</v>
      </c>
      <c r="G194" s="70" t="s">
        <v>1829</v>
      </c>
      <c r="H194" s="70" t="s">
        <v>1830</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1848</v>
      </c>
      <c r="B195" s="70">
        <v>187</v>
      </c>
      <c r="C195" s="70">
        <v>19</v>
      </c>
      <c r="D195" s="70">
        <v>11</v>
      </c>
      <c r="E195" s="70">
        <v>2022</v>
      </c>
      <c r="F195" s="70" t="s">
        <v>161</v>
      </c>
      <c r="G195" s="70" t="s">
        <v>1829</v>
      </c>
      <c r="H195" s="70" t="s">
        <v>1830</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187</v>
      </c>
      <c r="C196" s="70">
        <v>20</v>
      </c>
      <c r="D196" s="70">
        <v>11</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187</v>
      </c>
      <c r="C197" s="70">
        <v>21</v>
      </c>
      <c r="D197" s="70">
        <v>11</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154</v>
      </c>
      <c r="C198" s="70">
        <v>1</v>
      </c>
      <c r="D198" s="70">
        <v>10</v>
      </c>
      <c r="E198" s="70">
        <v>1990</v>
      </c>
      <c r="F198" s="70" t="s">
        <v>787</v>
      </c>
      <c r="G198" s="1064" t="s">
        <v>1852</v>
      </c>
      <c r="H198" s="70" t="s">
        <v>1853</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155</v>
      </c>
      <c r="C199" s="70">
        <v>2</v>
      </c>
      <c r="D199" s="70">
        <v>10</v>
      </c>
      <c r="E199" s="70">
        <v>2005</v>
      </c>
      <c r="F199" s="70" t="s">
        <v>789</v>
      </c>
      <c r="G199" s="70" t="s">
        <v>1852</v>
      </c>
      <c r="H199" s="70" t="s">
        <v>1853</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156</v>
      </c>
      <c r="C200" s="70">
        <v>3</v>
      </c>
      <c r="D200" s="70">
        <v>10</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157</v>
      </c>
      <c r="C201" s="70">
        <v>4</v>
      </c>
      <c r="D201" s="70">
        <v>10</v>
      </c>
      <c r="E201" s="70">
        <v>2007</v>
      </c>
      <c r="F201" s="70" t="s">
        <v>791</v>
      </c>
      <c r="G201" s="70" t="s">
        <v>1852</v>
      </c>
      <c r="H201" s="70" t="s">
        <v>1853</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158</v>
      </c>
      <c r="C202" s="70">
        <v>5</v>
      </c>
      <c r="D202" s="70">
        <v>10</v>
      </c>
      <c r="E202" s="70">
        <v>2008</v>
      </c>
      <c r="F202" s="70" t="s">
        <v>792</v>
      </c>
      <c r="G202" s="70" t="s">
        <v>1852</v>
      </c>
      <c r="H202" s="70" t="s">
        <v>1853</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159</v>
      </c>
      <c r="C203" s="70">
        <v>6</v>
      </c>
      <c r="D203" s="70">
        <v>10</v>
      </c>
      <c r="E203" s="70">
        <v>2009</v>
      </c>
      <c r="F203" s="70" t="s">
        <v>176</v>
      </c>
      <c r="G203" s="70" t="s">
        <v>1852</v>
      </c>
      <c r="H203" s="70" t="s">
        <v>1853</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1859</v>
      </c>
      <c r="B204" s="70">
        <v>160</v>
      </c>
      <c r="C204" s="70">
        <v>7</v>
      </c>
      <c r="D204" s="70">
        <v>10</v>
      </c>
      <c r="E204" s="70">
        <v>2010</v>
      </c>
      <c r="F204" s="70" t="s">
        <v>177</v>
      </c>
      <c r="G204" s="70" t="s">
        <v>1852</v>
      </c>
      <c r="H204" s="70" t="s">
        <v>1853</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1860</v>
      </c>
      <c r="B205" s="70">
        <v>161</v>
      </c>
      <c r="C205" s="70">
        <v>8</v>
      </c>
      <c r="D205" s="70">
        <v>10</v>
      </c>
      <c r="E205" s="70">
        <v>2011</v>
      </c>
      <c r="F205" s="70" t="s">
        <v>178</v>
      </c>
      <c r="G205" s="70" t="s">
        <v>1852</v>
      </c>
      <c r="H205" s="70" t="s">
        <v>1853</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1861</v>
      </c>
      <c r="B206" s="70">
        <v>162</v>
      </c>
      <c r="C206" s="70">
        <v>9</v>
      </c>
      <c r="D206" s="70">
        <v>10</v>
      </c>
      <c r="E206" s="70">
        <v>2012</v>
      </c>
      <c r="F206" s="70" t="s">
        <v>179</v>
      </c>
      <c r="G206" s="70" t="s">
        <v>1852</v>
      </c>
      <c r="H206" s="70" t="s">
        <v>1853</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1862</v>
      </c>
      <c r="B207" s="70">
        <v>163</v>
      </c>
      <c r="C207" s="70">
        <v>10</v>
      </c>
      <c r="D207" s="70">
        <v>10</v>
      </c>
      <c r="E207" s="70">
        <v>2013</v>
      </c>
      <c r="F207" s="70" t="s">
        <v>180</v>
      </c>
      <c r="G207" s="70" t="s">
        <v>1852</v>
      </c>
      <c r="H207" s="70" t="s">
        <v>1853</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1863</v>
      </c>
      <c r="B208" s="70">
        <v>164</v>
      </c>
      <c r="C208" s="70">
        <v>11</v>
      </c>
      <c r="D208" s="70">
        <v>10</v>
      </c>
      <c r="E208" s="70">
        <v>2014</v>
      </c>
      <c r="F208" s="70" t="s">
        <v>181</v>
      </c>
      <c r="G208" s="70" t="s">
        <v>1852</v>
      </c>
      <c r="H208" s="70" t="s">
        <v>1853</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1864</v>
      </c>
      <c r="B209" s="70">
        <v>165</v>
      </c>
      <c r="C209" s="70">
        <v>12</v>
      </c>
      <c r="D209" s="70">
        <v>10</v>
      </c>
      <c r="E209" s="70">
        <v>2015</v>
      </c>
      <c r="F209" s="70" t="s">
        <v>182</v>
      </c>
      <c r="G209" s="70" t="s">
        <v>1852</v>
      </c>
      <c r="H209" s="70" t="s">
        <v>1853</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1865</v>
      </c>
      <c r="B210" s="70">
        <v>166</v>
      </c>
      <c r="C210" s="70">
        <v>13</v>
      </c>
      <c r="D210" s="70">
        <v>10</v>
      </c>
      <c r="E210" s="70">
        <v>2016</v>
      </c>
      <c r="F210" s="70" t="s">
        <v>155</v>
      </c>
      <c r="G210" s="70" t="s">
        <v>1852</v>
      </c>
      <c r="H210" s="70" t="s">
        <v>1853</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1866</v>
      </c>
      <c r="B211" s="70">
        <v>167</v>
      </c>
      <c r="C211" s="70">
        <v>14</v>
      </c>
      <c r="D211" s="70">
        <v>10</v>
      </c>
      <c r="E211" s="70">
        <v>2017</v>
      </c>
      <c r="F211" s="70" t="s">
        <v>156</v>
      </c>
      <c r="G211" s="70" t="s">
        <v>1852</v>
      </c>
      <c r="H211" s="70" t="s">
        <v>1853</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1867</v>
      </c>
      <c r="B212" s="70">
        <v>168</v>
      </c>
      <c r="C212" s="70">
        <v>15</v>
      </c>
      <c r="D212" s="70">
        <v>10</v>
      </c>
      <c r="E212" s="70">
        <v>2018</v>
      </c>
      <c r="F212" s="70" t="s">
        <v>183</v>
      </c>
      <c r="G212" s="70" t="s">
        <v>1852</v>
      </c>
      <c r="H212" s="70" t="s">
        <v>1853</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1868</v>
      </c>
      <c r="B213" s="70">
        <v>169</v>
      </c>
      <c r="C213" s="70">
        <v>16</v>
      </c>
      <c r="D213" s="70">
        <v>10</v>
      </c>
      <c r="E213" s="70">
        <v>2019</v>
      </c>
      <c r="F213" s="70" t="s">
        <v>158</v>
      </c>
      <c r="G213" s="70" t="s">
        <v>1852</v>
      </c>
      <c r="H213" s="70" t="s">
        <v>1853</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1869</v>
      </c>
      <c r="B214" s="70">
        <v>170</v>
      </c>
      <c r="C214" s="70">
        <v>17</v>
      </c>
      <c r="D214" s="70">
        <v>10</v>
      </c>
      <c r="E214" s="70">
        <v>2020</v>
      </c>
      <c r="F214" s="70" t="s">
        <v>159</v>
      </c>
      <c r="G214" s="70" t="s">
        <v>1852</v>
      </c>
      <c r="H214" s="70" t="s">
        <v>1853</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1870</v>
      </c>
      <c r="B215" s="70">
        <v>170</v>
      </c>
      <c r="C215" s="70">
        <v>18</v>
      </c>
      <c r="D215" s="70">
        <v>10</v>
      </c>
      <c r="E215" s="70">
        <v>2021</v>
      </c>
      <c r="F215" s="70" t="s">
        <v>160</v>
      </c>
      <c r="G215" s="70" t="s">
        <v>1852</v>
      </c>
      <c r="H215" s="70" t="s">
        <v>1853</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1871</v>
      </c>
      <c r="B216" s="70">
        <v>170</v>
      </c>
      <c r="C216" s="70">
        <v>19</v>
      </c>
      <c r="D216" s="70">
        <v>10</v>
      </c>
      <c r="E216" s="70">
        <v>2022</v>
      </c>
      <c r="F216" s="70" t="s">
        <v>161</v>
      </c>
      <c r="G216" s="1064" t="s">
        <v>1852</v>
      </c>
      <c r="H216" s="70" t="s">
        <v>1853</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170</v>
      </c>
      <c r="C217" s="70">
        <v>20</v>
      </c>
      <c r="D217" s="70">
        <v>10</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170</v>
      </c>
      <c r="C218" s="70">
        <v>21</v>
      </c>
      <c r="D218" s="70">
        <v>10</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290</v>
      </c>
      <c r="C219" s="70">
        <v>1</v>
      </c>
      <c r="D219" s="70">
        <v>18</v>
      </c>
      <c r="E219" s="70">
        <v>1990</v>
      </c>
      <c r="F219" s="70" t="s">
        <v>787</v>
      </c>
      <c r="G219" s="70" t="s">
        <v>1875</v>
      </c>
      <c r="H219" s="70" t="s">
        <v>1876</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291</v>
      </c>
      <c r="C220" s="70">
        <v>2</v>
      </c>
      <c r="D220" s="70">
        <v>18</v>
      </c>
      <c r="E220" s="70">
        <v>2005</v>
      </c>
      <c r="F220" s="70" t="s">
        <v>789</v>
      </c>
      <c r="G220" s="70" t="s">
        <v>1875</v>
      </c>
      <c r="H220" s="70" t="s">
        <v>1876</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292</v>
      </c>
      <c r="C221" s="70">
        <v>3</v>
      </c>
      <c r="D221" s="70">
        <v>18</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293</v>
      </c>
      <c r="C222" s="70">
        <v>4</v>
      </c>
      <c r="D222" s="70">
        <v>18</v>
      </c>
      <c r="E222" s="70">
        <v>2007</v>
      </c>
      <c r="F222" s="70" t="s">
        <v>791</v>
      </c>
      <c r="G222" s="70" t="s">
        <v>1875</v>
      </c>
      <c r="H222" s="70" t="s">
        <v>1876</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294</v>
      </c>
      <c r="C223" s="70">
        <v>5</v>
      </c>
      <c r="D223" s="70">
        <v>18</v>
      </c>
      <c r="E223" s="70">
        <v>2008</v>
      </c>
      <c r="F223" s="70" t="s">
        <v>792</v>
      </c>
      <c r="G223" s="70" t="s">
        <v>1875</v>
      </c>
      <c r="H223" s="70" t="s">
        <v>1876</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295</v>
      </c>
      <c r="C224" s="70">
        <v>6</v>
      </c>
      <c r="D224" s="70">
        <v>18</v>
      </c>
      <c r="E224" s="70">
        <v>2009</v>
      </c>
      <c r="F224" s="70" t="s">
        <v>176</v>
      </c>
      <c r="G224" s="70" t="s">
        <v>1875</v>
      </c>
      <c r="H224" s="70" t="s">
        <v>1876</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1882</v>
      </c>
      <c r="B225" s="70">
        <v>296</v>
      </c>
      <c r="C225" s="70">
        <v>7</v>
      </c>
      <c r="D225" s="70">
        <v>18</v>
      </c>
      <c r="E225" s="70">
        <v>2010</v>
      </c>
      <c r="F225" s="70" t="s">
        <v>177</v>
      </c>
      <c r="G225" s="70" t="s">
        <v>1875</v>
      </c>
      <c r="H225" s="70" t="s">
        <v>1876</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1883</v>
      </c>
      <c r="B226" s="70">
        <v>297</v>
      </c>
      <c r="C226" s="70">
        <v>8</v>
      </c>
      <c r="D226" s="70">
        <v>18</v>
      </c>
      <c r="E226" s="70">
        <v>2011</v>
      </c>
      <c r="F226" s="70" t="s">
        <v>178</v>
      </c>
      <c r="G226" s="70" t="s">
        <v>1875</v>
      </c>
      <c r="H226" s="70" t="s">
        <v>1876</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1884</v>
      </c>
      <c r="B227" s="70">
        <v>298</v>
      </c>
      <c r="C227" s="70">
        <v>9</v>
      </c>
      <c r="D227" s="70">
        <v>18</v>
      </c>
      <c r="E227" s="70">
        <v>2012</v>
      </c>
      <c r="F227" s="70" t="s">
        <v>179</v>
      </c>
      <c r="G227" s="70" t="s">
        <v>1875</v>
      </c>
      <c r="H227" s="70" t="s">
        <v>1876</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1885</v>
      </c>
      <c r="B228" s="70">
        <v>299</v>
      </c>
      <c r="C228" s="70">
        <v>10</v>
      </c>
      <c r="D228" s="70">
        <v>18</v>
      </c>
      <c r="E228" s="70">
        <v>2013</v>
      </c>
      <c r="F228" s="70" t="s">
        <v>180</v>
      </c>
      <c r="G228" s="70" t="s">
        <v>1875</v>
      </c>
      <c r="H228" s="70" t="s">
        <v>1876</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1886</v>
      </c>
      <c r="B229" s="70">
        <v>300</v>
      </c>
      <c r="C229" s="70">
        <v>11</v>
      </c>
      <c r="D229" s="70">
        <v>18</v>
      </c>
      <c r="E229" s="70">
        <v>2014</v>
      </c>
      <c r="F229" s="70" t="s">
        <v>181</v>
      </c>
      <c r="G229" s="70" t="s">
        <v>1875</v>
      </c>
      <c r="H229" s="70" t="s">
        <v>1876</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1887</v>
      </c>
      <c r="B230" s="70">
        <v>301</v>
      </c>
      <c r="C230" s="70">
        <v>12</v>
      </c>
      <c r="D230" s="70">
        <v>18</v>
      </c>
      <c r="E230" s="70">
        <v>2015</v>
      </c>
      <c r="F230" s="70" t="s">
        <v>182</v>
      </c>
      <c r="G230" s="70" t="s">
        <v>1875</v>
      </c>
      <c r="H230" s="70" t="s">
        <v>1876</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1888</v>
      </c>
      <c r="B231" s="70">
        <v>302</v>
      </c>
      <c r="C231" s="70">
        <v>13</v>
      </c>
      <c r="D231" s="70">
        <v>18</v>
      </c>
      <c r="E231" s="70">
        <v>2016</v>
      </c>
      <c r="F231" s="70" t="s">
        <v>155</v>
      </c>
      <c r="G231" s="70" t="s">
        <v>1875</v>
      </c>
      <c r="H231" s="70" t="s">
        <v>1876</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1889</v>
      </c>
      <c r="B232" s="70">
        <v>303</v>
      </c>
      <c r="C232" s="70">
        <v>14</v>
      </c>
      <c r="D232" s="70">
        <v>18</v>
      </c>
      <c r="E232" s="70">
        <v>2017</v>
      </c>
      <c r="F232" s="70" t="s">
        <v>156</v>
      </c>
      <c r="G232" s="70" t="s">
        <v>1875</v>
      </c>
      <c r="H232" s="70" t="s">
        <v>1876</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1890</v>
      </c>
      <c r="B233" s="70">
        <v>304</v>
      </c>
      <c r="C233" s="70">
        <v>15</v>
      </c>
      <c r="D233" s="70">
        <v>18</v>
      </c>
      <c r="E233" s="70">
        <v>2018</v>
      </c>
      <c r="F233" s="70" t="s">
        <v>183</v>
      </c>
      <c r="G233" s="70" t="s">
        <v>1875</v>
      </c>
      <c r="H233" s="70" t="s">
        <v>1876</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1891</v>
      </c>
      <c r="B234" s="70">
        <v>305</v>
      </c>
      <c r="C234" s="70">
        <v>16</v>
      </c>
      <c r="D234" s="70">
        <v>18</v>
      </c>
      <c r="E234" s="70">
        <v>2019</v>
      </c>
      <c r="F234" s="70" t="s">
        <v>158</v>
      </c>
      <c r="G234" s="70" t="s">
        <v>1875</v>
      </c>
      <c r="H234" s="70" t="s">
        <v>1876</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1892</v>
      </c>
      <c r="B235" s="70">
        <v>306</v>
      </c>
      <c r="C235" s="70">
        <v>17</v>
      </c>
      <c r="D235" s="70">
        <v>18</v>
      </c>
      <c r="E235" s="70">
        <v>2020</v>
      </c>
      <c r="F235" s="70" t="s">
        <v>159</v>
      </c>
      <c r="G235" s="1064" t="s">
        <v>1875</v>
      </c>
      <c r="H235" s="70" t="s">
        <v>1876</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1893</v>
      </c>
      <c r="B236" s="70">
        <v>306</v>
      </c>
      <c r="C236" s="70">
        <v>18</v>
      </c>
      <c r="D236" s="70">
        <v>18</v>
      </c>
      <c r="E236" s="70">
        <v>2021</v>
      </c>
      <c r="F236" s="70" t="s">
        <v>160</v>
      </c>
      <c r="G236" s="1064" t="s">
        <v>1875</v>
      </c>
      <c r="H236" s="70" t="s">
        <v>1876</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1894</v>
      </c>
      <c r="B237" s="70">
        <v>306</v>
      </c>
      <c r="C237" s="70">
        <v>19</v>
      </c>
      <c r="D237" s="70">
        <v>18</v>
      </c>
      <c r="E237" s="70">
        <v>2022</v>
      </c>
      <c r="F237" s="70" t="s">
        <v>161</v>
      </c>
      <c r="G237" s="70" t="s">
        <v>1875</v>
      </c>
      <c r="H237" s="70" t="s">
        <v>1876</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306</v>
      </c>
      <c r="C238" s="70">
        <v>20</v>
      </c>
      <c r="D238" s="70">
        <v>18</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306</v>
      </c>
      <c r="C239" s="70">
        <v>21</v>
      </c>
      <c r="D239" s="70">
        <v>18</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137</v>
      </c>
      <c r="C240" s="70">
        <v>1</v>
      </c>
      <c r="D240" s="70">
        <v>9</v>
      </c>
      <c r="E240" s="70">
        <v>1990</v>
      </c>
      <c r="F240" s="70" t="s">
        <v>787</v>
      </c>
      <c r="G240" s="70" t="s">
        <v>1898</v>
      </c>
      <c r="H240" s="70" t="s">
        <v>1899</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138</v>
      </c>
      <c r="C241" s="70">
        <v>2</v>
      </c>
      <c r="D241" s="70">
        <v>9</v>
      </c>
      <c r="E241" s="70">
        <v>2005</v>
      </c>
      <c r="F241" s="70" t="s">
        <v>789</v>
      </c>
      <c r="G241" s="70" t="s">
        <v>1898</v>
      </c>
      <c r="H241" s="70" t="s">
        <v>1899</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139</v>
      </c>
      <c r="C242" s="70">
        <v>3</v>
      </c>
      <c r="D242" s="70">
        <v>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140</v>
      </c>
      <c r="C243" s="70">
        <v>4</v>
      </c>
      <c r="D243" s="70">
        <v>9</v>
      </c>
      <c r="E243" s="70">
        <v>2007</v>
      </c>
      <c r="F243" s="70" t="s">
        <v>791</v>
      </c>
      <c r="G243" s="70" t="s">
        <v>1898</v>
      </c>
      <c r="H243" s="70" t="s">
        <v>1899</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141</v>
      </c>
      <c r="C244" s="70">
        <v>5</v>
      </c>
      <c r="D244" s="70">
        <v>9</v>
      </c>
      <c r="E244" s="70">
        <v>2008</v>
      </c>
      <c r="F244" s="70" t="s">
        <v>792</v>
      </c>
      <c r="G244" s="70" t="s">
        <v>1898</v>
      </c>
      <c r="H244" s="70" t="s">
        <v>1899</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142</v>
      </c>
      <c r="C245" s="70">
        <v>6</v>
      </c>
      <c r="D245" s="70">
        <v>9</v>
      </c>
      <c r="E245" s="70">
        <v>2009</v>
      </c>
      <c r="F245" s="70" t="s">
        <v>176</v>
      </c>
      <c r="G245" s="70" t="s">
        <v>1898</v>
      </c>
      <c r="H245" s="70" t="s">
        <v>1899</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1905</v>
      </c>
      <c r="B246" s="70">
        <v>143</v>
      </c>
      <c r="C246" s="70">
        <v>7</v>
      </c>
      <c r="D246" s="70">
        <v>9</v>
      </c>
      <c r="E246" s="70">
        <v>2010</v>
      </c>
      <c r="F246" s="70" t="s">
        <v>177</v>
      </c>
      <c r="G246" s="70" t="s">
        <v>1898</v>
      </c>
      <c r="H246" s="70" t="s">
        <v>1899</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1906</v>
      </c>
      <c r="B247" s="70">
        <v>144</v>
      </c>
      <c r="C247" s="70">
        <v>8</v>
      </c>
      <c r="D247" s="70">
        <v>9</v>
      </c>
      <c r="E247" s="70">
        <v>2011</v>
      </c>
      <c r="F247" s="70" t="s">
        <v>178</v>
      </c>
      <c r="G247" s="70" t="s">
        <v>1898</v>
      </c>
      <c r="H247" s="70" t="s">
        <v>1899</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1907</v>
      </c>
      <c r="B248" s="70">
        <v>145</v>
      </c>
      <c r="C248" s="70">
        <v>9</v>
      </c>
      <c r="D248" s="70">
        <v>9</v>
      </c>
      <c r="E248" s="70">
        <v>2012</v>
      </c>
      <c r="F248" s="70" t="s">
        <v>179</v>
      </c>
      <c r="G248" s="70" t="s">
        <v>1898</v>
      </c>
      <c r="H248" s="70" t="s">
        <v>1899</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1908</v>
      </c>
      <c r="B249" s="70">
        <v>146</v>
      </c>
      <c r="C249" s="70">
        <v>10</v>
      </c>
      <c r="D249" s="70">
        <v>9</v>
      </c>
      <c r="E249" s="70">
        <v>2013</v>
      </c>
      <c r="F249" s="70" t="s">
        <v>180</v>
      </c>
      <c r="G249" s="70" t="s">
        <v>1898</v>
      </c>
      <c r="H249" s="70" t="s">
        <v>1899</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1909</v>
      </c>
      <c r="B250" s="70">
        <v>147</v>
      </c>
      <c r="C250" s="70">
        <v>11</v>
      </c>
      <c r="D250" s="70">
        <v>9</v>
      </c>
      <c r="E250" s="70">
        <v>2014</v>
      </c>
      <c r="F250" s="70" t="s">
        <v>181</v>
      </c>
      <c r="G250" s="70" t="s">
        <v>1898</v>
      </c>
      <c r="H250" s="70" t="s">
        <v>1899</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1910</v>
      </c>
      <c r="B251" s="70">
        <v>148</v>
      </c>
      <c r="C251" s="70">
        <v>12</v>
      </c>
      <c r="D251" s="70">
        <v>9</v>
      </c>
      <c r="E251" s="70">
        <v>2015</v>
      </c>
      <c r="F251" s="70" t="s">
        <v>182</v>
      </c>
      <c r="G251" s="70" t="s">
        <v>1898</v>
      </c>
      <c r="H251" s="70" t="s">
        <v>1899</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1911</v>
      </c>
      <c r="B252" s="70">
        <v>149</v>
      </c>
      <c r="C252" s="70">
        <v>13</v>
      </c>
      <c r="D252" s="70">
        <v>9</v>
      </c>
      <c r="E252" s="70">
        <v>2016</v>
      </c>
      <c r="F252" s="70" t="s">
        <v>155</v>
      </c>
      <c r="G252" s="70" t="s">
        <v>1898</v>
      </c>
      <c r="H252" s="70" t="s">
        <v>1899</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1912</v>
      </c>
      <c r="B253" s="70">
        <v>150</v>
      </c>
      <c r="C253" s="70">
        <v>14</v>
      </c>
      <c r="D253" s="70">
        <v>9</v>
      </c>
      <c r="E253" s="70">
        <v>2017</v>
      </c>
      <c r="F253" s="70" t="s">
        <v>156</v>
      </c>
      <c r="G253" s="70" t="s">
        <v>1898</v>
      </c>
      <c r="H253" s="70" t="s">
        <v>1899</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1913</v>
      </c>
      <c r="B254" s="70">
        <v>151</v>
      </c>
      <c r="C254" s="70">
        <v>15</v>
      </c>
      <c r="D254" s="70">
        <v>9</v>
      </c>
      <c r="E254" s="70">
        <v>2018</v>
      </c>
      <c r="F254" s="70" t="s">
        <v>183</v>
      </c>
      <c r="G254" s="1064" t="s">
        <v>1898</v>
      </c>
      <c r="H254" s="70" t="s">
        <v>1899</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1914</v>
      </c>
      <c r="B255" s="70">
        <v>152</v>
      </c>
      <c r="C255" s="70">
        <v>16</v>
      </c>
      <c r="D255" s="70">
        <v>9</v>
      </c>
      <c r="E255" s="70">
        <v>2019</v>
      </c>
      <c r="F255" s="70" t="s">
        <v>158</v>
      </c>
      <c r="G255" s="1064" t="s">
        <v>1898</v>
      </c>
      <c r="H255" s="70" t="s">
        <v>1899</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1915</v>
      </c>
      <c r="B256" s="70">
        <v>153</v>
      </c>
      <c r="C256" s="70">
        <v>17</v>
      </c>
      <c r="D256" s="70">
        <v>9</v>
      </c>
      <c r="E256" s="70">
        <v>2020</v>
      </c>
      <c r="F256" s="70" t="s">
        <v>159</v>
      </c>
      <c r="G256" s="70" t="s">
        <v>1898</v>
      </c>
      <c r="H256" s="70" t="s">
        <v>1899</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1916</v>
      </c>
      <c r="B257" s="70">
        <v>153</v>
      </c>
      <c r="C257" s="70">
        <v>18</v>
      </c>
      <c r="D257" s="70">
        <v>9</v>
      </c>
      <c r="E257" s="70">
        <v>2021</v>
      </c>
      <c r="F257" s="70" t="s">
        <v>160</v>
      </c>
      <c r="G257" s="70" t="s">
        <v>1898</v>
      </c>
      <c r="H257" s="70" t="s">
        <v>1899</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1917</v>
      </c>
      <c r="B258" s="70">
        <v>153</v>
      </c>
      <c r="C258" s="70">
        <v>19</v>
      </c>
      <c r="D258" s="70">
        <v>9</v>
      </c>
      <c r="E258" s="70">
        <v>2022</v>
      </c>
      <c r="F258" s="70" t="s">
        <v>161</v>
      </c>
      <c r="G258" s="70" t="s">
        <v>1898</v>
      </c>
      <c r="H258" s="70" t="s">
        <v>1899</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153</v>
      </c>
      <c r="C259" s="70">
        <v>20</v>
      </c>
      <c r="D259" s="70">
        <v>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153</v>
      </c>
      <c r="C260" s="70">
        <v>21</v>
      </c>
      <c r="D260" s="70">
        <v>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188</v>
      </c>
      <c r="C261" s="70">
        <v>1</v>
      </c>
      <c r="D261" s="70">
        <v>12</v>
      </c>
      <c r="E261" s="70">
        <v>1990</v>
      </c>
      <c r="F261" s="70" t="s">
        <v>787</v>
      </c>
      <c r="G261" s="70" t="s">
        <v>1921</v>
      </c>
      <c r="H261" s="70" t="s">
        <v>1922</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189</v>
      </c>
      <c r="C262" s="70">
        <v>2</v>
      </c>
      <c r="D262" s="70">
        <v>12</v>
      </c>
      <c r="E262" s="70">
        <v>2005</v>
      </c>
      <c r="F262" s="70" t="s">
        <v>789</v>
      </c>
      <c r="G262" s="70" t="s">
        <v>1921</v>
      </c>
      <c r="H262" s="70" t="s">
        <v>1922</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190</v>
      </c>
      <c r="C263" s="70">
        <v>3</v>
      </c>
      <c r="D263" s="70">
        <v>12</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191</v>
      </c>
      <c r="C264" s="70">
        <v>4</v>
      </c>
      <c r="D264" s="70">
        <v>12</v>
      </c>
      <c r="E264" s="70">
        <v>2007</v>
      </c>
      <c r="F264" s="70" t="s">
        <v>791</v>
      </c>
      <c r="G264" s="70" t="s">
        <v>1921</v>
      </c>
      <c r="H264" s="70" t="s">
        <v>1922</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192</v>
      </c>
      <c r="C265" s="70">
        <v>5</v>
      </c>
      <c r="D265" s="70">
        <v>12</v>
      </c>
      <c r="E265" s="70">
        <v>2008</v>
      </c>
      <c r="F265" s="70" t="s">
        <v>792</v>
      </c>
      <c r="G265" s="70" t="s">
        <v>1921</v>
      </c>
      <c r="H265" s="70" t="s">
        <v>1922</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193</v>
      </c>
      <c r="C266" s="70">
        <v>6</v>
      </c>
      <c r="D266" s="70">
        <v>12</v>
      </c>
      <c r="E266" s="70">
        <v>2009</v>
      </c>
      <c r="F266" s="70" t="s">
        <v>176</v>
      </c>
      <c r="G266" s="70" t="s">
        <v>1921</v>
      </c>
      <c r="H266" s="70" t="s">
        <v>1922</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1928</v>
      </c>
      <c r="B267" s="70">
        <v>194</v>
      </c>
      <c r="C267" s="70">
        <v>7</v>
      </c>
      <c r="D267" s="70">
        <v>12</v>
      </c>
      <c r="E267" s="70">
        <v>2010</v>
      </c>
      <c r="F267" s="70" t="s">
        <v>177</v>
      </c>
      <c r="G267" s="70" t="s">
        <v>1921</v>
      </c>
      <c r="H267" s="70" t="s">
        <v>1922</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1929</v>
      </c>
      <c r="B268" s="70">
        <v>195</v>
      </c>
      <c r="C268" s="70">
        <v>8</v>
      </c>
      <c r="D268" s="70">
        <v>12</v>
      </c>
      <c r="E268" s="70">
        <v>2011</v>
      </c>
      <c r="F268" s="70" t="s">
        <v>178</v>
      </c>
      <c r="G268" s="70" t="s">
        <v>1921</v>
      </c>
      <c r="H268" s="70" t="s">
        <v>1922</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1930</v>
      </c>
      <c r="B269" s="70">
        <v>196</v>
      </c>
      <c r="C269" s="70">
        <v>9</v>
      </c>
      <c r="D269" s="70">
        <v>12</v>
      </c>
      <c r="E269" s="70">
        <v>2012</v>
      </c>
      <c r="F269" s="70" t="s">
        <v>179</v>
      </c>
      <c r="G269" s="70" t="s">
        <v>1921</v>
      </c>
      <c r="H269" s="70" t="s">
        <v>1922</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1931</v>
      </c>
      <c r="B270" s="70">
        <v>197</v>
      </c>
      <c r="C270" s="70">
        <v>10</v>
      </c>
      <c r="D270" s="70">
        <v>12</v>
      </c>
      <c r="E270" s="70">
        <v>2013</v>
      </c>
      <c r="F270" s="70" t="s">
        <v>180</v>
      </c>
      <c r="G270" s="70" t="s">
        <v>1921</v>
      </c>
      <c r="H270" s="70" t="s">
        <v>1922</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1932</v>
      </c>
      <c r="B271" s="70">
        <v>198</v>
      </c>
      <c r="C271" s="70">
        <v>11</v>
      </c>
      <c r="D271" s="70">
        <v>12</v>
      </c>
      <c r="E271" s="70">
        <v>2014</v>
      </c>
      <c r="F271" s="70" t="s">
        <v>181</v>
      </c>
      <c r="G271" s="70" t="s">
        <v>1921</v>
      </c>
      <c r="H271" s="70" t="s">
        <v>1922</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1933</v>
      </c>
      <c r="B272" s="70">
        <v>199</v>
      </c>
      <c r="C272" s="70">
        <v>12</v>
      </c>
      <c r="D272" s="70">
        <v>12</v>
      </c>
      <c r="E272" s="70">
        <v>2015</v>
      </c>
      <c r="F272" s="70" t="s">
        <v>182</v>
      </c>
      <c r="G272" s="70" t="s">
        <v>1921</v>
      </c>
      <c r="H272" s="70" t="s">
        <v>1922</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1934</v>
      </c>
      <c r="B273" s="70">
        <v>200</v>
      </c>
      <c r="C273" s="70">
        <v>13</v>
      </c>
      <c r="D273" s="70">
        <v>12</v>
      </c>
      <c r="E273" s="70">
        <v>2016</v>
      </c>
      <c r="F273" s="70" t="s">
        <v>155</v>
      </c>
      <c r="G273" s="1064" t="s">
        <v>1921</v>
      </c>
      <c r="H273" s="70" t="s">
        <v>1922</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1935</v>
      </c>
      <c r="B274" s="70">
        <v>201</v>
      </c>
      <c r="C274" s="70">
        <v>14</v>
      </c>
      <c r="D274" s="70">
        <v>12</v>
      </c>
      <c r="E274" s="70">
        <v>2017</v>
      </c>
      <c r="F274" s="70" t="s">
        <v>156</v>
      </c>
      <c r="G274" s="1064" t="s">
        <v>1921</v>
      </c>
      <c r="H274" s="70" t="s">
        <v>1922</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1936</v>
      </c>
      <c r="B275" s="70">
        <v>202</v>
      </c>
      <c r="C275" s="70">
        <v>15</v>
      </c>
      <c r="D275" s="70">
        <v>12</v>
      </c>
      <c r="E275" s="70">
        <v>2018</v>
      </c>
      <c r="F275" s="70" t="s">
        <v>183</v>
      </c>
      <c r="G275" s="70" t="s">
        <v>1921</v>
      </c>
      <c r="H275" s="70" t="s">
        <v>1922</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1937</v>
      </c>
      <c r="B276" s="70">
        <v>203</v>
      </c>
      <c r="C276" s="70">
        <v>16</v>
      </c>
      <c r="D276" s="70">
        <v>12</v>
      </c>
      <c r="E276" s="70">
        <v>2019</v>
      </c>
      <c r="F276" s="70" t="s">
        <v>158</v>
      </c>
      <c r="G276" s="70" t="s">
        <v>1921</v>
      </c>
      <c r="H276" s="70" t="s">
        <v>1922</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1938</v>
      </c>
      <c r="B277" s="70">
        <v>204</v>
      </c>
      <c r="C277" s="70">
        <v>17</v>
      </c>
      <c r="D277" s="70">
        <v>12</v>
      </c>
      <c r="E277" s="70">
        <v>2020</v>
      </c>
      <c r="F277" s="70" t="s">
        <v>159</v>
      </c>
      <c r="G277" s="70" t="s">
        <v>1921</v>
      </c>
      <c r="H277" s="70" t="s">
        <v>1922</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1939</v>
      </c>
      <c r="B278" s="70">
        <v>204</v>
      </c>
      <c r="C278" s="70">
        <v>18</v>
      </c>
      <c r="D278" s="70">
        <v>12</v>
      </c>
      <c r="E278" s="70">
        <v>2021</v>
      </c>
      <c r="F278" s="70" t="s">
        <v>160</v>
      </c>
      <c r="G278" s="70" t="s">
        <v>1921</v>
      </c>
      <c r="H278" s="70" t="s">
        <v>1922</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1940</v>
      </c>
      <c r="B279" s="70">
        <v>204</v>
      </c>
      <c r="C279" s="70">
        <v>19</v>
      </c>
      <c r="D279" s="70">
        <v>12</v>
      </c>
      <c r="E279" s="70">
        <v>2022</v>
      </c>
      <c r="F279" s="70" t="s">
        <v>161</v>
      </c>
      <c r="G279" s="70" t="s">
        <v>1921</v>
      </c>
      <c r="H279" s="70" t="s">
        <v>1922</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204</v>
      </c>
      <c r="C280" s="70">
        <v>20</v>
      </c>
      <c r="D280" s="70">
        <v>12</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204</v>
      </c>
      <c r="C281" s="70">
        <v>21</v>
      </c>
      <c r="D281" s="70">
        <v>12</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103</v>
      </c>
      <c r="C282" s="70">
        <v>1</v>
      </c>
      <c r="D282" s="70">
        <v>7</v>
      </c>
      <c r="E282" s="70">
        <v>1990</v>
      </c>
      <c r="F282" s="70" t="s">
        <v>787</v>
      </c>
      <c r="G282" s="70" t="s">
        <v>1944</v>
      </c>
      <c r="H282" s="70" t="s">
        <v>1945</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104</v>
      </c>
      <c r="C283" s="70">
        <v>2</v>
      </c>
      <c r="D283" s="70">
        <v>7</v>
      </c>
      <c r="E283" s="70">
        <v>2005</v>
      </c>
      <c r="F283" s="70" t="s">
        <v>789</v>
      </c>
      <c r="G283" s="70" t="s">
        <v>1944</v>
      </c>
      <c r="H283" s="70" t="s">
        <v>1945</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105</v>
      </c>
      <c r="C284" s="70">
        <v>3</v>
      </c>
      <c r="D284" s="70">
        <v>7</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106</v>
      </c>
      <c r="C285" s="70">
        <v>4</v>
      </c>
      <c r="D285" s="70">
        <v>7</v>
      </c>
      <c r="E285" s="70">
        <v>2007</v>
      </c>
      <c r="F285" s="70" t="s">
        <v>791</v>
      </c>
      <c r="G285" s="70" t="s">
        <v>1944</v>
      </c>
      <c r="H285" s="70" t="s">
        <v>1945</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107</v>
      </c>
      <c r="C286" s="70">
        <v>5</v>
      </c>
      <c r="D286" s="70">
        <v>7</v>
      </c>
      <c r="E286" s="70">
        <v>2008</v>
      </c>
      <c r="F286" s="70" t="s">
        <v>792</v>
      </c>
      <c r="G286" s="70" t="s">
        <v>1944</v>
      </c>
      <c r="H286" s="70" t="s">
        <v>1945</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108</v>
      </c>
      <c r="C287" s="70">
        <v>6</v>
      </c>
      <c r="D287" s="70">
        <v>7</v>
      </c>
      <c r="E287" s="70">
        <v>2009</v>
      </c>
      <c r="F287" s="70" t="s">
        <v>176</v>
      </c>
      <c r="G287" s="70" t="s">
        <v>1944</v>
      </c>
      <c r="H287" s="70" t="s">
        <v>1945</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1951</v>
      </c>
      <c r="B288" s="70">
        <v>109</v>
      </c>
      <c r="C288" s="70">
        <v>7</v>
      </c>
      <c r="D288" s="70">
        <v>7</v>
      </c>
      <c r="E288" s="70">
        <v>2010</v>
      </c>
      <c r="F288" s="70" t="s">
        <v>177</v>
      </c>
      <c r="G288" s="70" t="s">
        <v>1944</v>
      </c>
      <c r="H288" s="70" t="s">
        <v>1945</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1952</v>
      </c>
      <c r="B289" s="70">
        <v>110</v>
      </c>
      <c r="C289" s="70">
        <v>8</v>
      </c>
      <c r="D289" s="70">
        <v>7</v>
      </c>
      <c r="E289" s="70">
        <v>2011</v>
      </c>
      <c r="F289" s="70" t="s">
        <v>178</v>
      </c>
      <c r="G289" s="70" t="s">
        <v>1944</v>
      </c>
      <c r="H289" s="70" t="s">
        <v>1945</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1953</v>
      </c>
      <c r="B290" s="70">
        <v>111</v>
      </c>
      <c r="C290" s="70">
        <v>9</v>
      </c>
      <c r="D290" s="70">
        <v>7</v>
      </c>
      <c r="E290" s="70">
        <v>2012</v>
      </c>
      <c r="F290" s="70" t="s">
        <v>179</v>
      </c>
      <c r="G290" s="70" t="s">
        <v>1944</v>
      </c>
      <c r="H290" s="70" t="s">
        <v>1945</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1954</v>
      </c>
      <c r="B291" s="70">
        <v>112</v>
      </c>
      <c r="C291" s="70">
        <v>10</v>
      </c>
      <c r="D291" s="70">
        <v>7</v>
      </c>
      <c r="E291" s="70">
        <v>2013</v>
      </c>
      <c r="F291" s="70" t="s">
        <v>180</v>
      </c>
      <c r="G291" s="70" t="s">
        <v>1944</v>
      </c>
      <c r="H291" s="70" t="s">
        <v>1945</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1955</v>
      </c>
      <c r="B292" s="70">
        <v>113</v>
      </c>
      <c r="C292" s="70">
        <v>11</v>
      </c>
      <c r="D292" s="70">
        <v>7</v>
      </c>
      <c r="E292" s="70">
        <v>2014</v>
      </c>
      <c r="F292" s="70" t="s">
        <v>181</v>
      </c>
      <c r="G292" s="1064" t="s">
        <v>1944</v>
      </c>
      <c r="H292" s="70" t="s">
        <v>1945</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1956</v>
      </c>
      <c r="B293" s="70">
        <v>114</v>
      </c>
      <c r="C293" s="70">
        <v>12</v>
      </c>
      <c r="D293" s="70">
        <v>7</v>
      </c>
      <c r="E293" s="70">
        <v>2015</v>
      </c>
      <c r="F293" s="70" t="s">
        <v>182</v>
      </c>
      <c r="G293" s="1064" t="s">
        <v>1944</v>
      </c>
      <c r="H293" s="70" t="s">
        <v>1945</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1957</v>
      </c>
      <c r="B294" s="70">
        <v>115</v>
      </c>
      <c r="C294" s="70">
        <v>13</v>
      </c>
      <c r="D294" s="70">
        <v>7</v>
      </c>
      <c r="E294" s="70">
        <v>2016</v>
      </c>
      <c r="F294" s="70" t="s">
        <v>155</v>
      </c>
      <c r="G294" s="70" t="s">
        <v>1944</v>
      </c>
      <c r="H294" s="70" t="s">
        <v>1945</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1958</v>
      </c>
      <c r="B295" s="70">
        <v>116</v>
      </c>
      <c r="C295" s="70">
        <v>14</v>
      </c>
      <c r="D295" s="70">
        <v>7</v>
      </c>
      <c r="E295" s="70">
        <v>2017</v>
      </c>
      <c r="F295" s="70" t="s">
        <v>156</v>
      </c>
      <c r="G295" s="70" t="s">
        <v>1944</v>
      </c>
      <c r="H295" s="70" t="s">
        <v>1945</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1959</v>
      </c>
      <c r="B296" s="70">
        <v>117</v>
      </c>
      <c r="C296" s="70">
        <v>15</v>
      </c>
      <c r="D296" s="70">
        <v>7</v>
      </c>
      <c r="E296" s="70">
        <v>2018</v>
      </c>
      <c r="F296" s="70" t="s">
        <v>183</v>
      </c>
      <c r="G296" s="70" t="s">
        <v>1944</v>
      </c>
      <c r="H296" s="70" t="s">
        <v>1945</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1960</v>
      </c>
      <c r="B297" s="70">
        <v>118</v>
      </c>
      <c r="C297" s="70">
        <v>16</v>
      </c>
      <c r="D297" s="70">
        <v>7</v>
      </c>
      <c r="E297" s="70">
        <v>2019</v>
      </c>
      <c r="F297" s="70" t="s">
        <v>158</v>
      </c>
      <c r="G297" s="70" t="s">
        <v>1944</v>
      </c>
      <c r="H297" s="70" t="s">
        <v>1945</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1961</v>
      </c>
      <c r="B298" s="70">
        <v>119</v>
      </c>
      <c r="C298" s="70">
        <v>17</v>
      </c>
      <c r="D298" s="70">
        <v>7</v>
      </c>
      <c r="E298" s="70">
        <v>2020</v>
      </c>
      <c r="F298" s="70" t="s">
        <v>159</v>
      </c>
      <c r="G298" s="70" t="s">
        <v>1944</v>
      </c>
      <c r="H298" s="70" t="s">
        <v>1945</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1962</v>
      </c>
      <c r="B299" s="70">
        <v>119</v>
      </c>
      <c r="C299" s="70">
        <v>18</v>
      </c>
      <c r="D299" s="70">
        <v>7</v>
      </c>
      <c r="E299" s="70">
        <v>2021</v>
      </c>
      <c r="F299" s="70" t="s">
        <v>160</v>
      </c>
      <c r="G299" s="70" t="s">
        <v>1944</v>
      </c>
      <c r="H299" s="70" t="s">
        <v>1945</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1963</v>
      </c>
      <c r="B300" s="70">
        <v>119</v>
      </c>
      <c r="C300" s="70">
        <v>19</v>
      </c>
      <c r="D300" s="70">
        <v>7</v>
      </c>
      <c r="E300" s="70">
        <v>2022</v>
      </c>
      <c r="F300" s="70" t="s">
        <v>161</v>
      </c>
      <c r="G300" s="70" t="s">
        <v>1944</v>
      </c>
      <c r="H300" s="70" t="s">
        <v>1945</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119</v>
      </c>
      <c r="C301" s="70">
        <v>20</v>
      </c>
      <c r="D301" s="70">
        <v>7</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119</v>
      </c>
      <c r="C302" s="70">
        <v>21</v>
      </c>
      <c r="D302" s="70">
        <v>7</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307</v>
      </c>
      <c r="C303" s="70">
        <v>1</v>
      </c>
      <c r="D303" s="70">
        <v>19</v>
      </c>
      <c r="E303" s="70">
        <v>1990</v>
      </c>
      <c r="F303" s="70" t="s">
        <v>787</v>
      </c>
      <c r="G303" s="70" t="s">
        <v>1967</v>
      </c>
      <c r="H303" s="70" t="s">
        <v>1968</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1969</v>
      </c>
      <c r="B304" s="70">
        <v>308</v>
      </c>
      <c r="C304" s="70">
        <v>2</v>
      </c>
      <c r="D304" s="70">
        <v>19</v>
      </c>
      <c r="E304" s="70">
        <v>2005</v>
      </c>
      <c r="F304" s="70" t="s">
        <v>789</v>
      </c>
      <c r="G304" s="70" t="s">
        <v>1967</v>
      </c>
      <c r="H304" s="70" t="s">
        <v>1968</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1970</v>
      </c>
      <c r="B305" s="70">
        <v>309</v>
      </c>
      <c r="C305" s="70">
        <v>3</v>
      </c>
      <c r="D305" s="70">
        <v>19</v>
      </c>
      <c r="E305" s="70">
        <v>2006</v>
      </c>
      <c r="F305" s="70" t="s">
        <v>790</v>
      </c>
      <c r="G305" s="70" t="s">
        <v>1967</v>
      </c>
      <c r="H305" s="70" t="s">
        <v>1968</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1971</v>
      </c>
      <c r="B306" s="70">
        <v>310</v>
      </c>
      <c r="C306" s="70">
        <v>4</v>
      </c>
      <c r="D306" s="70">
        <v>19</v>
      </c>
      <c r="E306" s="70">
        <v>2007</v>
      </c>
      <c r="F306" s="70" t="s">
        <v>791</v>
      </c>
      <c r="G306" s="70" t="s">
        <v>1967</v>
      </c>
      <c r="H306" s="70" t="s">
        <v>1968</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1972</v>
      </c>
      <c r="B307" s="70">
        <v>311</v>
      </c>
      <c r="C307" s="70">
        <v>5</v>
      </c>
      <c r="D307" s="70">
        <v>19</v>
      </c>
      <c r="E307" s="70">
        <v>2008</v>
      </c>
      <c r="F307" s="70" t="s">
        <v>792</v>
      </c>
      <c r="G307" s="70" t="s">
        <v>1967</v>
      </c>
      <c r="H307" s="70" t="s">
        <v>1968</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1973</v>
      </c>
      <c r="B308" s="70">
        <v>312</v>
      </c>
      <c r="C308" s="70">
        <v>6</v>
      </c>
      <c r="D308" s="70">
        <v>19</v>
      </c>
      <c r="E308" s="70">
        <v>2009</v>
      </c>
      <c r="F308" s="70" t="s">
        <v>176</v>
      </c>
      <c r="G308" s="70" t="s">
        <v>1967</v>
      </c>
      <c r="H308" s="70" t="s">
        <v>1968</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1974</v>
      </c>
      <c r="B309" s="70">
        <v>313</v>
      </c>
      <c r="C309" s="70">
        <v>7</v>
      </c>
      <c r="D309" s="70">
        <v>19</v>
      </c>
      <c r="E309" s="70">
        <v>2010</v>
      </c>
      <c r="F309" s="70" t="s">
        <v>177</v>
      </c>
      <c r="G309" s="70" t="s">
        <v>1967</v>
      </c>
      <c r="H309" s="70" t="s">
        <v>1968</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1975</v>
      </c>
      <c r="B310" s="70">
        <v>314</v>
      </c>
      <c r="C310" s="70">
        <v>8</v>
      </c>
      <c r="D310" s="70">
        <v>19</v>
      </c>
      <c r="E310" s="70">
        <v>2011</v>
      </c>
      <c r="F310" s="70" t="s">
        <v>178</v>
      </c>
      <c r="G310" s="70" t="s">
        <v>1967</v>
      </c>
      <c r="H310" s="70" t="s">
        <v>1968</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1976</v>
      </c>
      <c r="B311" s="70">
        <v>315</v>
      </c>
      <c r="C311" s="70">
        <v>9</v>
      </c>
      <c r="D311" s="70">
        <v>19</v>
      </c>
      <c r="E311" s="70">
        <v>2012</v>
      </c>
      <c r="F311" s="70" t="s">
        <v>179</v>
      </c>
      <c r="G311" s="1064" t="s">
        <v>1967</v>
      </c>
      <c r="H311" s="70" t="s">
        <v>1968</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1977</v>
      </c>
      <c r="B312" s="70">
        <v>316</v>
      </c>
      <c r="C312" s="70">
        <v>10</v>
      </c>
      <c r="D312" s="70">
        <v>19</v>
      </c>
      <c r="E312" s="70">
        <v>2013</v>
      </c>
      <c r="F312" s="70" t="s">
        <v>180</v>
      </c>
      <c r="G312" s="1064" t="s">
        <v>1967</v>
      </c>
      <c r="H312" s="70" t="s">
        <v>1968</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1978</v>
      </c>
      <c r="B313" s="70">
        <v>317</v>
      </c>
      <c r="C313" s="70">
        <v>11</v>
      </c>
      <c r="D313" s="70">
        <v>19</v>
      </c>
      <c r="E313" s="70">
        <v>2014</v>
      </c>
      <c r="F313" s="70" t="s">
        <v>181</v>
      </c>
      <c r="G313" s="70" t="s">
        <v>1967</v>
      </c>
      <c r="H313" s="70" t="s">
        <v>1968</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1979</v>
      </c>
      <c r="B314" s="70">
        <v>318</v>
      </c>
      <c r="C314" s="70">
        <v>12</v>
      </c>
      <c r="D314" s="70">
        <v>19</v>
      </c>
      <c r="E314" s="70">
        <v>2015</v>
      </c>
      <c r="F314" s="70" t="s">
        <v>182</v>
      </c>
      <c r="G314" s="70" t="s">
        <v>1967</v>
      </c>
      <c r="H314" s="70" t="s">
        <v>1968</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1980</v>
      </c>
      <c r="B315" s="70">
        <v>319</v>
      </c>
      <c r="C315" s="70">
        <v>13</v>
      </c>
      <c r="D315" s="70">
        <v>19</v>
      </c>
      <c r="E315" s="70">
        <v>2016</v>
      </c>
      <c r="F315" s="70" t="s">
        <v>155</v>
      </c>
      <c r="G315" s="70" t="s">
        <v>1967</v>
      </c>
      <c r="H315" s="70" t="s">
        <v>1968</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1981</v>
      </c>
      <c r="B316" s="70">
        <v>320</v>
      </c>
      <c r="C316" s="70">
        <v>14</v>
      </c>
      <c r="D316" s="70">
        <v>19</v>
      </c>
      <c r="E316" s="70">
        <v>2017</v>
      </c>
      <c r="F316" s="70" t="s">
        <v>156</v>
      </c>
      <c r="G316" s="70" t="s">
        <v>1967</v>
      </c>
      <c r="H316" s="70" t="s">
        <v>1968</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1982</v>
      </c>
      <c r="B317" s="70">
        <v>321</v>
      </c>
      <c r="C317" s="70">
        <v>15</v>
      </c>
      <c r="D317" s="70">
        <v>19</v>
      </c>
      <c r="E317" s="70">
        <v>2018</v>
      </c>
      <c r="F317" s="70" t="s">
        <v>183</v>
      </c>
      <c r="G317" s="70" t="s">
        <v>1967</v>
      </c>
      <c r="H317" s="70" t="s">
        <v>1968</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1983</v>
      </c>
      <c r="B318" s="70">
        <v>322</v>
      </c>
      <c r="C318" s="70">
        <v>16</v>
      </c>
      <c r="D318" s="70">
        <v>19</v>
      </c>
      <c r="E318" s="70">
        <v>2019</v>
      </c>
      <c r="F318" s="70" t="s">
        <v>158</v>
      </c>
      <c r="G318" s="70" t="s">
        <v>1967</v>
      </c>
      <c r="H318" s="70" t="s">
        <v>1968</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1984</v>
      </c>
      <c r="B319" s="70">
        <v>323</v>
      </c>
      <c r="C319" s="70">
        <v>17</v>
      </c>
      <c r="D319" s="70">
        <v>19</v>
      </c>
      <c r="E319" s="70">
        <v>2020</v>
      </c>
      <c r="F319" s="70" t="s">
        <v>159</v>
      </c>
      <c r="G319" s="70" t="s">
        <v>1967</v>
      </c>
      <c r="H319" s="70" t="s">
        <v>1968</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1985</v>
      </c>
      <c r="B320" s="70">
        <v>323</v>
      </c>
      <c r="C320" s="70">
        <v>18</v>
      </c>
      <c r="D320" s="70">
        <v>19</v>
      </c>
      <c r="E320" s="70">
        <v>2021</v>
      </c>
      <c r="F320" s="70" t="s">
        <v>160</v>
      </c>
      <c r="G320" s="70" t="s">
        <v>1967</v>
      </c>
      <c r="H320" s="70" t="s">
        <v>1968</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1986</v>
      </c>
      <c r="B321" s="70">
        <v>323</v>
      </c>
      <c r="C321" s="70">
        <v>19</v>
      </c>
      <c r="D321" s="70">
        <v>19</v>
      </c>
      <c r="E321" s="70">
        <v>2022</v>
      </c>
      <c r="F321" s="70" t="s">
        <v>161</v>
      </c>
      <c r="G321" s="70" t="s">
        <v>1967</v>
      </c>
      <c r="H321" s="70" t="s">
        <v>1968</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1987</v>
      </c>
      <c r="B322" s="70">
        <v>323</v>
      </c>
      <c r="C322" s="70">
        <v>20</v>
      </c>
      <c r="D322" s="70">
        <v>19</v>
      </c>
      <c r="E322" s="70">
        <v>2023</v>
      </c>
      <c r="F322" s="70" t="s">
        <v>1539</v>
      </c>
      <c r="G322" s="70" t="s">
        <v>1967</v>
      </c>
      <c r="H322" s="70" t="s">
        <v>1968</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1988</v>
      </c>
      <c r="B323" s="70">
        <v>323</v>
      </c>
      <c r="C323" s="70">
        <v>21</v>
      </c>
      <c r="D323" s="70">
        <v>19</v>
      </c>
      <c r="E323" s="70">
        <v>2024</v>
      </c>
      <c r="F323" s="70" t="s">
        <v>1554</v>
      </c>
      <c r="G323" s="70" t="s">
        <v>1967</v>
      </c>
      <c r="H323" s="70" t="s">
        <v>1968</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1989</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1990</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1991</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1992</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1993</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1994</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1995</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1996</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1997</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1998</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1999</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2000</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2001</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2002</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2003</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2004</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2005</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2006</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273</v>
      </c>
      <c r="C345" s="70">
        <v>1</v>
      </c>
      <c r="D345" s="70">
        <v>17</v>
      </c>
      <c r="E345" s="70">
        <v>1990</v>
      </c>
      <c r="F345" s="70" t="s">
        <v>787</v>
      </c>
      <c r="G345" s="70" t="s">
        <v>2009</v>
      </c>
      <c r="H345" s="70" t="s">
        <v>2010</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274</v>
      </c>
      <c r="C346" s="70">
        <v>2</v>
      </c>
      <c r="D346" s="70">
        <v>17</v>
      </c>
      <c r="E346" s="70">
        <v>2005</v>
      </c>
      <c r="F346" s="70" t="s">
        <v>789</v>
      </c>
      <c r="G346" s="70" t="s">
        <v>2009</v>
      </c>
      <c r="H346" s="70" t="s">
        <v>2010</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275</v>
      </c>
      <c r="C347" s="70">
        <v>3</v>
      </c>
      <c r="D347" s="70">
        <v>17</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276</v>
      </c>
      <c r="C348" s="70">
        <v>4</v>
      </c>
      <c r="D348" s="70">
        <v>17</v>
      </c>
      <c r="E348" s="70">
        <v>2007</v>
      </c>
      <c r="F348" s="70" t="s">
        <v>791</v>
      </c>
      <c r="G348" s="70" t="s">
        <v>2009</v>
      </c>
      <c r="H348" s="70" t="s">
        <v>2010</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277</v>
      </c>
      <c r="C349" s="70">
        <v>5</v>
      </c>
      <c r="D349" s="70">
        <v>17</v>
      </c>
      <c r="E349" s="70">
        <v>2008</v>
      </c>
      <c r="F349" s="70" t="s">
        <v>792</v>
      </c>
      <c r="G349" s="1064" t="s">
        <v>2009</v>
      </c>
      <c r="H349" s="70" t="s">
        <v>2010</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278</v>
      </c>
      <c r="C350" s="70">
        <v>6</v>
      </c>
      <c r="D350" s="70">
        <v>17</v>
      </c>
      <c r="E350" s="70">
        <v>2009</v>
      </c>
      <c r="F350" s="70" t="s">
        <v>176</v>
      </c>
      <c r="G350" s="1064" t="s">
        <v>2009</v>
      </c>
      <c r="H350" s="70" t="s">
        <v>2010</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2016</v>
      </c>
      <c r="B351" s="70">
        <v>279</v>
      </c>
      <c r="C351" s="70">
        <v>7</v>
      </c>
      <c r="D351" s="70">
        <v>17</v>
      </c>
      <c r="E351" s="70">
        <v>2010</v>
      </c>
      <c r="F351" s="70" t="s">
        <v>177</v>
      </c>
      <c r="G351" s="70" t="s">
        <v>2009</v>
      </c>
      <c r="H351" s="70" t="s">
        <v>2010</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2017</v>
      </c>
      <c r="B352" s="70">
        <v>280</v>
      </c>
      <c r="C352" s="70">
        <v>8</v>
      </c>
      <c r="D352" s="70">
        <v>17</v>
      </c>
      <c r="E352" s="70">
        <v>2011</v>
      </c>
      <c r="F352" s="70" t="s">
        <v>178</v>
      </c>
      <c r="G352" s="70" t="s">
        <v>2009</v>
      </c>
      <c r="H352" s="70" t="s">
        <v>2010</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2018</v>
      </c>
      <c r="B353" s="70">
        <v>281</v>
      </c>
      <c r="C353" s="70">
        <v>9</v>
      </c>
      <c r="D353" s="70">
        <v>17</v>
      </c>
      <c r="E353" s="70">
        <v>2012</v>
      </c>
      <c r="F353" s="70" t="s">
        <v>179</v>
      </c>
      <c r="G353" s="70" t="s">
        <v>2009</v>
      </c>
      <c r="H353" s="70" t="s">
        <v>2010</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2019</v>
      </c>
      <c r="B354" s="70">
        <v>282</v>
      </c>
      <c r="C354" s="70">
        <v>10</v>
      </c>
      <c r="D354" s="70">
        <v>17</v>
      </c>
      <c r="E354" s="70">
        <v>2013</v>
      </c>
      <c r="F354" s="70" t="s">
        <v>180</v>
      </c>
      <c r="G354" s="70" t="s">
        <v>2009</v>
      </c>
      <c r="H354" s="70" t="s">
        <v>2010</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2020</v>
      </c>
      <c r="B355" s="70">
        <v>283</v>
      </c>
      <c r="C355" s="70">
        <v>11</v>
      </c>
      <c r="D355" s="70">
        <v>17</v>
      </c>
      <c r="E355" s="70">
        <v>2014</v>
      </c>
      <c r="F355" s="70" t="s">
        <v>181</v>
      </c>
      <c r="G355" s="70" t="s">
        <v>2009</v>
      </c>
      <c r="H355" s="70" t="s">
        <v>2010</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2021</v>
      </c>
      <c r="B356" s="70">
        <v>284</v>
      </c>
      <c r="C356" s="70">
        <v>12</v>
      </c>
      <c r="D356" s="70">
        <v>17</v>
      </c>
      <c r="E356" s="70">
        <v>2015</v>
      </c>
      <c r="F356" s="70" t="s">
        <v>182</v>
      </c>
      <c r="G356" s="70" t="s">
        <v>2009</v>
      </c>
      <c r="H356" s="70" t="s">
        <v>2010</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2022</v>
      </c>
      <c r="B357" s="70">
        <v>285</v>
      </c>
      <c r="C357" s="70">
        <v>13</v>
      </c>
      <c r="D357" s="70">
        <v>17</v>
      </c>
      <c r="E357" s="70">
        <v>2016</v>
      </c>
      <c r="F357" s="70" t="s">
        <v>155</v>
      </c>
      <c r="G357" s="70" t="s">
        <v>2009</v>
      </c>
      <c r="H357" s="70" t="s">
        <v>2010</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2023</v>
      </c>
      <c r="B358" s="70">
        <v>286</v>
      </c>
      <c r="C358" s="70">
        <v>14</v>
      </c>
      <c r="D358" s="70">
        <v>17</v>
      </c>
      <c r="E358" s="70">
        <v>2017</v>
      </c>
      <c r="F358" s="70" t="s">
        <v>156</v>
      </c>
      <c r="G358" s="70" t="s">
        <v>2009</v>
      </c>
      <c r="H358" s="70" t="s">
        <v>2010</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2024</v>
      </c>
      <c r="B359" s="70">
        <v>287</v>
      </c>
      <c r="C359" s="70">
        <v>15</v>
      </c>
      <c r="D359" s="70">
        <v>17</v>
      </c>
      <c r="E359" s="70">
        <v>2018</v>
      </c>
      <c r="F359" s="70" t="s">
        <v>183</v>
      </c>
      <c r="G359" s="70" t="s">
        <v>2009</v>
      </c>
      <c r="H359" s="70" t="s">
        <v>2010</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2025</v>
      </c>
      <c r="B360" s="70">
        <v>288</v>
      </c>
      <c r="C360" s="70">
        <v>16</v>
      </c>
      <c r="D360" s="70">
        <v>17</v>
      </c>
      <c r="E360" s="70">
        <v>2019</v>
      </c>
      <c r="F360" s="70" t="s">
        <v>158</v>
      </c>
      <c r="G360" s="70" t="s">
        <v>2009</v>
      </c>
      <c r="H360" s="70" t="s">
        <v>2010</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2026</v>
      </c>
      <c r="B361" s="70">
        <v>289</v>
      </c>
      <c r="C361" s="70">
        <v>17</v>
      </c>
      <c r="D361" s="70">
        <v>17</v>
      </c>
      <c r="E361" s="70">
        <v>2020</v>
      </c>
      <c r="F361" s="70" t="s">
        <v>159</v>
      </c>
      <c r="G361" s="70" t="s">
        <v>2009</v>
      </c>
      <c r="H361" s="70" t="s">
        <v>2010</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2027</v>
      </c>
      <c r="B362" s="70">
        <v>289</v>
      </c>
      <c r="C362" s="70">
        <v>18</v>
      </c>
      <c r="D362" s="70">
        <v>17</v>
      </c>
      <c r="E362" s="70">
        <v>2021</v>
      </c>
      <c r="F362" s="70" t="s">
        <v>160</v>
      </c>
      <c r="G362" s="70" t="s">
        <v>2009</v>
      </c>
      <c r="H362" s="70" t="s">
        <v>2010</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2028</v>
      </c>
      <c r="B363" s="70">
        <v>289</v>
      </c>
      <c r="C363" s="70">
        <v>19</v>
      </c>
      <c r="D363" s="70">
        <v>17</v>
      </c>
      <c r="E363" s="70">
        <v>2022</v>
      </c>
      <c r="F363" s="70" t="s">
        <v>161</v>
      </c>
      <c r="G363" s="70" t="s">
        <v>2009</v>
      </c>
      <c r="H363" s="70" t="s">
        <v>2010</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289</v>
      </c>
      <c r="C364" s="70">
        <v>20</v>
      </c>
      <c r="D364" s="70">
        <v>17</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289</v>
      </c>
      <c r="C365" s="70">
        <v>21</v>
      </c>
      <c r="D365" s="70">
        <v>17</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375</v>
      </c>
      <c r="C366" s="70">
        <v>1</v>
      </c>
      <c r="D366" s="70">
        <v>23</v>
      </c>
      <c r="E366" s="70">
        <v>1990</v>
      </c>
      <c r="F366" s="70" t="s">
        <v>787</v>
      </c>
      <c r="G366" s="70" t="s">
        <v>2032</v>
      </c>
      <c r="H366" s="70" t="s">
        <v>2033</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376</v>
      </c>
      <c r="C367" s="70">
        <v>2</v>
      </c>
      <c r="D367" s="70">
        <v>23</v>
      </c>
      <c r="E367" s="70">
        <v>2005</v>
      </c>
      <c r="F367" s="70" t="s">
        <v>789</v>
      </c>
      <c r="G367" s="70" t="s">
        <v>2032</v>
      </c>
      <c r="H367" s="70" t="s">
        <v>2033</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377</v>
      </c>
      <c r="C368" s="70">
        <v>3</v>
      </c>
      <c r="D368" s="70">
        <v>23</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378</v>
      </c>
      <c r="C369" s="70">
        <v>4</v>
      </c>
      <c r="D369" s="70">
        <v>23</v>
      </c>
      <c r="E369" s="70">
        <v>2007</v>
      </c>
      <c r="F369" s="70" t="s">
        <v>791</v>
      </c>
      <c r="G369" s="1064" t="s">
        <v>2032</v>
      </c>
      <c r="H369" s="70" t="s">
        <v>2033</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379</v>
      </c>
      <c r="C370" s="70">
        <v>5</v>
      </c>
      <c r="D370" s="70">
        <v>23</v>
      </c>
      <c r="E370" s="70">
        <v>2008</v>
      </c>
      <c r="F370" s="70" t="s">
        <v>792</v>
      </c>
      <c r="G370" s="70" t="s">
        <v>2032</v>
      </c>
      <c r="H370" s="70" t="s">
        <v>2033</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380</v>
      </c>
      <c r="C371" s="70">
        <v>6</v>
      </c>
      <c r="D371" s="70">
        <v>23</v>
      </c>
      <c r="E371" s="70">
        <v>2009</v>
      </c>
      <c r="F371" s="70" t="s">
        <v>176</v>
      </c>
      <c r="G371" s="70" t="s">
        <v>2032</v>
      </c>
      <c r="H371" s="70" t="s">
        <v>2033</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2039</v>
      </c>
      <c r="B372" s="70">
        <v>381</v>
      </c>
      <c r="C372" s="70">
        <v>7</v>
      </c>
      <c r="D372" s="70">
        <v>23</v>
      </c>
      <c r="E372" s="70">
        <v>2010</v>
      </c>
      <c r="F372" s="70" t="s">
        <v>177</v>
      </c>
      <c r="G372" s="70" t="s">
        <v>2032</v>
      </c>
      <c r="H372" s="70" t="s">
        <v>2033</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2040</v>
      </c>
      <c r="B373" s="70">
        <v>382</v>
      </c>
      <c r="C373" s="70">
        <v>8</v>
      </c>
      <c r="D373" s="70">
        <v>23</v>
      </c>
      <c r="E373" s="70">
        <v>2011</v>
      </c>
      <c r="F373" s="70" t="s">
        <v>178</v>
      </c>
      <c r="G373" s="70" t="s">
        <v>2032</v>
      </c>
      <c r="H373" s="70" t="s">
        <v>2033</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2041</v>
      </c>
      <c r="B374" s="70">
        <v>383</v>
      </c>
      <c r="C374" s="70">
        <v>9</v>
      </c>
      <c r="D374" s="70">
        <v>23</v>
      </c>
      <c r="E374" s="70">
        <v>2012</v>
      </c>
      <c r="F374" s="70" t="s">
        <v>179</v>
      </c>
      <c r="G374" s="70" t="s">
        <v>2032</v>
      </c>
      <c r="H374" s="70" t="s">
        <v>2033</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2042</v>
      </c>
      <c r="B375" s="70">
        <v>384</v>
      </c>
      <c r="C375" s="70">
        <v>10</v>
      </c>
      <c r="D375" s="70">
        <v>23</v>
      </c>
      <c r="E375" s="70">
        <v>2013</v>
      </c>
      <c r="F375" s="70" t="s">
        <v>180</v>
      </c>
      <c r="G375" s="70" t="s">
        <v>2032</v>
      </c>
      <c r="H375" s="70" t="s">
        <v>2033</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2043</v>
      </c>
      <c r="B376" s="70">
        <v>385</v>
      </c>
      <c r="C376" s="70">
        <v>11</v>
      </c>
      <c r="D376" s="70">
        <v>23</v>
      </c>
      <c r="E376" s="70">
        <v>2014</v>
      </c>
      <c r="F376" s="70" t="s">
        <v>181</v>
      </c>
      <c r="G376" s="70" t="s">
        <v>2032</v>
      </c>
      <c r="H376" s="70" t="s">
        <v>2033</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2044</v>
      </c>
      <c r="B377" s="70">
        <v>386</v>
      </c>
      <c r="C377" s="70">
        <v>12</v>
      </c>
      <c r="D377" s="70">
        <v>23</v>
      </c>
      <c r="E377" s="70">
        <v>2015</v>
      </c>
      <c r="F377" s="70" t="s">
        <v>182</v>
      </c>
      <c r="G377" s="70" t="s">
        <v>2032</v>
      </c>
      <c r="H377" s="70" t="s">
        <v>2033</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2045</v>
      </c>
      <c r="B378" s="70">
        <v>387</v>
      </c>
      <c r="C378" s="70">
        <v>13</v>
      </c>
      <c r="D378" s="70">
        <v>23</v>
      </c>
      <c r="E378" s="70">
        <v>2016</v>
      </c>
      <c r="F378" s="70" t="s">
        <v>155</v>
      </c>
      <c r="G378" s="70" t="s">
        <v>2032</v>
      </c>
      <c r="H378" s="70" t="s">
        <v>2033</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2046</v>
      </c>
      <c r="B379" s="70">
        <v>388</v>
      </c>
      <c r="C379" s="70">
        <v>14</v>
      </c>
      <c r="D379" s="70">
        <v>23</v>
      </c>
      <c r="E379" s="70">
        <v>2017</v>
      </c>
      <c r="F379" s="70" t="s">
        <v>156</v>
      </c>
      <c r="G379" s="70" t="s">
        <v>2032</v>
      </c>
      <c r="H379" s="70" t="s">
        <v>2033</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2047</v>
      </c>
      <c r="B380" s="70">
        <v>389</v>
      </c>
      <c r="C380" s="70">
        <v>15</v>
      </c>
      <c r="D380" s="70">
        <v>23</v>
      </c>
      <c r="E380" s="70">
        <v>2018</v>
      </c>
      <c r="F380" s="70" t="s">
        <v>183</v>
      </c>
      <c r="G380" s="70" t="s">
        <v>2032</v>
      </c>
      <c r="H380" s="70" t="s">
        <v>2033</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2048</v>
      </c>
      <c r="B381" s="70">
        <v>390</v>
      </c>
      <c r="C381" s="70">
        <v>16</v>
      </c>
      <c r="D381" s="70">
        <v>23</v>
      </c>
      <c r="E381" s="70">
        <v>2019</v>
      </c>
      <c r="F381" s="70" t="s">
        <v>158</v>
      </c>
      <c r="G381" s="70" t="s">
        <v>2032</v>
      </c>
      <c r="H381" s="70" t="s">
        <v>2033</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2049</v>
      </c>
      <c r="B382" s="70">
        <v>391</v>
      </c>
      <c r="C382" s="70">
        <v>17</v>
      </c>
      <c r="D382" s="70">
        <v>23</v>
      </c>
      <c r="E382" s="70">
        <v>2020</v>
      </c>
      <c r="F382" s="70" t="s">
        <v>159</v>
      </c>
      <c r="G382" s="70" t="s">
        <v>2032</v>
      </c>
      <c r="H382" s="70" t="s">
        <v>2033</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2050</v>
      </c>
      <c r="B383" s="70">
        <v>391</v>
      </c>
      <c r="C383" s="70">
        <v>18</v>
      </c>
      <c r="D383" s="70">
        <v>23</v>
      </c>
      <c r="E383" s="70">
        <v>2021</v>
      </c>
      <c r="F383" s="70" t="s">
        <v>160</v>
      </c>
      <c r="G383" s="70" t="s">
        <v>2032</v>
      </c>
      <c r="H383" s="70" t="s">
        <v>2033</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2051</v>
      </c>
      <c r="B384" s="70">
        <v>391</v>
      </c>
      <c r="C384" s="70">
        <v>19</v>
      </c>
      <c r="D384" s="70">
        <v>23</v>
      </c>
      <c r="E384" s="70">
        <v>2022</v>
      </c>
      <c r="F384" s="70" t="s">
        <v>161</v>
      </c>
      <c r="G384" s="70" t="s">
        <v>2032</v>
      </c>
      <c r="H384" s="70" t="s">
        <v>2033</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391</v>
      </c>
      <c r="C385" s="70">
        <v>20</v>
      </c>
      <c r="D385" s="70">
        <v>23</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391</v>
      </c>
      <c r="C386" s="70">
        <v>21</v>
      </c>
      <c r="D386" s="70">
        <v>23</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222</v>
      </c>
      <c r="C387" s="70">
        <v>1</v>
      </c>
      <c r="D387" s="70">
        <v>14</v>
      </c>
      <c r="E387" s="70">
        <v>1990</v>
      </c>
      <c r="F387" s="70" t="s">
        <v>787</v>
      </c>
      <c r="G387" s="1064" t="s">
        <v>2055</v>
      </c>
      <c r="H387" s="70" t="s">
        <v>2056</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223</v>
      </c>
      <c r="C388" s="70">
        <v>2</v>
      </c>
      <c r="D388" s="70">
        <v>14</v>
      </c>
      <c r="E388" s="70">
        <v>2005</v>
      </c>
      <c r="F388" s="70" t="s">
        <v>789</v>
      </c>
      <c r="G388" s="70" t="s">
        <v>2055</v>
      </c>
      <c r="H388" s="70" t="s">
        <v>2056</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224</v>
      </c>
      <c r="C389" s="70">
        <v>3</v>
      </c>
      <c r="D389" s="70">
        <v>14</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225</v>
      </c>
      <c r="C390" s="70">
        <v>4</v>
      </c>
      <c r="D390" s="70">
        <v>14</v>
      </c>
      <c r="E390" s="70">
        <v>2007</v>
      </c>
      <c r="F390" s="70" t="s">
        <v>791</v>
      </c>
      <c r="G390" s="70" t="s">
        <v>2055</v>
      </c>
      <c r="H390" s="70" t="s">
        <v>2056</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226</v>
      </c>
      <c r="C391" s="70">
        <v>5</v>
      </c>
      <c r="D391" s="70">
        <v>14</v>
      </c>
      <c r="E391" s="70">
        <v>2008</v>
      </c>
      <c r="F391" s="70" t="s">
        <v>792</v>
      </c>
      <c r="G391" s="70" t="s">
        <v>2055</v>
      </c>
      <c r="H391" s="70" t="s">
        <v>2056</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227</v>
      </c>
      <c r="C392" s="70">
        <v>6</v>
      </c>
      <c r="D392" s="70">
        <v>14</v>
      </c>
      <c r="E392" s="70">
        <v>2009</v>
      </c>
      <c r="F392" s="70" t="s">
        <v>176</v>
      </c>
      <c r="G392" s="70" t="s">
        <v>2055</v>
      </c>
      <c r="H392" s="70" t="s">
        <v>2056</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2062</v>
      </c>
      <c r="B393" s="70">
        <v>228</v>
      </c>
      <c r="C393" s="70">
        <v>7</v>
      </c>
      <c r="D393" s="70">
        <v>14</v>
      </c>
      <c r="E393" s="70">
        <v>2010</v>
      </c>
      <c r="F393" s="70" t="s">
        <v>177</v>
      </c>
      <c r="G393" s="70" t="s">
        <v>2055</v>
      </c>
      <c r="H393" s="70" t="s">
        <v>2056</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2063</v>
      </c>
      <c r="B394" s="70">
        <v>229</v>
      </c>
      <c r="C394" s="70">
        <v>8</v>
      </c>
      <c r="D394" s="70">
        <v>14</v>
      </c>
      <c r="E394" s="70">
        <v>2011</v>
      </c>
      <c r="F394" s="70" t="s">
        <v>178</v>
      </c>
      <c r="G394" s="70" t="s">
        <v>2055</v>
      </c>
      <c r="H394" s="70" t="s">
        <v>2056</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2064</v>
      </c>
      <c r="B395" s="70">
        <v>230</v>
      </c>
      <c r="C395" s="70">
        <v>9</v>
      </c>
      <c r="D395" s="70">
        <v>14</v>
      </c>
      <c r="E395" s="70">
        <v>2012</v>
      </c>
      <c r="F395" s="70" t="s">
        <v>179</v>
      </c>
      <c r="G395" s="70" t="s">
        <v>2055</v>
      </c>
      <c r="H395" s="70" t="s">
        <v>2056</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2065</v>
      </c>
      <c r="B396" s="70">
        <v>231</v>
      </c>
      <c r="C396" s="70">
        <v>10</v>
      </c>
      <c r="D396" s="70">
        <v>14</v>
      </c>
      <c r="E396" s="70">
        <v>2013</v>
      </c>
      <c r="F396" s="70" t="s">
        <v>180</v>
      </c>
      <c r="G396" s="70" t="s">
        <v>2055</v>
      </c>
      <c r="H396" s="70" t="s">
        <v>2056</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2066</v>
      </c>
      <c r="B397" s="70">
        <v>232</v>
      </c>
      <c r="C397" s="70">
        <v>11</v>
      </c>
      <c r="D397" s="70">
        <v>14</v>
      </c>
      <c r="E397" s="70">
        <v>2014</v>
      </c>
      <c r="F397" s="70" t="s">
        <v>181</v>
      </c>
      <c r="G397" s="70" t="s">
        <v>2055</v>
      </c>
      <c r="H397" s="70" t="s">
        <v>2056</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2067</v>
      </c>
      <c r="B398" s="70">
        <v>233</v>
      </c>
      <c r="C398" s="70">
        <v>12</v>
      </c>
      <c r="D398" s="70">
        <v>14</v>
      </c>
      <c r="E398" s="70">
        <v>2015</v>
      </c>
      <c r="F398" s="70" t="s">
        <v>182</v>
      </c>
      <c r="G398" s="70" t="s">
        <v>2055</v>
      </c>
      <c r="H398" s="70" t="s">
        <v>2056</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2068</v>
      </c>
      <c r="B399" s="70">
        <v>234</v>
      </c>
      <c r="C399" s="70">
        <v>13</v>
      </c>
      <c r="D399" s="70">
        <v>14</v>
      </c>
      <c r="E399" s="70">
        <v>2016</v>
      </c>
      <c r="F399" s="70" t="s">
        <v>155</v>
      </c>
      <c r="G399" s="70" t="s">
        <v>2055</v>
      </c>
      <c r="H399" s="70" t="s">
        <v>2056</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2069</v>
      </c>
      <c r="B400" s="70">
        <v>235</v>
      </c>
      <c r="C400" s="70">
        <v>14</v>
      </c>
      <c r="D400" s="70">
        <v>14</v>
      </c>
      <c r="E400" s="70">
        <v>2017</v>
      </c>
      <c r="F400" s="70" t="s">
        <v>156</v>
      </c>
      <c r="G400" s="70" t="s">
        <v>2055</v>
      </c>
      <c r="H400" s="70" t="s">
        <v>2056</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2070</v>
      </c>
      <c r="B401" s="70">
        <v>236</v>
      </c>
      <c r="C401" s="70">
        <v>15</v>
      </c>
      <c r="D401" s="70">
        <v>14</v>
      </c>
      <c r="E401" s="70">
        <v>2018</v>
      </c>
      <c r="F401" s="70" t="s">
        <v>183</v>
      </c>
      <c r="G401" s="70" t="s">
        <v>2055</v>
      </c>
      <c r="H401" s="70" t="s">
        <v>2056</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2071</v>
      </c>
      <c r="B402" s="70">
        <v>237</v>
      </c>
      <c r="C402" s="70">
        <v>16</v>
      </c>
      <c r="D402" s="70">
        <v>14</v>
      </c>
      <c r="E402" s="70">
        <v>2019</v>
      </c>
      <c r="F402" s="70" t="s">
        <v>158</v>
      </c>
      <c r="G402" s="70" t="s">
        <v>2055</v>
      </c>
      <c r="H402" s="70" t="s">
        <v>2056</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2072</v>
      </c>
      <c r="B403" s="70">
        <v>238</v>
      </c>
      <c r="C403" s="70">
        <v>17</v>
      </c>
      <c r="D403" s="70">
        <v>14</v>
      </c>
      <c r="E403" s="70">
        <v>2020</v>
      </c>
      <c r="F403" s="70" t="s">
        <v>159</v>
      </c>
      <c r="G403" s="70" t="s">
        <v>2055</v>
      </c>
      <c r="H403" s="70" t="s">
        <v>2056</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2073</v>
      </c>
      <c r="B404" s="70">
        <v>238</v>
      </c>
      <c r="C404" s="70">
        <v>18</v>
      </c>
      <c r="D404" s="70">
        <v>14</v>
      </c>
      <c r="E404" s="70">
        <v>2021</v>
      </c>
      <c r="F404" s="70" t="s">
        <v>160</v>
      </c>
      <c r="G404" s="70" t="s">
        <v>2055</v>
      </c>
      <c r="H404" s="70" t="s">
        <v>2056</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2074</v>
      </c>
      <c r="B405" s="70">
        <v>238</v>
      </c>
      <c r="C405" s="70">
        <v>19</v>
      </c>
      <c r="D405" s="70">
        <v>14</v>
      </c>
      <c r="E405" s="70">
        <v>2022</v>
      </c>
      <c r="F405" s="70" t="s">
        <v>161</v>
      </c>
      <c r="G405" s="70" t="s">
        <v>2055</v>
      </c>
      <c r="H405" s="70" t="s">
        <v>2056</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238</v>
      </c>
      <c r="C406" s="70">
        <v>20</v>
      </c>
      <c r="D406" s="70">
        <v>14</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238</v>
      </c>
      <c r="C407" s="70">
        <v>21</v>
      </c>
      <c r="D407" s="70">
        <v>14</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324</v>
      </c>
      <c r="C408" s="70">
        <v>1</v>
      </c>
      <c r="D408" s="70">
        <v>20</v>
      </c>
      <c r="E408" s="70">
        <v>1990</v>
      </c>
      <c r="F408" s="70" t="s">
        <v>787</v>
      </c>
      <c r="G408" s="70" t="s">
        <v>2078</v>
      </c>
      <c r="H408" s="70" t="s">
        <v>2079</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325</v>
      </c>
      <c r="C409" s="70">
        <v>2</v>
      </c>
      <c r="D409" s="70">
        <v>20</v>
      </c>
      <c r="E409" s="70">
        <v>2005</v>
      </c>
      <c r="F409" s="70" t="s">
        <v>789</v>
      </c>
      <c r="G409" s="70" t="s">
        <v>2078</v>
      </c>
      <c r="H409" s="70" t="s">
        <v>2079</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326</v>
      </c>
      <c r="C410" s="70">
        <v>3</v>
      </c>
      <c r="D410" s="70">
        <v>20</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327</v>
      </c>
      <c r="C411" s="70">
        <v>4</v>
      </c>
      <c r="D411" s="70">
        <v>20</v>
      </c>
      <c r="E411" s="70">
        <v>2007</v>
      </c>
      <c r="F411" s="70" t="s">
        <v>791</v>
      </c>
      <c r="G411" s="70" t="s">
        <v>2078</v>
      </c>
      <c r="H411" s="70" t="s">
        <v>2079</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328</v>
      </c>
      <c r="C412" s="70">
        <v>5</v>
      </c>
      <c r="D412" s="70">
        <v>20</v>
      </c>
      <c r="E412" s="70">
        <v>2008</v>
      </c>
      <c r="F412" s="70" t="s">
        <v>792</v>
      </c>
      <c r="G412" s="70" t="s">
        <v>2078</v>
      </c>
      <c r="H412" s="70" t="s">
        <v>2079</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329</v>
      </c>
      <c r="C413" s="70">
        <v>6</v>
      </c>
      <c r="D413" s="70">
        <v>20</v>
      </c>
      <c r="E413" s="70">
        <v>2009</v>
      </c>
      <c r="F413" s="70" t="s">
        <v>176</v>
      </c>
      <c r="G413" s="70" t="s">
        <v>2078</v>
      </c>
      <c r="H413" s="70" t="s">
        <v>2079</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2085</v>
      </c>
      <c r="B414" s="70">
        <v>330</v>
      </c>
      <c r="C414" s="70">
        <v>7</v>
      </c>
      <c r="D414" s="70">
        <v>20</v>
      </c>
      <c r="E414" s="70">
        <v>2010</v>
      </c>
      <c r="F414" s="70" t="s">
        <v>177</v>
      </c>
      <c r="G414" s="70" t="s">
        <v>2078</v>
      </c>
      <c r="H414" s="70" t="s">
        <v>2079</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2086</v>
      </c>
      <c r="B415" s="70">
        <v>331</v>
      </c>
      <c r="C415" s="70">
        <v>8</v>
      </c>
      <c r="D415" s="70">
        <v>20</v>
      </c>
      <c r="E415" s="70">
        <v>2011</v>
      </c>
      <c r="F415" s="70" t="s">
        <v>178</v>
      </c>
      <c r="G415" s="70" t="s">
        <v>2078</v>
      </c>
      <c r="H415" s="70" t="s">
        <v>2079</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2087</v>
      </c>
      <c r="B416" s="70">
        <v>332</v>
      </c>
      <c r="C416" s="70">
        <v>9</v>
      </c>
      <c r="D416" s="70">
        <v>20</v>
      </c>
      <c r="E416" s="70">
        <v>2012</v>
      </c>
      <c r="F416" s="70" t="s">
        <v>179</v>
      </c>
      <c r="G416" s="70" t="s">
        <v>2078</v>
      </c>
      <c r="H416" s="70" t="s">
        <v>2079</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2088</v>
      </c>
      <c r="B417" s="70">
        <v>333</v>
      </c>
      <c r="C417" s="70">
        <v>10</v>
      </c>
      <c r="D417" s="70">
        <v>20</v>
      </c>
      <c r="E417" s="70">
        <v>2013</v>
      </c>
      <c r="F417" s="70" t="s">
        <v>180</v>
      </c>
      <c r="G417" s="70" t="s">
        <v>2078</v>
      </c>
      <c r="H417" s="70" t="s">
        <v>2079</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2089</v>
      </c>
      <c r="B418" s="70">
        <v>334</v>
      </c>
      <c r="C418" s="70">
        <v>11</v>
      </c>
      <c r="D418" s="70">
        <v>20</v>
      </c>
      <c r="E418" s="70">
        <v>2014</v>
      </c>
      <c r="F418" s="70" t="s">
        <v>181</v>
      </c>
      <c r="G418" s="70" t="s">
        <v>2078</v>
      </c>
      <c r="H418" s="70" t="s">
        <v>2079</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2090</v>
      </c>
      <c r="B419" s="70">
        <v>335</v>
      </c>
      <c r="C419" s="70">
        <v>12</v>
      </c>
      <c r="D419" s="70">
        <v>20</v>
      </c>
      <c r="E419" s="70">
        <v>2015</v>
      </c>
      <c r="F419" s="70" t="s">
        <v>182</v>
      </c>
      <c r="G419" s="70" t="s">
        <v>2078</v>
      </c>
      <c r="H419" s="70" t="s">
        <v>2079</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2091</v>
      </c>
      <c r="B420" s="70">
        <v>336</v>
      </c>
      <c r="C420" s="70">
        <v>13</v>
      </c>
      <c r="D420" s="70">
        <v>20</v>
      </c>
      <c r="E420" s="70">
        <v>2016</v>
      </c>
      <c r="F420" s="70" t="s">
        <v>155</v>
      </c>
      <c r="G420" s="70" t="s">
        <v>2078</v>
      </c>
      <c r="H420" s="70" t="s">
        <v>2079</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2092</v>
      </c>
      <c r="B421" s="70">
        <v>337</v>
      </c>
      <c r="C421" s="70">
        <v>14</v>
      </c>
      <c r="D421" s="70">
        <v>20</v>
      </c>
      <c r="E421" s="70">
        <v>2017</v>
      </c>
      <c r="F421" s="70" t="s">
        <v>156</v>
      </c>
      <c r="G421" s="70" t="s">
        <v>2078</v>
      </c>
      <c r="H421" s="70" t="s">
        <v>2079</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2093</v>
      </c>
      <c r="B422" s="70">
        <v>338</v>
      </c>
      <c r="C422" s="70">
        <v>15</v>
      </c>
      <c r="D422" s="70">
        <v>20</v>
      </c>
      <c r="E422" s="70">
        <v>2018</v>
      </c>
      <c r="F422" s="70" t="s">
        <v>183</v>
      </c>
      <c r="G422" s="70" t="s">
        <v>2078</v>
      </c>
      <c r="H422" s="70" t="s">
        <v>2079</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2094</v>
      </c>
      <c r="B423" s="70">
        <v>339</v>
      </c>
      <c r="C423" s="70">
        <v>16</v>
      </c>
      <c r="D423" s="70">
        <v>20</v>
      </c>
      <c r="E423" s="70">
        <v>2019</v>
      </c>
      <c r="F423" s="70" t="s">
        <v>158</v>
      </c>
      <c r="G423" s="70" t="s">
        <v>2078</v>
      </c>
      <c r="H423" s="70" t="s">
        <v>2079</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2095</v>
      </c>
      <c r="B424" s="70">
        <v>340</v>
      </c>
      <c r="C424" s="70">
        <v>17</v>
      </c>
      <c r="D424" s="70">
        <v>20</v>
      </c>
      <c r="E424" s="70">
        <v>2020</v>
      </c>
      <c r="F424" s="70" t="s">
        <v>159</v>
      </c>
      <c r="G424" s="70" t="s">
        <v>2078</v>
      </c>
      <c r="H424" s="70" t="s">
        <v>2079</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2096</v>
      </c>
      <c r="B425" s="70">
        <v>340</v>
      </c>
      <c r="C425" s="70">
        <v>18</v>
      </c>
      <c r="D425" s="70">
        <v>20</v>
      </c>
      <c r="E425" s="70">
        <v>2021</v>
      </c>
      <c r="F425" s="70" t="s">
        <v>160</v>
      </c>
      <c r="G425" s="1064" t="s">
        <v>2078</v>
      </c>
      <c r="H425" s="70" t="s">
        <v>2079</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2097</v>
      </c>
      <c r="B426" s="70">
        <v>340</v>
      </c>
      <c r="C426" s="70">
        <v>19</v>
      </c>
      <c r="D426" s="70">
        <v>20</v>
      </c>
      <c r="E426" s="70">
        <v>2022</v>
      </c>
      <c r="F426" s="70" t="s">
        <v>161</v>
      </c>
      <c r="G426" s="1064" t="s">
        <v>2078</v>
      </c>
      <c r="H426" s="70" t="s">
        <v>2079</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340</v>
      </c>
      <c r="C427" s="70">
        <v>20</v>
      </c>
      <c r="D427" s="70">
        <v>20</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340</v>
      </c>
      <c r="C428" s="70">
        <v>21</v>
      </c>
      <c r="D428" s="70">
        <v>20</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205</v>
      </c>
      <c r="C429" s="70">
        <v>1</v>
      </c>
      <c r="D429" s="70">
        <v>13</v>
      </c>
      <c r="E429" s="70">
        <v>1990</v>
      </c>
      <c r="F429" s="70" t="s">
        <v>787</v>
      </c>
      <c r="G429" s="70" t="s">
        <v>2101</v>
      </c>
      <c r="H429" s="70" t="s">
        <v>2102</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206</v>
      </c>
      <c r="C430" s="70">
        <v>2</v>
      </c>
      <c r="D430" s="70">
        <v>13</v>
      </c>
      <c r="E430" s="70">
        <v>2005</v>
      </c>
      <c r="F430" s="70" t="s">
        <v>789</v>
      </c>
      <c r="G430" s="70" t="s">
        <v>2101</v>
      </c>
      <c r="H430" s="70" t="s">
        <v>2102</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207</v>
      </c>
      <c r="C431" s="70">
        <v>3</v>
      </c>
      <c r="D431" s="70">
        <v>13</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208</v>
      </c>
      <c r="C432" s="70">
        <v>4</v>
      </c>
      <c r="D432" s="70">
        <v>13</v>
      </c>
      <c r="E432" s="70">
        <v>2007</v>
      </c>
      <c r="F432" s="70" t="s">
        <v>791</v>
      </c>
      <c r="G432" s="70" t="s">
        <v>2101</v>
      </c>
      <c r="H432" s="70" t="s">
        <v>2102</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209</v>
      </c>
      <c r="C433" s="70">
        <v>5</v>
      </c>
      <c r="D433" s="70">
        <v>13</v>
      </c>
      <c r="E433" s="70">
        <v>2008</v>
      </c>
      <c r="F433" s="70" t="s">
        <v>792</v>
      </c>
      <c r="G433" s="70" t="s">
        <v>2101</v>
      </c>
      <c r="H433" s="70" t="s">
        <v>2102</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210</v>
      </c>
      <c r="C434" s="70">
        <v>6</v>
      </c>
      <c r="D434" s="70">
        <v>13</v>
      </c>
      <c r="E434" s="70">
        <v>2009</v>
      </c>
      <c r="F434" s="70" t="s">
        <v>176</v>
      </c>
      <c r="G434" s="70" t="s">
        <v>2101</v>
      </c>
      <c r="H434" s="70" t="s">
        <v>2102</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2108</v>
      </c>
      <c r="B435" s="70">
        <v>211</v>
      </c>
      <c r="C435" s="70">
        <v>7</v>
      </c>
      <c r="D435" s="70">
        <v>13</v>
      </c>
      <c r="E435" s="70">
        <v>2010</v>
      </c>
      <c r="F435" s="70" t="s">
        <v>177</v>
      </c>
      <c r="G435" s="70" t="s">
        <v>2101</v>
      </c>
      <c r="H435" s="70" t="s">
        <v>2102</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2109</v>
      </c>
      <c r="B436" s="70">
        <v>212</v>
      </c>
      <c r="C436" s="70">
        <v>8</v>
      </c>
      <c r="D436" s="70">
        <v>13</v>
      </c>
      <c r="E436" s="70">
        <v>2011</v>
      </c>
      <c r="F436" s="70" t="s">
        <v>178</v>
      </c>
      <c r="G436" s="70" t="s">
        <v>2101</v>
      </c>
      <c r="H436" s="70" t="s">
        <v>2102</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2110</v>
      </c>
      <c r="B437" s="70">
        <v>213</v>
      </c>
      <c r="C437" s="70">
        <v>9</v>
      </c>
      <c r="D437" s="70">
        <v>13</v>
      </c>
      <c r="E437" s="70">
        <v>2012</v>
      </c>
      <c r="F437" s="70" t="s">
        <v>179</v>
      </c>
      <c r="G437" s="70" t="s">
        <v>2101</v>
      </c>
      <c r="H437" s="70" t="s">
        <v>2102</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2111</v>
      </c>
      <c r="B438" s="70">
        <v>214</v>
      </c>
      <c r="C438" s="70">
        <v>10</v>
      </c>
      <c r="D438" s="70">
        <v>13</v>
      </c>
      <c r="E438" s="70">
        <v>2013</v>
      </c>
      <c r="F438" s="70" t="s">
        <v>180</v>
      </c>
      <c r="G438" s="70" t="s">
        <v>2101</v>
      </c>
      <c r="H438" s="70" t="s">
        <v>2102</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2112</v>
      </c>
      <c r="B439" s="70">
        <v>215</v>
      </c>
      <c r="C439" s="70">
        <v>11</v>
      </c>
      <c r="D439" s="70">
        <v>13</v>
      </c>
      <c r="E439" s="70">
        <v>2014</v>
      </c>
      <c r="F439" s="70" t="s">
        <v>181</v>
      </c>
      <c r="G439" s="70" t="s">
        <v>2101</v>
      </c>
      <c r="H439" s="70" t="s">
        <v>2102</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2113</v>
      </c>
      <c r="B440" s="70">
        <v>216</v>
      </c>
      <c r="C440" s="70">
        <v>12</v>
      </c>
      <c r="D440" s="70">
        <v>13</v>
      </c>
      <c r="E440" s="70">
        <v>2015</v>
      </c>
      <c r="F440" s="70" t="s">
        <v>182</v>
      </c>
      <c r="G440" s="70" t="s">
        <v>2101</v>
      </c>
      <c r="H440" s="70" t="s">
        <v>2102</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2114</v>
      </c>
      <c r="B441" s="70">
        <v>217</v>
      </c>
      <c r="C441" s="70">
        <v>13</v>
      </c>
      <c r="D441" s="70">
        <v>13</v>
      </c>
      <c r="E441" s="70">
        <v>2016</v>
      </c>
      <c r="F441" s="70" t="s">
        <v>155</v>
      </c>
      <c r="G441" s="70" t="s">
        <v>2101</v>
      </c>
      <c r="H441" s="70" t="s">
        <v>2102</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2115</v>
      </c>
      <c r="B442" s="70">
        <v>218</v>
      </c>
      <c r="C442" s="70">
        <v>14</v>
      </c>
      <c r="D442" s="70">
        <v>13</v>
      </c>
      <c r="E442" s="70">
        <v>2017</v>
      </c>
      <c r="F442" s="70" t="s">
        <v>156</v>
      </c>
      <c r="G442" s="70" t="s">
        <v>2101</v>
      </c>
      <c r="H442" s="70" t="s">
        <v>2102</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2116</v>
      </c>
      <c r="B443" s="70">
        <v>219</v>
      </c>
      <c r="C443" s="70">
        <v>15</v>
      </c>
      <c r="D443" s="70">
        <v>13</v>
      </c>
      <c r="E443" s="70">
        <v>2018</v>
      </c>
      <c r="F443" s="70" t="s">
        <v>183</v>
      </c>
      <c r="G443" s="70" t="s">
        <v>2101</v>
      </c>
      <c r="H443" s="70" t="s">
        <v>2102</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2117</v>
      </c>
      <c r="B444" s="70">
        <v>220</v>
      </c>
      <c r="C444" s="70">
        <v>16</v>
      </c>
      <c r="D444" s="70">
        <v>13</v>
      </c>
      <c r="E444" s="70">
        <v>2019</v>
      </c>
      <c r="F444" s="70" t="s">
        <v>158</v>
      </c>
      <c r="G444" s="1064" t="s">
        <v>2101</v>
      </c>
      <c r="H444" s="70" t="s">
        <v>2102</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2118</v>
      </c>
      <c r="B445" s="70">
        <v>221</v>
      </c>
      <c r="C445" s="70">
        <v>17</v>
      </c>
      <c r="D445" s="70">
        <v>13</v>
      </c>
      <c r="E445" s="70">
        <v>2020</v>
      </c>
      <c r="F445" s="70" t="s">
        <v>159</v>
      </c>
      <c r="G445" s="1064" t="s">
        <v>2101</v>
      </c>
      <c r="H445" s="70" t="s">
        <v>2102</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2119</v>
      </c>
      <c r="B446" s="70">
        <v>221</v>
      </c>
      <c r="C446" s="70">
        <v>18</v>
      </c>
      <c r="D446" s="70">
        <v>13</v>
      </c>
      <c r="E446" s="70">
        <v>2021</v>
      </c>
      <c r="F446" s="70" t="s">
        <v>160</v>
      </c>
      <c r="G446" s="70" t="s">
        <v>2101</v>
      </c>
      <c r="H446" s="70" t="s">
        <v>2102</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2120</v>
      </c>
      <c r="B447" s="70">
        <v>221</v>
      </c>
      <c r="C447" s="70">
        <v>19</v>
      </c>
      <c r="D447" s="70">
        <v>13</v>
      </c>
      <c r="E447" s="70">
        <v>2022</v>
      </c>
      <c r="F447" s="70" t="s">
        <v>161</v>
      </c>
      <c r="G447" s="70" t="s">
        <v>2101</v>
      </c>
      <c r="H447" s="70" t="s">
        <v>2102</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221</v>
      </c>
      <c r="C448" s="70">
        <v>20</v>
      </c>
      <c r="D448" s="70">
        <v>13</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221</v>
      </c>
      <c r="C449" s="70">
        <v>21</v>
      </c>
      <c r="D449" s="70">
        <v>13</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341</v>
      </c>
      <c r="C450" s="70">
        <v>1</v>
      </c>
      <c r="D450" s="70">
        <v>21</v>
      </c>
      <c r="E450" s="70">
        <v>1990</v>
      </c>
      <c r="F450" s="70" t="s">
        <v>787</v>
      </c>
      <c r="G450" s="70" t="s">
        <v>2124</v>
      </c>
      <c r="H450" s="70" t="s">
        <v>2125</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342</v>
      </c>
      <c r="C451" s="70">
        <v>2</v>
      </c>
      <c r="D451" s="70">
        <v>21</v>
      </c>
      <c r="E451" s="70">
        <v>2005</v>
      </c>
      <c r="F451" s="70" t="s">
        <v>789</v>
      </c>
      <c r="G451" s="70" t="s">
        <v>2124</v>
      </c>
      <c r="H451" s="70" t="s">
        <v>2125</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343</v>
      </c>
      <c r="C452" s="70">
        <v>3</v>
      </c>
      <c r="D452" s="70">
        <v>21</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344</v>
      </c>
      <c r="C453" s="70">
        <v>4</v>
      </c>
      <c r="D453" s="70">
        <v>21</v>
      </c>
      <c r="E453" s="70">
        <v>2007</v>
      </c>
      <c r="F453" s="70" t="s">
        <v>791</v>
      </c>
      <c r="G453" s="70" t="s">
        <v>2124</v>
      </c>
      <c r="H453" s="70" t="s">
        <v>2125</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345</v>
      </c>
      <c r="C454" s="70">
        <v>5</v>
      </c>
      <c r="D454" s="70">
        <v>21</v>
      </c>
      <c r="E454" s="70">
        <v>2008</v>
      </c>
      <c r="F454" s="70" t="s">
        <v>792</v>
      </c>
      <c r="G454" s="70" t="s">
        <v>2124</v>
      </c>
      <c r="H454" s="70" t="s">
        <v>2125</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346</v>
      </c>
      <c r="C455" s="70">
        <v>6</v>
      </c>
      <c r="D455" s="70">
        <v>21</v>
      </c>
      <c r="E455" s="70">
        <v>2009</v>
      </c>
      <c r="F455" s="70" t="s">
        <v>176</v>
      </c>
      <c r="G455" s="70" t="s">
        <v>2124</v>
      </c>
      <c r="H455" s="70" t="s">
        <v>2125</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2131</v>
      </c>
      <c r="B456" s="70">
        <v>347</v>
      </c>
      <c r="C456" s="70">
        <v>7</v>
      </c>
      <c r="D456" s="70">
        <v>21</v>
      </c>
      <c r="E456" s="70">
        <v>2010</v>
      </c>
      <c r="F456" s="70" t="s">
        <v>177</v>
      </c>
      <c r="G456" s="70" t="s">
        <v>2124</v>
      </c>
      <c r="H456" s="70" t="s">
        <v>2125</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2132</v>
      </c>
      <c r="B457" s="70">
        <v>348</v>
      </c>
      <c r="C457" s="70">
        <v>8</v>
      </c>
      <c r="D457" s="70">
        <v>21</v>
      </c>
      <c r="E457" s="70">
        <v>2011</v>
      </c>
      <c r="F457" s="70" t="s">
        <v>178</v>
      </c>
      <c r="G457" s="70" t="s">
        <v>2124</v>
      </c>
      <c r="H457" s="70" t="s">
        <v>2125</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2133</v>
      </c>
      <c r="B458" s="70">
        <v>349</v>
      </c>
      <c r="C458" s="70">
        <v>9</v>
      </c>
      <c r="D458" s="70">
        <v>21</v>
      </c>
      <c r="E458" s="70">
        <v>2012</v>
      </c>
      <c r="F458" s="70" t="s">
        <v>179</v>
      </c>
      <c r="G458" s="70" t="s">
        <v>2124</v>
      </c>
      <c r="H458" s="70" t="s">
        <v>2125</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2134</v>
      </c>
      <c r="B459" s="70">
        <v>350</v>
      </c>
      <c r="C459" s="70">
        <v>10</v>
      </c>
      <c r="D459" s="70">
        <v>21</v>
      </c>
      <c r="E459" s="70">
        <v>2013</v>
      </c>
      <c r="F459" s="70" t="s">
        <v>180</v>
      </c>
      <c r="G459" s="70" t="s">
        <v>2124</v>
      </c>
      <c r="H459" s="70" t="s">
        <v>2125</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2135</v>
      </c>
      <c r="B460" s="70">
        <v>351</v>
      </c>
      <c r="C460" s="70">
        <v>11</v>
      </c>
      <c r="D460" s="70">
        <v>21</v>
      </c>
      <c r="E460" s="70">
        <v>2014</v>
      </c>
      <c r="F460" s="70" t="s">
        <v>181</v>
      </c>
      <c r="G460" s="70" t="s">
        <v>2124</v>
      </c>
      <c r="H460" s="70" t="s">
        <v>2125</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2136</v>
      </c>
      <c r="B461" s="70">
        <v>352</v>
      </c>
      <c r="C461" s="70">
        <v>12</v>
      </c>
      <c r="D461" s="70">
        <v>21</v>
      </c>
      <c r="E461" s="70">
        <v>2015</v>
      </c>
      <c r="F461" s="70" t="s">
        <v>182</v>
      </c>
      <c r="G461" s="70" t="s">
        <v>2124</v>
      </c>
      <c r="H461" s="70" t="s">
        <v>2125</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2137</v>
      </c>
      <c r="B462" s="70">
        <v>353</v>
      </c>
      <c r="C462" s="70">
        <v>13</v>
      </c>
      <c r="D462" s="70">
        <v>21</v>
      </c>
      <c r="E462" s="70">
        <v>2016</v>
      </c>
      <c r="F462" s="70" t="s">
        <v>155</v>
      </c>
      <c r="G462" s="1064" t="s">
        <v>2124</v>
      </c>
      <c r="H462" s="70" t="s">
        <v>2125</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2138</v>
      </c>
      <c r="B463" s="70">
        <v>354</v>
      </c>
      <c r="C463" s="70">
        <v>14</v>
      </c>
      <c r="D463" s="70">
        <v>21</v>
      </c>
      <c r="E463" s="70">
        <v>2017</v>
      </c>
      <c r="F463" s="70" t="s">
        <v>156</v>
      </c>
      <c r="G463" s="1064" t="s">
        <v>2124</v>
      </c>
      <c r="H463" s="70" t="s">
        <v>2125</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2139</v>
      </c>
      <c r="B464" s="70">
        <v>355</v>
      </c>
      <c r="C464" s="70">
        <v>15</v>
      </c>
      <c r="D464" s="70">
        <v>21</v>
      </c>
      <c r="E464" s="70">
        <v>2018</v>
      </c>
      <c r="F464" s="70" t="s">
        <v>183</v>
      </c>
      <c r="G464" s="70" t="s">
        <v>2124</v>
      </c>
      <c r="H464" s="70" t="s">
        <v>2125</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2140</v>
      </c>
      <c r="B465" s="70">
        <v>356</v>
      </c>
      <c r="C465" s="70">
        <v>16</v>
      </c>
      <c r="D465" s="70">
        <v>21</v>
      </c>
      <c r="E465" s="70">
        <v>2019</v>
      </c>
      <c r="F465" s="70" t="s">
        <v>158</v>
      </c>
      <c r="G465" s="70" t="s">
        <v>2124</v>
      </c>
      <c r="H465" s="70" t="s">
        <v>2125</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2141</v>
      </c>
      <c r="B466" s="70">
        <v>357</v>
      </c>
      <c r="C466" s="70">
        <v>17</v>
      </c>
      <c r="D466" s="70">
        <v>21</v>
      </c>
      <c r="E466" s="70">
        <v>2020</v>
      </c>
      <c r="F466" s="70" t="s">
        <v>159</v>
      </c>
      <c r="G466" s="70" t="s">
        <v>2124</v>
      </c>
      <c r="H466" s="70" t="s">
        <v>2125</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2142</v>
      </c>
      <c r="B467" s="70">
        <v>357</v>
      </c>
      <c r="C467" s="70">
        <v>18</v>
      </c>
      <c r="D467" s="70">
        <v>21</v>
      </c>
      <c r="E467" s="70">
        <v>2021</v>
      </c>
      <c r="F467" s="70" t="s">
        <v>160</v>
      </c>
      <c r="G467" s="70" t="s">
        <v>2124</v>
      </c>
      <c r="H467" s="70" t="s">
        <v>2125</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2143</v>
      </c>
      <c r="B468" s="70">
        <v>357</v>
      </c>
      <c r="C468" s="70">
        <v>19</v>
      </c>
      <c r="D468" s="70">
        <v>21</v>
      </c>
      <c r="E468" s="70">
        <v>2022</v>
      </c>
      <c r="F468" s="70" t="s">
        <v>161</v>
      </c>
      <c r="G468" s="70" t="s">
        <v>2124</v>
      </c>
      <c r="H468" s="70" t="s">
        <v>2125</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357</v>
      </c>
      <c r="C469" s="70">
        <v>20</v>
      </c>
      <c r="D469" s="70">
        <v>21</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357</v>
      </c>
      <c r="C470" s="70">
        <v>21</v>
      </c>
      <c r="D470" s="70">
        <v>21</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426</v>
      </c>
      <c r="C471" s="70">
        <v>1</v>
      </c>
      <c r="D471" s="70">
        <v>26</v>
      </c>
      <c r="E471" s="70">
        <v>1990</v>
      </c>
      <c r="F471" s="70" t="s">
        <v>787</v>
      </c>
      <c r="G471" s="70" t="s">
        <v>2147</v>
      </c>
      <c r="H471" s="70" t="s">
        <v>2148</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427</v>
      </c>
      <c r="C472" s="70">
        <v>2</v>
      </c>
      <c r="D472" s="70">
        <v>26</v>
      </c>
      <c r="E472" s="70">
        <v>2005</v>
      </c>
      <c r="F472" s="70" t="s">
        <v>789</v>
      </c>
      <c r="G472" s="70" t="s">
        <v>2147</v>
      </c>
      <c r="H472" s="70" t="s">
        <v>2148</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428</v>
      </c>
      <c r="C473" s="70">
        <v>3</v>
      </c>
      <c r="D473" s="70">
        <v>26</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429</v>
      </c>
      <c r="C474" s="70">
        <v>4</v>
      </c>
      <c r="D474" s="70">
        <v>26</v>
      </c>
      <c r="E474" s="70">
        <v>2007</v>
      </c>
      <c r="F474" s="70" t="s">
        <v>791</v>
      </c>
      <c r="G474" s="70" t="s">
        <v>2147</v>
      </c>
      <c r="H474" s="70" t="s">
        <v>2148</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430</v>
      </c>
      <c r="C475" s="70">
        <v>5</v>
      </c>
      <c r="D475" s="70">
        <v>26</v>
      </c>
      <c r="E475" s="70">
        <v>2008</v>
      </c>
      <c r="F475" s="70" t="s">
        <v>792</v>
      </c>
      <c r="G475" s="70" t="s">
        <v>2147</v>
      </c>
      <c r="H475" s="70" t="s">
        <v>2148</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431</v>
      </c>
      <c r="C476" s="70">
        <v>6</v>
      </c>
      <c r="D476" s="70">
        <v>26</v>
      </c>
      <c r="E476" s="70">
        <v>2009</v>
      </c>
      <c r="F476" s="70" t="s">
        <v>176</v>
      </c>
      <c r="G476" s="70" t="s">
        <v>2147</v>
      </c>
      <c r="H476" s="70" t="s">
        <v>2148</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2154</v>
      </c>
      <c r="B477" s="70">
        <v>432</v>
      </c>
      <c r="C477" s="70">
        <v>7</v>
      </c>
      <c r="D477" s="70">
        <v>26</v>
      </c>
      <c r="E477" s="70">
        <v>2010</v>
      </c>
      <c r="F477" s="70" t="s">
        <v>177</v>
      </c>
      <c r="G477" s="70" t="s">
        <v>2147</v>
      </c>
      <c r="H477" s="70" t="s">
        <v>2148</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2155</v>
      </c>
      <c r="B478" s="70">
        <v>433</v>
      </c>
      <c r="C478" s="70">
        <v>8</v>
      </c>
      <c r="D478" s="70">
        <v>26</v>
      </c>
      <c r="E478" s="70">
        <v>2011</v>
      </c>
      <c r="F478" s="70" t="s">
        <v>178</v>
      </c>
      <c r="G478" s="70" t="s">
        <v>2147</v>
      </c>
      <c r="H478" s="70" t="s">
        <v>2148</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2156</v>
      </c>
      <c r="B479" s="70">
        <v>434</v>
      </c>
      <c r="C479" s="70">
        <v>9</v>
      </c>
      <c r="D479" s="70">
        <v>26</v>
      </c>
      <c r="E479" s="70">
        <v>2012</v>
      </c>
      <c r="F479" s="70" t="s">
        <v>179</v>
      </c>
      <c r="G479" s="70" t="s">
        <v>2147</v>
      </c>
      <c r="H479" s="70" t="s">
        <v>2148</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2157</v>
      </c>
      <c r="B480" s="70">
        <v>435</v>
      </c>
      <c r="C480" s="70">
        <v>10</v>
      </c>
      <c r="D480" s="70">
        <v>26</v>
      </c>
      <c r="E480" s="70">
        <v>2013</v>
      </c>
      <c r="F480" s="70" t="s">
        <v>180</v>
      </c>
      <c r="G480" s="70" t="s">
        <v>2147</v>
      </c>
      <c r="H480" s="70" t="s">
        <v>2148</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2158</v>
      </c>
      <c r="B481" s="70">
        <v>436</v>
      </c>
      <c r="C481" s="70">
        <v>11</v>
      </c>
      <c r="D481" s="70">
        <v>26</v>
      </c>
      <c r="E481" s="70">
        <v>2014</v>
      </c>
      <c r="F481" s="70" t="s">
        <v>181</v>
      </c>
      <c r="G481" s="70" t="s">
        <v>2147</v>
      </c>
      <c r="H481" s="70" t="s">
        <v>2148</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2159</v>
      </c>
      <c r="B482" s="70">
        <v>437</v>
      </c>
      <c r="C482" s="70">
        <v>12</v>
      </c>
      <c r="D482" s="70">
        <v>26</v>
      </c>
      <c r="E482" s="70">
        <v>2015</v>
      </c>
      <c r="F482" s="70" t="s">
        <v>182</v>
      </c>
      <c r="G482" s="1064" t="s">
        <v>2147</v>
      </c>
      <c r="H482" s="70" t="s">
        <v>2148</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2160</v>
      </c>
      <c r="B483" s="70">
        <v>438</v>
      </c>
      <c r="C483" s="70">
        <v>13</v>
      </c>
      <c r="D483" s="70">
        <v>26</v>
      </c>
      <c r="E483" s="70">
        <v>2016</v>
      </c>
      <c r="F483" s="70" t="s">
        <v>155</v>
      </c>
      <c r="G483" s="1064" t="s">
        <v>2147</v>
      </c>
      <c r="H483" s="70" t="s">
        <v>2148</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2161</v>
      </c>
      <c r="B484" s="70">
        <v>439</v>
      </c>
      <c r="C484" s="70">
        <v>14</v>
      </c>
      <c r="D484" s="70">
        <v>26</v>
      </c>
      <c r="E484" s="70">
        <v>2017</v>
      </c>
      <c r="F484" s="70" t="s">
        <v>156</v>
      </c>
      <c r="G484" s="70" t="s">
        <v>2147</v>
      </c>
      <c r="H484" s="70" t="s">
        <v>2148</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2162</v>
      </c>
      <c r="B485" s="70">
        <v>440</v>
      </c>
      <c r="C485" s="70">
        <v>15</v>
      </c>
      <c r="D485" s="70">
        <v>26</v>
      </c>
      <c r="E485" s="70">
        <v>2018</v>
      </c>
      <c r="F485" s="70" t="s">
        <v>183</v>
      </c>
      <c r="G485" s="70" t="s">
        <v>2147</v>
      </c>
      <c r="H485" s="70" t="s">
        <v>2148</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2163</v>
      </c>
      <c r="B486" s="70">
        <v>441</v>
      </c>
      <c r="C486" s="70">
        <v>16</v>
      </c>
      <c r="D486" s="70">
        <v>26</v>
      </c>
      <c r="E486" s="70">
        <v>2019</v>
      </c>
      <c r="F486" s="70" t="s">
        <v>158</v>
      </c>
      <c r="G486" s="70" t="s">
        <v>2147</v>
      </c>
      <c r="H486" s="70" t="s">
        <v>2148</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2164</v>
      </c>
      <c r="B487" s="70">
        <v>442</v>
      </c>
      <c r="C487" s="70">
        <v>17</v>
      </c>
      <c r="D487" s="70">
        <v>26</v>
      </c>
      <c r="E487" s="70">
        <v>2020</v>
      </c>
      <c r="F487" s="70" t="s">
        <v>159</v>
      </c>
      <c r="G487" s="70" t="s">
        <v>2147</v>
      </c>
      <c r="H487" s="70" t="s">
        <v>2148</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2165</v>
      </c>
      <c r="B488" s="70">
        <v>442</v>
      </c>
      <c r="C488" s="70">
        <v>18</v>
      </c>
      <c r="D488" s="70">
        <v>26</v>
      </c>
      <c r="E488" s="70">
        <v>2021</v>
      </c>
      <c r="F488" s="70" t="s">
        <v>160</v>
      </c>
      <c r="G488" s="70" t="s">
        <v>2147</v>
      </c>
      <c r="H488" s="70" t="s">
        <v>2148</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2166</v>
      </c>
      <c r="B489" s="70">
        <v>442</v>
      </c>
      <c r="C489" s="70">
        <v>19</v>
      </c>
      <c r="D489" s="70">
        <v>26</v>
      </c>
      <c r="E489" s="70">
        <v>2022</v>
      </c>
      <c r="F489" s="70" t="s">
        <v>161</v>
      </c>
      <c r="G489" s="70" t="s">
        <v>2147</v>
      </c>
      <c r="H489" s="70" t="s">
        <v>2148</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442</v>
      </c>
      <c r="C490" s="70">
        <v>20</v>
      </c>
      <c r="D490" s="70">
        <v>26</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442</v>
      </c>
      <c r="C491" s="70">
        <v>21</v>
      </c>
      <c r="D491" s="70">
        <v>26</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358</v>
      </c>
      <c r="C492" s="70">
        <v>1</v>
      </c>
      <c r="D492" s="70">
        <v>22</v>
      </c>
      <c r="E492" s="70">
        <v>1990</v>
      </c>
      <c r="F492" s="70" t="s">
        <v>787</v>
      </c>
      <c r="G492" s="70" t="s">
        <v>2170</v>
      </c>
      <c r="H492" s="70" t="s">
        <v>2171</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359</v>
      </c>
      <c r="C493" s="70">
        <v>2</v>
      </c>
      <c r="D493" s="70">
        <v>22</v>
      </c>
      <c r="E493" s="70">
        <v>2005</v>
      </c>
      <c r="F493" s="70" t="s">
        <v>789</v>
      </c>
      <c r="G493" s="70" t="s">
        <v>2170</v>
      </c>
      <c r="H493" s="70" t="s">
        <v>2171</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360</v>
      </c>
      <c r="C494" s="70">
        <v>3</v>
      </c>
      <c r="D494" s="70">
        <v>22</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361</v>
      </c>
      <c r="C495" s="70">
        <v>4</v>
      </c>
      <c r="D495" s="70">
        <v>22</v>
      </c>
      <c r="E495" s="70">
        <v>2007</v>
      </c>
      <c r="F495" s="70" t="s">
        <v>791</v>
      </c>
      <c r="G495" s="70" t="s">
        <v>2170</v>
      </c>
      <c r="H495" s="70" t="s">
        <v>2171</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362</v>
      </c>
      <c r="C496" s="70">
        <v>5</v>
      </c>
      <c r="D496" s="70">
        <v>22</v>
      </c>
      <c r="E496" s="70">
        <v>2008</v>
      </c>
      <c r="F496" s="70" t="s">
        <v>792</v>
      </c>
      <c r="G496" s="70" t="s">
        <v>2170</v>
      </c>
      <c r="H496" s="70" t="s">
        <v>2171</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363</v>
      </c>
      <c r="C497" s="70">
        <v>6</v>
      </c>
      <c r="D497" s="70">
        <v>22</v>
      </c>
      <c r="E497" s="70">
        <v>2009</v>
      </c>
      <c r="F497" s="70" t="s">
        <v>176</v>
      </c>
      <c r="G497" s="70" t="s">
        <v>2170</v>
      </c>
      <c r="H497" s="70" t="s">
        <v>2171</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2177</v>
      </c>
      <c r="B498" s="70">
        <v>364</v>
      </c>
      <c r="C498" s="70">
        <v>7</v>
      </c>
      <c r="D498" s="70">
        <v>22</v>
      </c>
      <c r="E498" s="70">
        <v>2010</v>
      </c>
      <c r="F498" s="70" t="s">
        <v>177</v>
      </c>
      <c r="G498" s="70" t="s">
        <v>2170</v>
      </c>
      <c r="H498" s="70" t="s">
        <v>2171</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2178</v>
      </c>
      <c r="B499" s="70">
        <v>365</v>
      </c>
      <c r="C499" s="70">
        <v>8</v>
      </c>
      <c r="D499" s="70">
        <v>22</v>
      </c>
      <c r="E499" s="70">
        <v>2011</v>
      </c>
      <c r="F499" s="70" t="s">
        <v>178</v>
      </c>
      <c r="G499" s="70" t="s">
        <v>2170</v>
      </c>
      <c r="H499" s="70" t="s">
        <v>2171</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2179</v>
      </c>
      <c r="B500" s="70">
        <v>366</v>
      </c>
      <c r="C500" s="70">
        <v>9</v>
      </c>
      <c r="D500" s="70">
        <v>22</v>
      </c>
      <c r="E500" s="70">
        <v>2012</v>
      </c>
      <c r="F500" s="70" t="s">
        <v>179</v>
      </c>
      <c r="G500" s="70" t="s">
        <v>2170</v>
      </c>
      <c r="H500" s="70" t="s">
        <v>2171</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2180</v>
      </c>
      <c r="B501" s="70">
        <v>367</v>
      </c>
      <c r="C501" s="70">
        <v>10</v>
      </c>
      <c r="D501" s="70">
        <v>22</v>
      </c>
      <c r="E501" s="70">
        <v>2013</v>
      </c>
      <c r="F501" s="70" t="s">
        <v>180</v>
      </c>
      <c r="G501" s="1064" t="s">
        <v>2170</v>
      </c>
      <c r="H501" s="70" t="s">
        <v>2171</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2181</v>
      </c>
      <c r="B502" s="70">
        <v>368</v>
      </c>
      <c r="C502" s="70">
        <v>11</v>
      </c>
      <c r="D502" s="70">
        <v>22</v>
      </c>
      <c r="E502" s="70">
        <v>2014</v>
      </c>
      <c r="F502" s="70" t="s">
        <v>181</v>
      </c>
      <c r="G502" s="1064" t="s">
        <v>2170</v>
      </c>
      <c r="H502" s="70" t="s">
        <v>2171</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2182</v>
      </c>
      <c r="B503" s="70">
        <v>369</v>
      </c>
      <c r="C503" s="70">
        <v>12</v>
      </c>
      <c r="D503" s="70">
        <v>22</v>
      </c>
      <c r="E503" s="70">
        <v>2015</v>
      </c>
      <c r="F503" s="70" t="s">
        <v>182</v>
      </c>
      <c r="G503" s="70" t="s">
        <v>2170</v>
      </c>
      <c r="H503" s="70" t="s">
        <v>2171</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2183</v>
      </c>
      <c r="B504" s="70">
        <v>370</v>
      </c>
      <c r="C504" s="70">
        <v>13</v>
      </c>
      <c r="D504" s="70">
        <v>22</v>
      </c>
      <c r="E504" s="70">
        <v>2016</v>
      </c>
      <c r="F504" s="70" t="s">
        <v>155</v>
      </c>
      <c r="G504" s="70" t="s">
        <v>2170</v>
      </c>
      <c r="H504" s="70" t="s">
        <v>2171</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2184</v>
      </c>
      <c r="B505" s="70">
        <v>371</v>
      </c>
      <c r="C505" s="70">
        <v>14</v>
      </c>
      <c r="D505" s="70">
        <v>22</v>
      </c>
      <c r="E505" s="70">
        <v>2017</v>
      </c>
      <c r="F505" s="70" t="s">
        <v>156</v>
      </c>
      <c r="G505" s="70" t="s">
        <v>2170</v>
      </c>
      <c r="H505" s="70" t="s">
        <v>2171</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2185</v>
      </c>
      <c r="B506" s="70">
        <v>372</v>
      </c>
      <c r="C506" s="70">
        <v>15</v>
      </c>
      <c r="D506" s="70">
        <v>22</v>
      </c>
      <c r="E506" s="70">
        <v>2018</v>
      </c>
      <c r="F506" s="70" t="s">
        <v>183</v>
      </c>
      <c r="G506" s="70" t="s">
        <v>2170</v>
      </c>
      <c r="H506" s="70" t="s">
        <v>2171</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2186</v>
      </c>
      <c r="B507" s="70">
        <v>373</v>
      </c>
      <c r="C507" s="70">
        <v>16</v>
      </c>
      <c r="D507" s="70">
        <v>22</v>
      </c>
      <c r="E507" s="70">
        <v>2019</v>
      </c>
      <c r="F507" s="70" t="s">
        <v>158</v>
      </c>
      <c r="G507" s="70" t="s">
        <v>2170</v>
      </c>
      <c r="H507" s="70" t="s">
        <v>2171</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2187</v>
      </c>
      <c r="B508" s="70">
        <v>374</v>
      </c>
      <c r="C508" s="70">
        <v>17</v>
      </c>
      <c r="D508" s="70">
        <v>22</v>
      </c>
      <c r="E508" s="70">
        <v>2020</v>
      </c>
      <c r="F508" s="70" t="s">
        <v>159</v>
      </c>
      <c r="G508" s="70" t="s">
        <v>2170</v>
      </c>
      <c r="H508" s="70" t="s">
        <v>2171</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2188</v>
      </c>
      <c r="B509" s="70">
        <v>374</v>
      </c>
      <c r="C509" s="70">
        <v>18</v>
      </c>
      <c r="D509" s="70">
        <v>22</v>
      </c>
      <c r="E509" s="70">
        <v>2021</v>
      </c>
      <c r="F509" s="70" t="s">
        <v>160</v>
      </c>
      <c r="G509" s="70" t="s">
        <v>2170</v>
      </c>
      <c r="H509" s="70" t="s">
        <v>2171</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2189</v>
      </c>
      <c r="B510" s="70">
        <v>374</v>
      </c>
      <c r="C510" s="70">
        <v>19</v>
      </c>
      <c r="D510" s="70">
        <v>22</v>
      </c>
      <c r="E510" s="70">
        <v>2022</v>
      </c>
      <c r="F510" s="70" t="s">
        <v>161</v>
      </c>
      <c r="G510" s="70" t="s">
        <v>2170</v>
      </c>
      <c r="H510" s="70" t="s">
        <v>2171</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374</v>
      </c>
      <c r="C511" s="70">
        <v>20</v>
      </c>
      <c r="D511" s="70">
        <v>22</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374</v>
      </c>
      <c r="C512" s="70">
        <v>21</v>
      </c>
      <c r="D512" s="70">
        <v>22</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443</v>
      </c>
      <c r="C513" s="70">
        <v>1</v>
      </c>
      <c r="D513" s="70">
        <v>27</v>
      </c>
      <c r="E513" s="70">
        <v>1990</v>
      </c>
      <c r="F513" s="70" t="s">
        <v>787</v>
      </c>
      <c r="G513" s="70" t="s">
        <v>2193</v>
      </c>
      <c r="H513" s="70" t="s">
        <v>2194</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444</v>
      </c>
      <c r="C514" s="70">
        <v>2</v>
      </c>
      <c r="D514" s="70">
        <v>27</v>
      </c>
      <c r="E514" s="70">
        <v>2005</v>
      </c>
      <c r="F514" s="70" t="s">
        <v>789</v>
      </c>
      <c r="G514" s="70" t="s">
        <v>2193</v>
      </c>
      <c r="H514" s="70" t="s">
        <v>2194</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445</v>
      </c>
      <c r="C515" s="70">
        <v>3</v>
      </c>
      <c r="D515" s="70">
        <v>27</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446</v>
      </c>
      <c r="C516" s="70">
        <v>4</v>
      </c>
      <c r="D516" s="70">
        <v>27</v>
      </c>
      <c r="E516" s="70">
        <v>2007</v>
      </c>
      <c r="F516" s="70" t="s">
        <v>791</v>
      </c>
      <c r="G516" s="70" t="s">
        <v>2193</v>
      </c>
      <c r="H516" s="70" t="s">
        <v>2194</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447</v>
      </c>
      <c r="C517" s="70">
        <v>5</v>
      </c>
      <c r="D517" s="70">
        <v>27</v>
      </c>
      <c r="E517" s="70">
        <v>2008</v>
      </c>
      <c r="F517" s="70" t="s">
        <v>792</v>
      </c>
      <c r="G517" s="70" t="s">
        <v>2193</v>
      </c>
      <c r="H517" s="70" t="s">
        <v>2194</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448</v>
      </c>
      <c r="C518" s="70">
        <v>6</v>
      </c>
      <c r="D518" s="70">
        <v>27</v>
      </c>
      <c r="E518" s="70">
        <v>2009</v>
      </c>
      <c r="F518" s="70" t="s">
        <v>176</v>
      </c>
      <c r="G518" s="70" t="s">
        <v>2193</v>
      </c>
      <c r="H518" s="70" t="s">
        <v>2194</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2200</v>
      </c>
      <c r="B519" s="70">
        <v>449</v>
      </c>
      <c r="C519" s="70">
        <v>7</v>
      </c>
      <c r="D519" s="70">
        <v>27</v>
      </c>
      <c r="E519" s="70">
        <v>2010</v>
      </c>
      <c r="F519" s="70" t="s">
        <v>177</v>
      </c>
      <c r="G519" s="70" t="s">
        <v>2193</v>
      </c>
      <c r="H519" s="70" t="s">
        <v>2194</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2201</v>
      </c>
      <c r="B520" s="70">
        <v>450</v>
      </c>
      <c r="C520" s="70">
        <v>8</v>
      </c>
      <c r="D520" s="70">
        <v>27</v>
      </c>
      <c r="E520" s="70">
        <v>2011</v>
      </c>
      <c r="F520" s="70" t="s">
        <v>178</v>
      </c>
      <c r="G520" s="1064" t="s">
        <v>2193</v>
      </c>
      <c r="H520" s="70" t="s">
        <v>2194</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2202</v>
      </c>
      <c r="B521" s="70">
        <v>451</v>
      </c>
      <c r="C521" s="70">
        <v>9</v>
      </c>
      <c r="D521" s="70">
        <v>27</v>
      </c>
      <c r="E521" s="70">
        <v>2012</v>
      </c>
      <c r="F521" s="70" t="s">
        <v>179</v>
      </c>
      <c r="G521" s="1064" t="s">
        <v>2193</v>
      </c>
      <c r="H521" s="70" t="s">
        <v>2194</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2203</v>
      </c>
      <c r="B522" s="70">
        <v>452</v>
      </c>
      <c r="C522" s="70">
        <v>10</v>
      </c>
      <c r="D522" s="70">
        <v>27</v>
      </c>
      <c r="E522" s="70">
        <v>2013</v>
      </c>
      <c r="F522" s="70" t="s">
        <v>180</v>
      </c>
      <c r="G522" s="70" t="s">
        <v>2193</v>
      </c>
      <c r="H522" s="70" t="s">
        <v>2194</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2204</v>
      </c>
      <c r="B523" s="70">
        <v>453</v>
      </c>
      <c r="C523" s="70">
        <v>11</v>
      </c>
      <c r="D523" s="70">
        <v>27</v>
      </c>
      <c r="E523" s="70">
        <v>2014</v>
      </c>
      <c r="F523" s="70" t="s">
        <v>181</v>
      </c>
      <c r="G523" s="70" t="s">
        <v>2193</v>
      </c>
      <c r="H523" s="70" t="s">
        <v>2194</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2205</v>
      </c>
      <c r="B524" s="70">
        <v>454</v>
      </c>
      <c r="C524" s="70">
        <v>12</v>
      </c>
      <c r="D524" s="70">
        <v>27</v>
      </c>
      <c r="E524" s="70">
        <v>2015</v>
      </c>
      <c r="F524" s="70" t="s">
        <v>182</v>
      </c>
      <c r="G524" s="70" t="s">
        <v>2193</v>
      </c>
      <c r="H524" s="70" t="s">
        <v>2194</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2206</v>
      </c>
      <c r="B525" s="70">
        <v>455</v>
      </c>
      <c r="C525" s="70">
        <v>13</v>
      </c>
      <c r="D525" s="70">
        <v>27</v>
      </c>
      <c r="E525" s="70">
        <v>2016</v>
      </c>
      <c r="F525" s="70" t="s">
        <v>155</v>
      </c>
      <c r="G525" s="70" t="s">
        <v>2193</v>
      </c>
      <c r="H525" s="70" t="s">
        <v>2194</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2207</v>
      </c>
      <c r="B526" s="70">
        <v>456</v>
      </c>
      <c r="C526" s="70">
        <v>14</v>
      </c>
      <c r="D526" s="70">
        <v>27</v>
      </c>
      <c r="E526" s="70">
        <v>2017</v>
      </c>
      <c r="F526" s="70" t="s">
        <v>156</v>
      </c>
      <c r="G526" s="70" t="s">
        <v>2193</v>
      </c>
      <c r="H526" s="70" t="s">
        <v>2194</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2208</v>
      </c>
      <c r="B527" s="70">
        <v>457</v>
      </c>
      <c r="C527" s="70">
        <v>15</v>
      </c>
      <c r="D527" s="70">
        <v>27</v>
      </c>
      <c r="E527" s="70">
        <v>2018</v>
      </c>
      <c r="F527" s="70" t="s">
        <v>183</v>
      </c>
      <c r="G527" s="70" t="s">
        <v>2193</v>
      </c>
      <c r="H527" s="70" t="s">
        <v>2194</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2209</v>
      </c>
      <c r="B528" s="70">
        <v>458</v>
      </c>
      <c r="C528" s="70">
        <v>16</v>
      </c>
      <c r="D528" s="70">
        <v>27</v>
      </c>
      <c r="E528" s="70">
        <v>2019</v>
      </c>
      <c r="F528" s="70" t="s">
        <v>158</v>
      </c>
      <c r="G528" s="70" t="s">
        <v>2193</v>
      </c>
      <c r="H528" s="70" t="s">
        <v>2194</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2210</v>
      </c>
      <c r="B529" s="70">
        <v>459</v>
      </c>
      <c r="C529" s="70">
        <v>17</v>
      </c>
      <c r="D529" s="70">
        <v>27</v>
      </c>
      <c r="E529" s="70">
        <v>2020</v>
      </c>
      <c r="F529" s="70" t="s">
        <v>159</v>
      </c>
      <c r="G529" s="70" t="s">
        <v>2193</v>
      </c>
      <c r="H529" s="70" t="s">
        <v>2194</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2211</v>
      </c>
      <c r="B530" s="70">
        <v>459</v>
      </c>
      <c r="C530" s="70">
        <v>18</v>
      </c>
      <c r="D530" s="70">
        <v>27</v>
      </c>
      <c r="E530" s="70">
        <v>2021</v>
      </c>
      <c r="F530" s="70" t="s">
        <v>160</v>
      </c>
      <c r="G530" s="70" t="s">
        <v>2193</v>
      </c>
      <c r="H530" s="70" t="s">
        <v>2194</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2212</v>
      </c>
      <c r="B531" s="70">
        <v>459</v>
      </c>
      <c r="C531" s="70">
        <v>19</v>
      </c>
      <c r="D531" s="70">
        <v>27</v>
      </c>
      <c r="E531" s="70">
        <v>2022</v>
      </c>
      <c r="F531" s="70" t="s">
        <v>161</v>
      </c>
      <c r="G531" s="70" t="s">
        <v>2193</v>
      </c>
      <c r="H531" s="70" t="s">
        <v>2194</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459</v>
      </c>
      <c r="C532" s="70">
        <v>20</v>
      </c>
      <c r="D532" s="70">
        <v>27</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459</v>
      </c>
      <c r="C533" s="70">
        <v>21</v>
      </c>
      <c r="D533" s="70">
        <v>27</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256</v>
      </c>
      <c r="C534" s="70">
        <v>1</v>
      </c>
      <c r="D534" s="70">
        <v>16</v>
      </c>
      <c r="E534" s="70">
        <v>1990</v>
      </c>
      <c r="F534" s="70" t="s">
        <v>787</v>
      </c>
      <c r="G534" s="70" t="s">
        <v>2216</v>
      </c>
      <c r="H534" s="70" t="s">
        <v>2217</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257</v>
      </c>
      <c r="C535" s="70">
        <v>2</v>
      </c>
      <c r="D535" s="70">
        <v>16</v>
      </c>
      <c r="E535" s="70">
        <v>2005</v>
      </c>
      <c r="F535" s="70" t="s">
        <v>789</v>
      </c>
      <c r="G535" s="70" t="s">
        <v>2216</v>
      </c>
      <c r="H535" s="70" t="s">
        <v>2217</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258</v>
      </c>
      <c r="C536" s="70">
        <v>3</v>
      </c>
      <c r="D536" s="70">
        <v>16</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259</v>
      </c>
      <c r="C537" s="70">
        <v>4</v>
      </c>
      <c r="D537" s="70">
        <v>16</v>
      </c>
      <c r="E537" s="70">
        <v>2007</v>
      </c>
      <c r="F537" s="70" t="s">
        <v>791</v>
      </c>
      <c r="G537" s="70" t="s">
        <v>2216</v>
      </c>
      <c r="H537" s="70" t="s">
        <v>2217</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260</v>
      </c>
      <c r="C538" s="70">
        <v>5</v>
      </c>
      <c r="D538" s="70">
        <v>16</v>
      </c>
      <c r="E538" s="70">
        <v>2008</v>
      </c>
      <c r="F538" s="70" t="s">
        <v>792</v>
      </c>
      <c r="G538" s="70" t="s">
        <v>2216</v>
      </c>
      <c r="H538" s="70" t="s">
        <v>2217</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261</v>
      </c>
      <c r="C539" s="70">
        <v>6</v>
      </c>
      <c r="D539" s="70">
        <v>16</v>
      </c>
      <c r="E539" s="70">
        <v>2009</v>
      </c>
      <c r="F539" s="70" t="s">
        <v>176</v>
      </c>
      <c r="G539" s="1064" t="s">
        <v>2216</v>
      </c>
      <c r="H539" s="70" t="s">
        <v>2217</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2223</v>
      </c>
      <c r="B540" s="70">
        <v>262</v>
      </c>
      <c r="C540" s="70">
        <v>7</v>
      </c>
      <c r="D540" s="70">
        <v>16</v>
      </c>
      <c r="E540" s="70">
        <v>2010</v>
      </c>
      <c r="F540" s="70" t="s">
        <v>177</v>
      </c>
      <c r="G540" s="1064" t="s">
        <v>2216</v>
      </c>
      <c r="H540" s="70" t="s">
        <v>2217</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2224</v>
      </c>
      <c r="B541" s="70">
        <v>263</v>
      </c>
      <c r="C541" s="70">
        <v>8</v>
      </c>
      <c r="D541" s="70">
        <v>16</v>
      </c>
      <c r="E541" s="70">
        <v>2011</v>
      </c>
      <c r="F541" s="70" t="s">
        <v>178</v>
      </c>
      <c r="G541" s="70" t="s">
        <v>2216</v>
      </c>
      <c r="H541" s="70" t="s">
        <v>2217</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2225</v>
      </c>
      <c r="B542" s="70">
        <v>264</v>
      </c>
      <c r="C542" s="70">
        <v>9</v>
      </c>
      <c r="D542" s="70">
        <v>16</v>
      </c>
      <c r="E542" s="70">
        <v>2012</v>
      </c>
      <c r="F542" s="70" t="s">
        <v>179</v>
      </c>
      <c r="G542" s="70" t="s">
        <v>2216</v>
      </c>
      <c r="H542" s="70" t="s">
        <v>2217</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2226</v>
      </c>
      <c r="B543" s="70">
        <v>265</v>
      </c>
      <c r="C543" s="70">
        <v>10</v>
      </c>
      <c r="D543" s="70">
        <v>16</v>
      </c>
      <c r="E543" s="70">
        <v>2013</v>
      </c>
      <c r="F543" s="70" t="s">
        <v>180</v>
      </c>
      <c r="G543" s="70" t="s">
        <v>2216</v>
      </c>
      <c r="H543" s="70" t="s">
        <v>2217</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2227</v>
      </c>
      <c r="B544" s="70">
        <v>266</v>
      </c>
      <c r="C544" s="70">
        <v>11</v>
      </c>
      <c r="D544" s="70">
        <v>16</v>
      </c>
      <c r="E544" s="70">
        <v>2014</v>
      </c>
      <c r="F544" s="70" t="s">
        <v>181</v>
      </c>
      <c r="G544" s="70" t="s">
        <v>2216</v>
      </c>
      <c r="H544" s="70" t="s">
        <v>2217</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2228</v>
      </c>
      <c r="B545" s="70">
        <v>267</v>
      </c>
      <c r="C545" s="70">
        <v>12</v>
      </c>
      <c r="D545" s="70">
        <v>16</v>
      </c>
      <c r="E545" s="70">
        <v>2015</v>
      </c>
      <c r="F545" s="70" t="s">
        <v>182</v>
      </c>
      <c r="G545" s="70" t="s">
        <v>2216</v>
      </c>
      <c r="H545" s="70" t="s">
        <v>2217</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2229</v>
      </c>
      <c r="B546" s="70">
        <v>268</v>
      </c>
      <c r="C546" s="70">
        <v>13</v>
      </c>
      <c r="D546" s="70">
        <v>16</v>
      </c>
      <c r="E546" s="70">
        <v>2016</v>
      </c>
      <c r="F546" s="70" t="s">
        <v>155</v>
      </c>
      <c r="G546" s="70" t="s">
        <v>2216</v>
      </c>
      <c r="H546" s="70" t="s">
        <v>2217</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2230</v>
      </c>
      <c r="B547" s="70">
        <v>269</v>
      </c>
      <c r="C547" s="70">
        <v>14</v>
      </c>
      <c r="D547" s="70">
        <v>16</v>
      </c>
      <c r="E547" s="70">
        <v>2017</v>
      </c>
      <c r="F547" s="70" t="s">
        <v>156</v>
      </c>
      <c r="G547" s="70" t="s">
        <v>2216</v>
      </c>
      <c r="H547" s="70" t="s">
        <v>2217</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2231</v>
      </c>
      <c r="B548" s="70">
        <v>270</v>
      </c>
      <c r="C548" s="70">
        <v>15</v>
      </c>
      <c r="D548" s="70">
        <v>16</v>
      </c>
      <c r="E548" s="70">
        <v>2018</v>
      </c>
      <c r="F548" s="70" t="s">
        <v>183</v>
      </c>
      <c r="G548" s="70" t="s">
        <v>2216</v>
      </c>
      <c r="H548" s="70" t="s">
        <v>2217</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2232</v>
      </c>
      <c r="B549" s="70">
        <v>271</v>
      </c>
      <c r="C549" s="70">
        <v>16</v>
      </c>
      <c r="D549" s="70">
        <v>16</v>
      </c>
      <c r="E549" s="70">
        <v>2019</v>
      </c>
      <c r="F549" s="70" t="s">
        <v>158</v>
      </c>
      <c r="G549" s="70" t="s">
        <v>2216</v>
      </c>
      <c r="H549" s="70" t="s">
        <v>2217</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2233</v>
      </c>
      <c r="B550" s="70">
        <v>272</v>
      </c>
      <c r="C550" s="70">
        <v>17</v>
      </c>
      <c r="D550" s="70">
        <v>16</v>
      </c>
      <c r="E550" s="70">
        <v>2020</v>
      </c>
      <c r="F550" s="70" t="s">
        <v>159</v>
      </c>
      <c r="G550" s="70" t="s">
        <v>2216</v>
      </c>
      <c r="H550" s="70" t="s">
        <v>2217</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2234</v>
      </c>
      <c r="B551" s="70">
        <v>272</v>
      </c>
      <c r="C551" s="70">
        <v>18</v>
      </c>
      <c r="D551" s="70">
        <v>16</v>
      </c>
      <c r="E551" s="70">
        <v>2021</v>
      </c>
      <c r="F551" s="70" t="s">
        <v>160</v>
      </c>
      <c r="G551" s="70" t="s">
        <v>2216</v>
      </c>
      <c r="H551" s="70" t="s">
        <v>2217</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2235</v>
      </c>
      <c r="B552" s="70">
        <v>272</v>
      </c>
      <c r="C552" s="70">
        <v>19</v>
      </c>
      <c r="D552" s="70">
        <v>16</v>
      </c>
      <c r="E552" s="70">
        <v>2022</v>
      </c>
      <c r="F552" s="70" t="s">
        <v>161</v>
      </c>
      <c r="G552" s="70" t="s">
        <v>2216</v>
      </c>
      <c r="H552" s="70" t="s">
        <v>2217</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272</v>
      </c>
      <c r="C553" s="70">
        <v>20</v>
      </c>
      <c r="D553" s="70">
        <v>16</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272</v>
      </c>
      <c r="C554" s="70">
        <v>21</v>
      </c>
      <c r="D554" s="70">
        <v>16</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2246</v>
      </c>
      <c r="B561" s="70">
        <v>398</v>
      </c>
      <c r="C561" s="70">
        <v>7</v>
      </c>
      <c r="D561" s="70">
        <v>24</v>
      </c>
      <c r="E561" s="70">
        <v>2010</v>
      </c>
      <c r="F561" s="70" t="s">
        <v>177</v>
      </c>
      <c r="G561" s="70" t="s">
        <v>2239</v>
      </c>
      <c r="H561" s="70" t="s">
        <v>2240</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2248</v>
      </c>
      <c r="B563" s="70">
        <v>400</v>
      </c>
      <c r="C563" s="70">
        <v>9</v>
      </c>
      <c r="D563" s="70">
        <v>24</v>
      </c>
      <c r="E563" s="70">
        <v>2012</v>
      </c>
      <c r="F563" s="70" t="s">
        <v>179</v>
      </c>
      <c r="G563" s="70" t="s">
        <v>2239</v>
      </c>
      <c r="H563" s="70" t="s">
        <v>2240</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2249</v>
      </c>
      <c r="B564" s="70">
        <v>401</v>
      </c>
      <c r="C564" s="70">
        <v>10</v>
      </c>
      <c r="D564" s="70">
        <v>24</v>
      </c>
      <c r="E564" s="70">
        <v>2013</v>
      </c>
      <c r="F564" s="70" t="s">
        <v>180</v>
      </c>
      <c r="G564" s="70" t="s">
        <v>2239</v>
      </c>
      <c r="H564" s="70" t="s">
        <v>2240</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2250</v>
      </c>
      <c r="B565" s="70">
        <v>402</v>
      </c>
      <c r="C565" s="70">
        <v>11</v>
      </c>
      <c r="D565" s="70">
        <v>24</v>
      </c>
      <c r="E565" s="70">
        <v>2014</v>
      </c>
      <c r="F565" s="70" t="s">
        <v>181</v>
      </c>
      <c r="G565" s="70" t="s">
        <v>2239</v>
      </c>
      <c r="H565" s="70" t="s">
        <v>2240</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2251</v>
      </c>
      <c r="B566" s="70">
        <v>403</v>
      </c>
      <c r="C566" s="70">
        <v>12</v>
      </c>
      <c r="D566" s="70">
        <v>24</v>
      </c>
      <c r="E566" s="70">
        <v>2015</v>
      </c>
      <c r="F566" s="70" t="s">
        <v>182</v>
      </c>
      <c r="G566" s="70" t="s">
        <v>2239</v>
      </c>
      <c r="H566" s="70" t="s">
        <v>2240</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2253</v>
      </c>
      <c r="B568" s="70">
        <v>405</v>
      </c>
      <c r="C568" s="70">
        <v>14</v>
      </c>
      <c r="D568" s="70">
        <v>24</v>
      </c>
      <c r="E568" s="70">
        <v>2017</v>
      </c>
      <c r="F568" s="70" t="s">
        <v>156</v>
      </c>
      <c r="G568" s="70" t="s">
        <v>2239</v>
      </c>
      <c r="H568" s="70" t="s">
        <v>2240</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2254</v>
      </c>
      <c r="B569" s="70">
        <v>406</v>
      </c>
      <c r="C569" s="70">
        <v>15</v>
      </c>
      <c r="D569" s="70">
        <v>24</v>
      </c>
      <c r="E569" s="70">
        <v>2018</v>
      </c>
      <c r="F569" s="70" t="s">
        <v>183</v>
      </c>
      <c r="G569" s="70" t="s">
        <v>2239</v>
      </c>
      <c r="H569" s="70" t="s">
        <v>2240</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2255</v>
      </c>
      <c r="B570" s="70">
        <v>407</v>
      </c>
      <c r="C570" s="70">
        <v>16</v>
      </c>
      <c r="D570" s="70">
        <v>24</v>
      </c>
      <c r="E570" s="70">
        <v>2019</v>
      </c>
      <c r="F570" s="70" t="s">
        <v>158</v>
      </c>
      <c r="G570" s="70" t="s">
        <v>2239</v>
      </c>
      <c r="H570" s="70" t="s">
        <v>2240</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2256</v>
      </c>
      <c r="B571" s="70">
        <v>408</v>
      </c>
      <c r="C571" s="70">
        <v>17</v>
      </c>
      <c r="D571" s="70">
        <v>24</v>
      </c>
      <c r="E571" s="70">
        <v>2020</v>
      </c>
      <c r="F571" s="70" t="s">
        <v>159</v>
      </c>
      <c r="G571" s="70" t="s">
        <v>2239</v>
      </c>
      <c r="H571" s="70" t="s">
        <v>2240</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2257</v>
      </c>
      <c r="B572" s="70">
        <v>408</v>
      </c>
      <c r="C572" s="70">
        <v>18</v>
      </c>
      <c r="D572" s="70">
        <v>24</v>
      </c>
      <c r="E572" s="70">
        <v>2021</v>
      </c>
      <c r="F572" s="70" t="s">
        <v>160</v>
      </c>
      <c r="G572" s="70" t="s">
        <v>2239</v>
      </c>
      <c r="H572" s="70" t="s">
        <v>2240</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2258</v>
      </c>
      <c r="B573" s="70">
        <v>408</v>
      </c>
      <c r="C573" s="70">
        <v>19</v>
      </c>
      <c r="D573" s="70">
        <v>24</v>
      </c>
      <c r="E573" s="70">
        <v>2022</v>
      </c>
      <c r="F573" s="70" t="s">
        <v>161</v>
      </c>
      <c r="G573" s="70" t="s">
        <v>2239</v>
      </c>
      <c r="H573" s="70" t="s">
        <v>2240</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v>
      </c>
      <c r="C576" s="70">
        <v>1</v>
      </c>
      <c r="D576" s="70">
        <v>1</v>
      </c>
      <c r="E576" s="70">
        <v>1990</v>
      </c>
      <c r="F576" s="70" t="s">
        <v>787</v>
      </c>
      <c r="G576" s="70" t="s">
        <v>2262</v>
      </c>
      <c r="H576" s="70" t="s">
        <v>2263</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v>
      </c>
      <c r="C577" s="70">
        <v>2</v>
      </c>
      <c r="D577" s="70">
        <v>1</v>
      </c>
      <c r="E577" s="70">
        <v>2005</v>
      </c>
      <c r="F577" s="70" t="s">
        <v>789</v>
      </c>
      <c r="G577" s="1064" t="s">
        <v>2262</v>
      </c>
      <c r="H577" s="70" t="s">
        <v>2263</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v>
      </c>
      <c r="C578" s="70">
        <v>3</v>
      </c>
      <c r="D578" s="70">
        <v>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v>
      </c>
      <c r="C579" s="70">
        <v>4</v>
      </c>
      <c r="D579" s="70">
        <v>1</v>
      </c>
      <c r="E579" s="70">
        <v>2007</v>
      </c>
      <c r="F579" s="70" t="s">
        <v>791</v>
      </c>
      <c r="G579" s="70" t="s">
        <v>2262</v>
      </c>
      <c r="H579" s="70" t="s">
        <v>2263</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5</v>
      </c>
      <c r="C580" s="70">
        <v>5</v>
      </c>
      <c r="D580" s="70">
        <v>1</v>
      </c>
      <c r="E580" s="70">
        <v>2008</v>
      </c>
      <c r="F580" s="70" t="s">
        <v>792</v>
      </c>
      <c r="G580" s="70" t="s">
        <v>2262</v>
      </c>
      <c r="H580" s="70" t="s">
        <v>2263</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6</v>
      </c>
      <c r="C581" s="70">
        <v>6</v>
      </c>
      <c r="D581" s="70">
        <v>1</v>
      </c>
      <c r="E581" s="70">
        <v>2009</v>
      </c>
      <c r="F581" s="70" t="s">
        <v>176</v>
      </c>
      <c r="G581" s="70" t="s">
        <v>2262</v>
      </c>
      <c r="H581" s="70" t="s">
        <v>2263</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2269</v>
      </c>
      <c r="B582" s="70">
        <v>7</v>
      </c>
      <c r="C582" s="70">
        <v>7</v>
      </c>
      <c r="D582" s="70">
        <v>1</v>
      </c>
      <c r="E582" s="70">
        <v>2010</v>
      </c>
      <c r="F582" s="70" t="s">
        <v>177</v>
      </c>
      <c r="G582" s="70" t="s">
        <v>2262</v>
      </c>
      <c r="H582" s="70" t="s">
        <v>2263</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2270</v>
      </c>
      <c r="B583" s="70">
        <v>8</v>
      </c>
      <c r="C583" s="70">
        <v>8</v>
      </c>
      <c r="D583" s="70">
        <v>1</v>
      </c>
      <c r="E583" s="70">
        <v>2011</v>
      </c>
      <c r="F583" s="70" t="s">
        <v>178</v>
      </c>
      <c r="G583" s="70" t="s">
        <v>2262</v>
      </c>
      <c r="H583" s="70" t="s">
        <v>2263</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2271</v>
      </c>
      <c r="B584" s="70">
        <v>9</v>
      </c>
      <c r="C584" s="70">
        <v>9</v>
      </c>
      <c r="D584" s="70">
        <v>1</v>
      </c>
      <c r="E584" s="70">
        <v>2012</v>
      </c>
      <c r="F584" s="70" t="s">
        <v>179</v>
      </c>
      <c r="G584" s="70" t="s">
        <v>2262</v>
      </c>
      <c r="H584" s="70" t="s">
        <v>2263</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2272</v>
      </c>
      <c r="B585" s="70">
        <v>10</v>
      </c>
      <c r="C585" s="70">
        <v>10</v>
      </c>
      <c r="D585" s="70">
        <v>1</v>
      </c>
      <c r="E585" s="70">
        <v>2013</v>
      </c>
      <c r="F585" s="70" t="s">
        <v>180</v>
      </c>
      <c r="G585" s="70" t="s">
        <v>2262</v>
      </c>
      <c r="H585" s="70" t="s">
        <v>2263</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2273</v>
      </c>
      <c r="B586" s="70">
        <v>11</v>
      </c>
      <c r="C586" s="70">
        <v>11</v>
      </c>
      <c r="D586" s="70">
        <v>1</v>
      </c>
      <c r="E586" s="70">
        <v>2014</v>
      </c>
      <c r="F586" s="70" t="s">
        <v>181</v>
      </c>
      <c r="G586" s="70" t="s">
        <v>2262</v>
      </c>
      <c r="H586" s="70" t="s">
        <v>2263</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2274</v>
      </c>
      <c r="B587" s="70">
        <v>12</v>
      </c>
      <c r="C587" s="70">
        <v>12</v>
      </c>
      <c r="D587" s="70">
        <v>1</v>
      </c>
      <c r="E587" s="70">
        <v>2015</v>
      </c>
      <c r="F587" s="70" t="s">
        <v>182</v>
      </c>
      <c r="G587" s="70" t="s">
        <v>2262</v>
      </c>
      <c r="H587" s="70" t="s">
        <v>2263</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2275</v>
      </c>
      <c r="B588" s="70">
        <v>13</v>
      </c>
      <c r="C588" s="70">
        <v>13</v>
      </c>
      <c r="D588" s="70">
        <v>1</v>
      </c>
      <c r="E588" s="70">
        <v>2016</v>
      </c>
      <c r="F588" s="70" t="s">
        <v>155</v>
      </c>
      <c r="G588" s="70" t="s">
        <v>2262</v>
      </c>
      <c r="H588" s="70" t="s">
        <v>2263</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2276</v>
      </c>
      <c r="B589" s="70">
        <v>14</v>
      </c>
      <c r="C589" s="70">
        <v>14</v>
      </c>
      <c r="D589" s="70">
        <v>1</v>
      </c>
      <c r="E589" s="70">
        <v>2017</v>
      </c>
      <c r="F589" s="70" t="s">
        <v>156</v>
      </c>
      <c r="G589" s="70" t="s">
        <v>2262</v>
      </c>
      <c r="H589" s="70" t="s">
        <v>2263</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2277</v>
      </c>
      <c r="B590" s="70">
        <v>15</v>
      </c>
      <c r="C590" s="70">
        <v>15</v>
      </c>
      <c r="D590" s="70">
        <v>1</v>
      </c>
      <c r="E590" s="70">
        <v>2018</v>
      </c>
      <c r="F590" s="70" t="s">
        <v>183</v>
      </c>
      <c r="G590" s="70" t="s">
        <v>2262</v>
      </c>
      <c r="H590" s="70" t="s">
        <v>2263</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2278</v>
      </c>
      <c r="B591" s="70">
        <v>16</v>
      </c>
      <c r="C591" s="70">
        <v>16</v>
      </c>
      <c r="D591" s="70">
        <v>1</v>
      </c>
      <c r="E591" s="70">
        <v>2019</v>
      </c>
      <c r="F591" s="70" t="s">
        <v>158</v>
      </c>
      <c r="G591" s="70" t="s">
        <v>2262</v>
      </c>
      <c r="H591" s="70" t="s">
        <v>2263</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2279</v>
      </c>
      <c r="B592" s="70">
        <v>17</v>
      </c>
      <c r="C592" s="70">
        <v>17</v>
      </c>
      <c r="D592" s="70">
        <v>1</v>
      </c>
      <c r="E592" s="70">
        <v>2020</v>
      </c>
      <c r="F592" s="70" t="s">
        <v>159</v>
      </c>
      <c r="G592" s="70" t="s">
        <v>2262</v>
      </c>
      <c r="H592" s="70" t="s">
        <v>2263</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2280</v>
      </c>
      <c r="B593" s="70">
        <v>17</v>
      </c>
      <c r="C593" s="70">
        <v>18</v>
      </c>
      <c r="D593" s="70">
        <v>1</v>
      </c>
      <c r="E593" s="70">
        <v>2021</v>
      </c>
      <c r="F593" s="70" t="s">
        <v>160</v>
      </c>
      <c r="G593" s="70" t="s">
        <v>2262</v>
      </c>
      <c r="H593" s="70" t="s">
        <v>2263</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2281</v>
      </c>
      <c r="B594" s="70">
        <v>17</v>
      </c>
      <c r="C594" s="70">
        <v>19</v>
      </c>
      <c r="D594" s="70">
        <v>1</v>
      </c>
      <c r="E594" s="70">
        <v>2022</v>
      </c>
      <c r="F594" s="70" t="s">
        <v>161</v>
      </c>
      <c r="G594" s="70" t="s">
        <v>2262</v>
      </c>
      <c r="H594" s="70" t="s">
        <v>2263</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17</v>
      </c>
      <c r="C595" s="70">
        <v>20</v>
      </c>
      <c r="D595" s="70">
        <v>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17</v>
      </c>
      <c r="C596" s="70">
        <v>21</v>
      </c>
      <c r="D596" s="70">
        <v>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460</v>
      </c>
      <c r="C597" s="70">
        <v>1</v>
      </c>
      <c r="D597" s="70">
        <v>28</v>
      </c>
      <c r="E597" s="70">
        <v>1990</v>
      </c>
      <c r="F597" s="70" t="s">
        <v>787</v>
      </c>
      <c r="G597" s="1064" t="s">
        <v>2285</v>
      </c>
      <c r="H597" s="70" t="s">
        <v>2286</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461</v>
      </c>
      <c r="C598" s="70">
        <v>2</v>
      </c>
      <c r="D598" s="70">
        <v>28</v>
      </c>
      <c r="E598" s="70">
        <v>2005</v>
      </c>
      <c r="F598" s="70" t="s">
        <v>789</v>
      </c>
      <c r="G598" s="70" t="s">
        <v>2285</v>
      </c>
      <c r="H598" s="70" t="s">
        <v>2286</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462</v>
      </c>
      <c r="C599" s="70">
        <v>3</v>
      </c>
      <c r="D599" s="70">
        <v>28</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463</v>
      </c>
      <c r="C600" s="70">
        <v>4</v>
      </c>
      <c r="D600" s="70">
        <v>28</v>
      </c>
      <c r="E600" s="70">
        <v>2007</v>
      </c>
      <c r="F600" s="70" t="s">
        <v>791</v>
      </c>
      <c r="G600" s="70" t="s">
        <v>2285</v>
      </c>
      <c r="H600" s="70" t="s">
        <v>2286</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464</v>
      </c>
      <c r="C601" s="70">
        <v>5</v>
      </c>
      <c r="D601" s="70">
        <v>28</v>
      </c>
      <c r="E601" s="70">
        <v>2008</v>
      </c>
      <c r="F601" s="70" t="s">
        <v>792</v>
      </c>
      <c r="G601" s="70" t="s">
        <v>2285</v>
      </c>
      <c r="H601" s="70" t="s">
        <v>2286</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465</v>
      </c>
      <c r="C602" s="70">
        <v>6</v>
      </c>
      <c r="D602" s="70">
        <v>28</v>
      </c>
      <c r="E602" s="70">
        <v>2009</v>
      </c>
      <c r="F602" s="70" t="s">
        <v>176</v>
      </c>
      <c r="G602" s="70" t="s">
        <v>2285</v>
      </c>
      <c r="H602" s="70" t="s">
        <v>2286</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2292</v>
      </c>
      <c r="B603" s="70">
        <v>466</v>
      </c>
      <c r="C603" s="70">
        <v>7</v>
      </c>
      <c r="D603" s="70">
        <v>28</v>
      </c>
      <c r="E603" s="70">
        <v>2010</v>
      </c>
      <c r="F603" s="70" t="s">
        <v>177</v>
      </c>
      <c r="G603" s="70" t="s">
        <v>2285</v>
      </c>
      <c r="H603" s="70" t="s">
        <v>2286</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2293</v>
      </c>
      <c r="B604" s="70">
        <v>467</v>
      </c>
      <c r="C604" s="70">
        <v>8</v>
      </c>
      <c r="D604" s="70">
        <v>28</v>
      </c>
      <c r="E604" s="70">
        <v>2011</v>
      </c>
      <c r="F604" s="70" t="s">
        <v>178</v>
      </c>
      <c r="G604" s="70" t="s">
        <v>2285</v>
      </c>
      <c r="H604" s="70" t="s">
        <v>2286</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2294</v>
      </c>
      <c r="B605" s="70">
        <v>468</v>
      </c>
      <c r="C605" s="70">
        <v>9</v>
      </c>
      <c r="D605" s="70">
        <v>28</v>
      </c>
      <c r="E605" s="70">
        <v>2012</v>
      </c>
      <c r="F605" s="70" t="s">
        <v>179</v>
      </c>
      <c r="G605" s="70" t="s">
        <v>2285</v>
      </c>
      <c r="H605" s="70" t="s">
        <v>2286</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2295</v>
      </c>
      <c r="B606" s="70">
        <v>469</v>
      </c>
      <c r="C606" s="70">
        <v>10</v>
      </c>
      <c r="D606" s="70">
        <v>28</v>
      </c>
      <c r="E606" s="70">
        <v>2013</v>
      </c>
      <c r="F606" s="70" t="s">
        <v>180</v>
      </c>
      <c r="G606" s="70" t="s">
        <v>2285</v>
      </c>
      <c r="H606" s="70" t="s">
        <v>2286</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2296</v>
      </c>
      <c r="B607" s="70">
        <v>470</v>
      </c>
      <c r="C607" s="70">
        <v>11</v>
      </c>
      <c r="D607" s="70">
        <v>28</v>
      </c>
      <c r="E607" s="70">
        <v>2014</v>
      </c>
      <c r="F607" s="70" t="s">
        <v>181</v>
      </c>
      <c r="G607" s="70" t="s">
        <v>2285</v>
      </c>
      <c r="H607" s="70" t="s">
        <v>2286</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2297</v>
      </c>
      <c r="B608" s="70">
        <v>471</v>
      </c>
      <c r="C608" s="70">
        <v>12</v>
      </c>
      <c r="D608" s="70">
        <v>28</v>
      </c>
      <c r="E608" s="70">
        <v>2015</v>
      </c>
      <c r="F608" s="70" t="s">
        <v>182</v>
      </c>
      <c r="G608" s="70" t="s">
        <v>2285</v>
      </c>
      <c r="H608" s="70" t="s">
        <v>2286</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2298</v>
      </c>
      <c r="B609" s="70">
        <v>472</v>
      </c>
      <c r="C609" s="70">
        <v>13</v>
      </c>
      <c r="D609" s="70">
        <v>28</v>
      </c>
      <c r="E609" s="70">
        <v>2016</v>
      </c>
      <c r="F609" s="70" t="s">
        <v>155</v>
      </c>
      <c r="G609" s="70" t="s">
        <v>2285</v>
      </c>
      <c r="H609" s="70" t="s">
        <v>2286</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2299</v>
      </c>
      <c r="B610" s="70">
        <v>473</v>
      </c>
      <c r="C610" s="70">
        <v>14</v>
      </c>
      <c r="D610" s="70">
        <v>28</v>
      </c>
      <c r="E610" s="70">
        <v>2017</v>
      </c>
      <c r="F610" s="70" t="s">
        <v>156</v>
      </c>
      <c r="G610" s="70" t="s">
        <v>2285</v>
      </c>
      <c r="H610" s="70" t="s">
        <v>2286</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2300</v>
      </c>
      <c r="B611" s="70">
        <v>474</v>
      </c>
      <c r="C611" s="70">
        <v>15</v>
      </c>
      <c r="D611" s="70">
        <v>28</v>
      </c>
      <c r="E611" s="70">
        <v>2018</v>
      </c>
      <c r="F611" s="70" t="s">
        <v>183</v>
      </c>
      <c r="G611" s="70" t="s">
        <v>2285</v>
      </c>
      <c r="H611" s="70" t="s">
        <v>2286</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2301</v>
      </c>
      <c r="B612" s="70">
        <v>475</v>
      </c>
      <c r="C612" s="70">
        <v>16</v>
      </c>
      <c r="D612" s="70">
        <v>28</v>
      </c>
      <c r="E612" s="70">
        <v>2019</v>
      </c>
      <c r="F612" s="70" t="s">
        <v>158</v>
      </c>
      <c r="G612" s="70" t="s">
        <v>2285</v>
      </c>
      <c r="H612" s="70" t="s">
        <v>2286</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2302</v>
      </c>
      <c r="B613" s="70">
        <v>476</v>
      </c>
      <c r="C613" s="70">
        <v>17</v>
      </c>
      <c r="D613" s="70">
        <v>28</v>
      </c>
      <c r="E613" s="70">
        <v>2020</v>
      </c>
      <c r="F613" s="70" t="s">
        <v>159</v>
      </c>
      <c r="G613" s="70" t="s">
        <v>2285</v>
      </c>
      <c r="H613" s="70" t="s">
        <v>2286</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2303</v>
      </c>
      <c r="B614" s="70">
        <v>476</v>
      </c>
      <c r="C614" s="70">
        <v>18</v>
      </c>
      <c r="D614" s="70">
        <v>28</v>
      </c>
      <c r="E614" s="70">
        <v>2021</v>
      </c>
      <c r="F614" s="70" t="s">
        <v>160</v>
      </c>
      <c r="G614" s="70" t="s">
        <v>2285</v>
      </c>
      <c r="H614" s="70" t="s">
        <v>2286</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2304</v>
      </c>
      <c r="B615" s="70">
        <v>476</v>
      </c>
      <c r="C615" s="70">
        <v>19</v>
      </c>
      <c r="D615" s="70">
        <v>28</v>
      </c>
      <c r="E615" s="70">
        <v>2022</v>
      </c>
      <c r="F615" s="70" t="s">
        <v>161</v>
      </c>
      <c r="G615" s="1064" t="s">
        <v>2285</v>
      </c>
      <c r="H615" s="70" t="s">
        <v>2286</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476</v>
      </c>
      <c r="C616" s="70">
        <v>20</v>
      </c>
      <c r="D616" s="70">
        <v>28</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476</v>
      </c>
      <c r="C617" s="70">
        <v>21</v>
      </c>
      <c r="D617" s="70">
        <v>28</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6730.0414515350622</v>
      </c>
      <c r="K618" s="71">
        <v>308.94192562057123</v>
      </c>
      <c r="L618" s="71">
        <v>350.96098285343191</v>
      </c>
      <c r="M618" s="71">
        <v>1583.4558443304441</v>
      </c>
      <c r="N618" s="71">
        <v>2092.6898418216151</v>
      </c>
      <c r="O618" s="71">
        <v>1821.4094357114409</v>
      </c>
      <c r="P618" s="71">
        <v>1914.356520785366</v>
      </c>
      <c r="Q618" s="71">
        <v>127.411525703728</v>
      </c>
      <c r="R618" s="71">
        <v>0</v>
      </c>
      <c r="S618" s="71">
        <v>126.12689</v>
      </c>
      <c r="T618" s="72"/>
      <c r="U618" s="71">
        <v>562780872</v>
      </c>
      <c r="V618" s="71">
        <v>82930</v>
      </c>
      <c r="W618" s="71">
        <v>4641</v>
      </c>
      <c r="X618" s="71">
        <v>557180</v>
      </c>
      <c r="Y618" s="71">
        <v>603498</v>
      </c>
      <c r="Z618" s="71">
        <v>749167</v>
      </c>
      <c r="AA618" s="71">
        <v>464827</v>
      </c>
      <c r="AB618" s="71">
        <v>2068731</v>
      </c>
      <c r="AC618" s="71">
        <v>0</v>
      </c>
      <c r="AD618" s="71">
        <v>126.12689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5824.4224807737282</v>
      </c>
      <c r="K619" s="71">
        <v>215.24956998929341</v>
      </c>
      <c r="L619" s="71">
        <v>308.81249901354749</v>
      </c>
      <c r="M619" s="71">
        <v>2871.599166124503</v>
      </c>
      <c r="N619" s="71">
        <v>2911.178571126859</v>
      </c>
      <c r="O619" s="71">
        <v>2615.4974459145101</v>
      </c>
      <c r="P619" s="71">
        <v>1927.612439217218</v>
      </c>
      <c r="Q619" s="71">
        <v>124.01528521719</v>
      </c>
      <c r="R619" s="71">
        <v>0</v>
      </c>
      <c r="S619" s="71">
        <v>266.10980636791999</v>
      </c>
      <c r="T619" s="72"/>
      <c r="U619" s="71">
        <v>508801607</v>
      </c>
      <c r="V619" s="71">
        <v>78290</v>
      </c>
      <c r="W619" s="71">
        <v>4284</v>
      </c>
      <c r="X619" s="71">
        <v>535793</v>
      </c>
      <c r="Y619" s="71">
        <v>717915</v>
      </c>
      <c r="Z619" s="71">
        <v>1244888</v>
      </c>
      <c r="AA619" s="71">
        <v>383325</v>
      </c>
      <c r="AB619" s="71">
        <v>2105011</v>
      </c>
      <c r="AC619" s="71">
        <v>0</v>
      </c>
      <c r="AD619" s="71">
        <v>266.10980636791999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5477.8674215571709</v>
      </c>
      <c r="K621" s="71">
        <v>200.2233522989014</v>
      </c>
      <c r="L621" s="71">
        <v>273.86707218183813</v>
      </c>
      <c r="M621" s="71">
        <v>2853.7238242894891</v>
      </c>
      <c r="N621" s="71">
        <v>3142.165439836092</v>
      </c>
      <c r="O621" s="71">
        <v>2541.22910208238</v>
      </c>
      <c r="P621" s="71">
        <v>1921.8369123008531</v>
      </c>
      <c r="Q621" s="71">
        <v>130.346702263418</v>
      </c>
      <c r="R621" s="71">
        <v>0</v>
      </c>
      <c r="S621" s="71">
        <v>254.45356080953999</v>
      </c>
      <c r="T621" s="72"/>
      <c r="U621" s="71">
        <v>587861720</v>
      </c>
      <c r="V621" s="71">
        <v>71799</v>
      </c>
      <c r="W621" s="71">
        <v>4604</v>
      </c>
      <c r="X621" s="71">
        <v>639299</v>
      </c>
      <c r="Y621" s="71">
        <v>732298</v>
      </c>
      <c r="Z621" s="71">
        <v>1257378</v>
      </c>
      <c r="AA621" s="71">
        <v>376351</v>
      </c>
      <c r="AB621" s="71">
        <v>2095484</v>
      </c>
      <c r="AC621" s="71">
        <v>0</v>
      </c>
      <c r="AD621" s="71">
        <v>254.45356080953999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5114.591148102626</v>
      </c>
      <c r="K622" s="71">
        <v>149.00254742071249</v>
      </c>
      <c r="L622" s="71">
        <v>236.97755661051789</v>
      </c>
      <c r="M622" s="71">
        <v>3023.6970286579158</v>
      </c>
      <c r="N622" s="71">
        <v>3276.5209648081432</v>
      </c>
      <c r="O622" s="71">
        <v>2459.5906272264692</v>
      </c>
      <c r="P622" s="71">
        <v>1869.2672605665241</v>
      </c>
      <c r="Q622" s="71">
        <v>127.86594198684701</v>
      </c>
      <c r="R622" s="71">
        <v>0</v>
      </c>
      <c r="S622" s="71">
        <v>283.06788269409401</v>
      </c>
      <c r="T622" s="72"/>
      <c r="U622" s="71">
        <v>595901993</v>
      </c>
      <c r="V622" s="71">
        <v>71799</v>
      </c>
      <c r="W622" s="71">
        <v>4604</v>
      </c>
      <c r="X622" s="71">
        <v>639299</v>
      </c>
      <c r="Y622" s="71">
        <v>738663</v>
      </c>
      <c r="Z622" s="71">
        <v>1259698</v>
      </c>
      <c r="AA622" s="71">
        <v>366474</v>
      </c>
      <c r="AB622" s="71">
        <v>2089413</v>
      </c>
      <c r="AC622" s="71">
        <v>0</v>
      </c>
      <c r="AD622" s="71">
        <v>283.06788269409401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4514.8362826381835</v>
      </c>
      <c r="K623" s="71">
        <v>154.38811003695349</v>
      </c>
      <c r="L623" s="71">
        <v>276.51027248189229</v>
      </c>
      <c r="M623" s="71">
        <v>3140.8476293122162</v>
      </c>
      <c r="N623" s="71">
        <v>3042.635390856487</v>
      </c>
      <c r="O623" s="71">
        <v>2500.199673399336</v>
      </c>
      <c r="P623" s="71">
        <v>1773.0733323595909</v>
      </c>
      <c r="Q623" s="71">
        <v>121.440276545072</v>
      </c>
      <c r="R623" s="71">
        <v>0</v>
      </c>
      <c r="S623" s="71">
        <v>251.57119151430231</v>
      </c>
      <c r="T623" s="72"/>
      <c r="U623" s="71">
        <v>456908248</v>
      </c>
      <c r="V623" s="71">
        <v>72925</v>
      </c>
      <c r="W623" s="71">
        <v>7130</v>
      </c>
      <c r="X623" s="71">
        <v>680627</v>
      </c>
      <c r="Y623" s="71">
        <v>745569</v>
      </c>
      <c r="Z623" s="71">
        <v>1263912</v>
      </c>
      <c r="AA623" s="71">
        <v>356866</v>
      </c>
      <c r="AB623" s="71">
        <v>2083118</v>
      </c>
      <c r="AC623" s="71">
        <v>0</v>
      </c>
      <c r="AD623" s="71">
        <v>251.5711915143024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125.235</v>
      </c>
      <c r="BJ623" s="71">
        <v>4669.5410000000002</v>
      </c>
      <c r="BK623" s="71">
        <v>0</v>
      </c>
      <c r="BL623" s="71">
        <v>511.59700000000004</v>
      </c>
      <c r="BM623" s="71">
        <v>0</v>
      </c>
      <c r="BN623" s="72"/>
      <c r="BO623" s="71">
        <v>0</v>
      </c>
      <c r="BP623" s="71">
        <v>1</v>
      </c>
      <c r="BQ623" s="71">
        <v>257</v>
      </c>
      <c r="BR623" s="71">
        <v>0</v>
      </c>
      <c r="BS623" s="71">
        <v>62</v>
      </c>
      <c r="BT623" s="71">
        <v>0</v>
      </c>
      <c r="BU623"/>
      <c r="BV623" s="70">
        <v>3824.9580000000001</v>
      </c>
      <c r="BW623" s="70">
        <v>336.029</v>
      </c>
      <c r="BX623" s="70">
        <v>1077.03</v>
      </c>
      <c r="BY623" s="70">
        <v>5.7759999999999998</v>
      </c>
      <c r="BZ623" s="70">
        <v>52.713000000000001</v>
      </c>
      <c r="CA623" s="70">
        <v>0</v>
      </c>
      <c r="CB623" s="70">
        <v>5.633</v>
      </c>
      <c r="CC623" s="70">
        <v>4.234</v>
      </c>
      <c r="CD623" s="70">
        <v>0</v>
      </c>
    </row>
    <row r="624" spans="1:82">
      <c r="A624" s="70" t="s">
        <v>2467</v>
      </c>
      <c r="B624" s="70">
        <v>517</v>
      </c>
      <c r="C624" s="70">
        <v>7</v>
      </c>
      <c r="D624" s="70">
        <v>31</v>
      </c>
      <c r="E624" s="70">
        <v>2010</v>
      </c>
      <c r="F624" s="70" t="s">
        <v>177</v>
      </c>
      <c r="G624" s="70" t="s">
        <v>2460</v>
      </c>
      <c r="H624" s="70" t="s">
        <v>2461</v>
      </c>
      <c r="I624" s="148"/>
      <c r="J624" s="71">
        <v>5084.6706511429611</v>
      </c>
      <c r="K624" s="71">
        <v>163.40974268856209</v>
      </c>
      <c r="L624" s="71">
        <v>329.30867871626941</v>
      </c>
      <c r="M624" s="71">
        <v>3211.3326334133731</v>
      </c>
      <c r="N624" s="71">
        <v>3433.4430326583861</v>
      </c>
      <c r="O624" s="71">
        <v>2496.4582974248979</v>
      </c>
      <c r="P624" s="71">
        <v>1777.772910582039</v>
      </c>
      <c r="Q624" s="71">
        <v>126.34276013554199</v>
      </c>
      <c r="R624" s="71">
        <v>0</v>
      </c>
      <c r="S624" s="71">
        <v>268.19872070021</v>
      </c>
      <c r="T624" s="72"/>
      <c r="U624" s="71">
        <v>482752505</v>
      </c>
      <c r="V624" s="71">
        <v>72925</v>
      </c>
      <c r="W624" s="71">
        <v>7130</v>
      </c>
      <c r="X624" s="71">
        <v>680627</v>
      </c>
      <c r="Y624" s="71">
        <v>751299</v>
      </c>
      <c r="Z624" s="71">
        <v>1267885</v>
      </c>
      <c r="AA624" s="71">
        <v>348876</v>
      </c>
      <c r="AB624" s="71">
        <v>2076675</v>
      </c>
      <c r="AC624" s="71">
        <v>0</v>
      </c>
      <c r="AD624" s="71">
        <v>268.19872070021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92.686999999999998</v>
      </c>
      <c r="BJ624" s="71">
        <v>5007.652</v>
      </c>
      <c r="BK624" s="71">
        <v>0</v>
      </c>
      <c r="BL624" s="71">
        <v>457.25799999999992</v>
      </c>
      <c r="BM624" s="71">
        <v>0</v>
      </c>
      <c r="BN624" s="72"/>
      <c r="BO624" s="71">
        <v>0</v>
      </c>
      <c r="BP624" s="71">
        <v>1</v>
      </c>
      <c r="BQ624" s="71">
        <v>264</v>
      </c>
      <c r="BR624" s="71">
        <v>0</v>
      </c>
      <c r="BS624" s="71">
        <v>61</v>
      </c>
      <c r="BT624" s="71">
        <v>0</v>
      </c>
      <c r="BU624"/>
      <c r="BV624" s="70">
        <v>4188.1769999999997</v>
      </c>
      <c r="BW624" s="70">
        <v>272.39100000000002</v>
      </c>
      <c r="BX624" s="70">
        <v>1080.03</v>
      </c>
      <c r="BY624" s="70">
        <v>0.64500000000000002</v>
      </c>
      <c r="BZ624" s="70">
        <v>1.631</v>
      </c>
      <c r="CA624" s="70">
        <v>0</v>
      </c>
      <c r="CB624" s="70">
        <v>9.4060000000000006</v>
      </c>
      <c r="CC624" s="70">
        <v>5.3170000000000002</v>
      </c>
      <c r="CD624" s="70">
        <v>0</v>
      </c>
    </row>
    <row r="625" spans="1:82">
      <c r="A625" s="70" t="s">
        <v>2468</v>
      </c>
      <c r="B625" s="70">
        <v>518</v>
      </c>
      <c r="C625" s="70">
        <v>8</v>
      </c>
      <c r="D625" s="70">
        <v>31</v>
      </c>
      <c r="E625" s="70">
        <v>2011</v>
      </c>
      <c r="F625" s="70" t="s">
        <v>178</v>
      </c>
      <c r="G625" s="70" t="s">
        <v>2460</v>
      </c>
      <c r="H625" s="70" t="s">
        <v>2461</v>
      </c>
      <c r="I625" s="148"/>
      <c r="J625" s="71">
        <v>5179.5114149001874</v>
      </c>
      <c r="K625" s="71">
        <v>213.02359063924629</v>
      </c>
      <c r="L625" s="71">
        <v>277.56947563345182</v>
      </c>
      <c r="M625" s="71">
        <v>3676.1099481240258</v>
      </c>
      <c r="N625" s="71">
        <v>3422.7531754615902</v>
      </c>
      <c r="O625" s="71">
        <v>2467.5286465326867</v>
      </c>
      <c r="P625" s="71">
        <v>1708.2768896326231</v>
      </c>
      <c r="Q625" s="71">
        <v>145.19222922331701</v>
      </c>
      <c r="R625" s="71">
        <v>0</v>
      </c>
      <c r="S625" s="71">
        <v>253.62491386571639</v>
      </c>
      <c r="T625" s="72"/>
      <c r="U625" s="71">
        <v>488847308</v>
      </c>
      <c r="V625" s="71">
        <v>72925</v>
      </c>
      <c r="W625" s="71">
        <v>7130</v>
      </c>
      <c r="X625" s="71">
        <v>680627</v>
      </c>
      <c r="Y625" s="71">
        <v>757371</v>
      </c>
      <c r="Z625" s="71">
        <v>1280418</v>
      </c>
      <c r="AA625" s="71">
        <v>345214</v>
      </c>
      <c r="AB625" s="71">
        <v>2068942</v>
      </c>
      <c r="AC625" s="71">
        <v>0</v>
      </c>
      <c r="AD625" s="71">
        <v>253.62491386571639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106.03</v>
      </c>
      <c r="BJ625" s="71">
        <v>5005.0550000000003</v>
      </c>
      <c r="BK625" s="71">
        <v>0</v>
      </c>
      <c r="BL625" s="71">
        <v>546.34799999999996</v>
      </c>
      <c r="BM625" s="71">
        <v>0</v>
      </c>
      <c r="BN625" s="72"/>
      <c r="BO625" s="71">
        <v>0</v>
      </c>
      <c r="BP625" s="71">
        <v>2</v>
      </c>
      <c r="BQ625" s="71">
        <v>266</v>
      </c>
      <c r="BR625" s="71">
        <v>0</v>
      </c>
      <c r="BS625" s="71">
        <v>70</v>
      </c>
      <c r="BT625" s="71">
        <v>0</v>
      </c>
      <c r="BU625"/>
      <c r="BV625" s="70">
        <v>4117.3559999999998</v>
      </c>
      <c r="BW625" s="70">
        <v>367.42</v>
      </c>
      <c r="BX625" s="70">
        <v>1103.43</v>
      </c>
      <c r="BY625" s="70">
        <v>6.0510000000000002</v>
      </c>
      <c r="BZ625" s="70">
        <v>48.686</v>
      </c>
      <c r="CA625" s="70">
        <v>0</v>
      </c>
      <c r="CB625" s="70">
        <v>9.0739999999999998</v>
      </c>
      <c r="CC625" s="70">
        <v>5.4160000000000004</v>
      </c>
      <c r="CD625" s="70">
        <v>0</v>
      </c>
    </row>
    <row r="626" spans="1:82">
      <c r="A626" s="70" t="s">
        <v>2469</v>
      </c>
      <c r="B626" s="70">
        <v>519</v>
      </c>
      <c r="C626" s="70">
        <v>9</v>
      </c>
      <c r="D626" s="70">
        <v>31</v>
      </c>
      <c r="E626" s="70">
        <v>2012</v>
      </c>
      <c r="F626" s="70" t="s">
        <v>179</v>
      </c>
      <c r="G626" s="70" t="s">
        <v>2460</v>
      </c>
      <c r="H626" s="70" t="s">
        <v>2461</v>
      </c>
      <c r="I626" s="148"/>
      <c r="J626" s="71">
        <v>4907.3342645534567</v>
      </c>
      <c r="K626" s="71">
        <v>192.27587236110861</v>
      </c>
      <c r="L626" s="71">
        <v>269.68042384406039</v>
      </c>
      <c r="M626" s="71">
        <v>3573.2523887137868</v>
      </c>
      <c r="N626" s="71">
        <v>3421.7699864322258</v>
      </c>
      <c r="O626" s="71">
        <v>2468.9803570176864</v>
      </c>
      <c r="P626" s="71">
        <v>1686.2304238736629</v>
      </c>
      <c r="Q626" s="71">
        <v>160.33598995791399</v>
      </c>
      <c r="R626" s="71">
        <v>0</v>
      </c>
      <c r="S626" s="71">
        <v>251.88492865881781</v>
      </c>
      <c r="T626" s="72"/>
      <c r="U626" s="71">
        <v>500815819</v>
      </c>
      <c r="V626" s="71">
        <v>72925</v>
      </c>
      <c r="W626" s="71">
        <v>7130</v>
      </c>
      <c r="X626" s="71">
        <v>680627</v>
      </c>
      <c r="Y626" s="71">
        <v>787440</v>
      </c>
      <c r="Z626" s="71">
        <v>1291333</v>
      </c>
      <c r="AA626" s="71">
        <v>338831</v>
      </c>
      <c r="AB626" s="71">
        <v>2102879</v>
      </c>
      <c r="AC626" s="71">
        <v>0</v>
      </c>
      <c r="AD626" s="71">
        <v>251.88492865881781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147.79300000000001</v>
      </c>
      <c r="BJ626" s="71">
        <v>4896.3829999999998</v>
      </c>
      <c r="BK626" s="71">
        <v>0</v>
      </c>
      <c r="BL626" s="71">
        <v>545.98099999999999</v>
      </c>
      <c r="BM626" s="71">
        <v>0</v>
      </c>
      <c r="BN626" s="72"/>
      <c r="BO626" s="71">
        <v>0</v>
      </c>
      <c r="BP626" s="71">
        <v>2</v>
      </c>
      <c r="BQ626" s="71">
        <v>266</v>
      </c>
      <c r="BR626" s="71">
        <v>0</v>
      </c>
      <c r="BS626" s="71">
        <v>68</v>
      </c>
      <c r="BT626" s="71">
        <v>0</v>
      </c>
      <c r="BU626"/>
      <c r="BV626" s="70">
        <v>4090.384</v>
      </c>
      <c r="BW626" s="70">
        <v>372.74299999999999</v>
      </c>
      <c r="BX626" s="70">
        <v>1063.45</v>
      </c>
      <c r="BY626" s="70">
        <v>12.317</v>
      </c>
      <c r="BZ626" s="70">
        <v>51.262999999999998</v>
      </c>
      <c r="CA626" s="70">
        <v>0</v>
      </c>
      <c r="CB626" s="70">
        <v>0</v>
      </c>
      <c r="CC626" s="70">
        <v>0</v>
      </c>
      <c r="CD626" s="70">
        <v>0</v>
      </c>
    </row>
    <row r="627" spans="1:82">
      <c r="A627" s="70" t="s">
        <v>2470</v>
      </c>
      <c r="B627" s="70">
        <v>520</v>
      </c>
      <c r="C627" s="70">
        <v>10</v>
      </c>
      <c r="D627" s="70">
        <v>31</v>
      </c>
      <c r="E627" s="70">
        <v>2013</v>
      </c>
      <c r="F627" s="70" t="s">
        <v>180</v>
      </c>
      <c r="G627" s="70" t="s">
        <v>2460</v>
      </c>
      <c r="H627" s="70" t="s">
        <v>2461</v>
      </c>
      <c r="I627" s="148"/>
      <c r="J627" s="71">
        <v>5354.8148002401858</v>
      </c>
      <c r="K627" s="71">
        <v>155.23141558609129</v>
      </c>
      <c r="L627" s="71">
        <v>261.44803851212248</v>
      </c>
      <c r="M627" s="71">
        <v>3642.5401172966899</v>
      </c>
      <c r="N627" s="71">
        <v>3224.703640279788</v>
      </c>
      <c r="O627" s="71">
        <v>2387.0317773438601</v>
      </c>
      <c r="P627" s="71">
        <v>1671.5736516922977</v>
      </c>
      <c r="Q627" s="71">
        <v>162.30418164951499</v>
      </c>
      <c r="R627" s="71">
        <v>0</v>
      </c>
      <c r="S627" s="71">
        <v>283.07507224078398</v>
      </c>
      <c r="T627" s="72"/>
      <c r="U627" s="71">
        <v>479743115</v>
      </c>
      <c r="V627" s="71">
        <v>72925</v>
      </c>
      <c r="W627" s="71">
        <v>7130</v>
      </c>
      <c r="X627" s="71">
        <v>680627</v>
      </c>
      <c r="Y627" s="71">
        <v>792656</v>
      </c>
      <c r="Z627" s="71">
        <v>1304214</v>
      </c>
      <c r="AA627" s="71">
        <v>334625</v>
      </c>
      <c r="AB627" s="71">
        <v>2098176</v>
      </c>
      <c r="AC627" s="71">
        <v>0</v>
      </c>
      <c r="AD627" s="71">
        <v>283.07507224078398</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12.898999999999999</v>
      </c>
      <c r="BI627" s="71">
        <v>126.367</v>
      </c>
      <c r="BJ627" s="71">
        <v>5041.5829999999996</v>
      </c>
      <c r="BK627" s="71">
        <v>0</v>
      </c>
      <c r="BL627" s="71">
        <v>519.41800000000001</v>
      </c>
      <c r="BM627" s="71">
        <v>0</v>
      </c>
      <c r="BN627" s="72"/>
      <c r="BO627" s="71">
        <v>2</v>
      </c>
      <c r="BP627" s="71">
        <v>1</v>
      </c>
      <c r="BQ627" s="71">
        <v>265</v>
      </c>
      <c r="BR627" s="71">
        <v>0</v>
      </c>
      <c r="BS627" s="71">
        <v>65</v>
      </c>
      <c r="BT627" s="71">
        <v>0</v>
      </c>
      <c r="BU627"/>
      <c r="BV627" s="70">
        <v>4124.8810000000003</v>
      </c>
      <c r="BW627" s="70">
        <v>362.69400000000002</v>
      </c>
      <c r="BX627" s="70">
        <v>1137.2929999999999</v>
      </c>
      <c r="BY627" s="70">
        <v>12.384</v>
      </c>
      <c r="BZ627" s="70">
        <v>63.012999999999998</v>
      </c>
      <c r="CA627" s="70">
        <v>0</v>
      </c>
      <c r="CB627" s="70">
        <v>0</v>
      </c>
      <c r="CC627" s="70">
        <v>2E-3</v>
      </c>
      <c r="CD627" s="70">
        <v>0</v>
      </c>
    </row>
    <row r="628" spans="1:82">
      <c r="A628" s="70" t="s">
        <v>2471</v>
      </c>
      <c r="B628" s="70">
        <v>521</v>
      </c>
      <c r="C628" s="70">
        <v>11</v>
      </c>
      <c r="D628" s="70">
        <v>31</v>
      </c>
      <c r="E628" s="70">
        <v>2014</v>
      </c>
      <c r="F628" s="70" t="s">
        <v>181</v>
      </c>
      <c r="G628" s="70" t="s">
        <v>2460</v>
      </c>
      <c r="H628" s="70" t="s">
        <v>2461</v>
      </c>
      <c r="I628" s="148"/>
      <c r="J628" s="71">
        <v>4696.3525818774633</v>
      </c>
      <c r="K628" s="71">
        <v>154.05052871078641</v>
      </c>
      <c r="L628" s="71">
        <v>210.45835593289539</v>
      </c>
      <c r="M628" s="71">
        <v>3329.1176895133881</v>
      </c>
      <c r="N628" s="71">
        <v>3203.38641968408</v>
      </c>
      <c r="O628" s="71">
        <v>2280.0804580825911</v>
      </c>
      <c r="P628" s="71">
        <v>1661.3117403687581</v>
      </c>
      <c r="Q628" s="71">
        <v>154.93590047145199</v>
      </c>
      <c r="R628" s="71">
        <v>0</v>
      </c>
      <c r="S628" s="71">
        <v>281.78136880888962</v>
      </c>
      <c r="T628" s="72"/>
      <c r="U628" s="71">
        <v>510117773</v>
      </c>
      <c r="V628" s="71">
        <v>62128</v>
      </c>
      <c r="W628" s="71">
        <v>7233</v>
      </c>
      <c r="X628" s="71">
        <v>665734</v>
      </c>
      <c r="Y628" s="71">
        <v>798069</v>
      </c>
      <c r="Z628" s="71">
        <v>1312082</v>
      </c>
      <c r="AA628" s="71">
        <v>330851</v>
      </c>
      <c r="AB628" s="71">
        <v>2087595</v>
      </c>
      <c r="AC628" s="71">
        <v>0</v>
      </c>
      <c r="AD628" s="71">
        <v>281.78136880888962</v>
      </c>
      <c r="AE628" s="72"/>
      <c r="AF628" s="71"/>
      <c r="AG628" s="71"/>
      <c r="AH628" s="71"/>
      <c r="AI628" s="71"/>
      <c r="AJ628" s="71"/>
      <c r="AK628" s="71"/>
      <c r="AL628" s="71"/>
      <c r="AM628" s="71"/>
      <c r="AN628" s="71"/>
      <c r="AO628" s="71"/>
      <c r="AP628" s="71"/>
      <c r="AQ628" s="72"/>
      <c r="AR628" s="71">
        <v>43106</v>
      </c>
      <c r="AS628" s="71">
        <v>10102</v>
      </c>
      <c r="AT628" s="71">
        <v>1</v>
      </c>
      <c r="AU628" s="71">
        <v>11</v>
      </c>
      <c r="AV628" s="71">
        <v>0</v>
      </c>
      <c r="AW628" s="71">
        <v>6</v>
      </c>
      <c r="AX628" s="71"/>
      <c r="AY628" s="72"/>
      <c r="AZ628" s="71">
        <v>183145.21</v>
      </c>
      <c r="BA628" s="71">
        <v>360536.70000000013</v>
      </c>
      <c r="BB628" s="71">
        <v>9200</v>
      </c>
      <c r="BC628" s="71">
        <v>14039.9</v>
      </c>
      <c r="BD628" s="71">
        <v>0</v>
      </c>
      <c r="BE628" s="71">
        <v>17217.5</v>
      </c>
      <c r="BF628" s="71"/>
      <c r="BG628" s="72"/>
      <c r="BH628" s="71">
        <v>13.842000000000001</v>
      </c>
      <c r="BI628" s="71">
        <v>138.87200000000001</v>
      </c>
      <c r="BJ628" s="71">
        <v>4910.1059999999998</v>
      </c>
      <c r="BK628" s="71">
        <v>0</v>
      </c>
      <c r="BL628" s="71">
        <v>506.78700000000003</v>
      </c>
      <c r="BM628" s="71">
        <v>0</v>
      </c>
      <c r="BN628" s="72"/>
      <c r="BO628" s="71">
        <v>2</v>
      </c>
      <c r="BP628" s="71">
        <v>2</v>
      </c>
      <c r="BQ628" s="71">
        <v>268</v>
      </c>
      <c r="BR628" s="71">
        <v>0</v>
      </c>
      <c r="BS628" s="71">
        <v>67</v>
      </c>
      <c r="BT628" s="71">
        <v>0</v>
      </c>
      <c r="BU628"/>
      <c r="BV628" s="70">
        <v>4039.8649999999998</v>
      </c>
      <c r="BW628" s="70">
        <v>354.435</v>
      </c>
      <c r="BX628" s="70">
        <v>1103.8209999999999</v>
      </c>
      <c r="BY628" s="70">
        <v>6.3579999999999997</v>
      </c>
      <c r="BZ628" s="70">
        <v>65.128</v>
      </c>
      <c r="CA628" s="70">
        <v>0</v>
      </c>
      <c r="CB628" s="70">
        <v>0</v>
      </c>
      <c r="CC628" s="70">
        <v>0</v>
      </c>
      <c r="CD628" s="70">
        <v>0</v>
      </c>
    </row>
    <row r="629" spans="1:82">
      <c r="A629" s="70" t="s">
        <v>2472</v>
      </c>
      <c r="B629" s="70">
        <v>522</v>
      </c>
      <c r="C629" s="70">
        <v>12</v>
      </c>
      <c r="D629" s="70">
        <v>31</v>
      </c>
      <c r="E629" s="70">
        <v>2015</v>
      </c>
      <c r="F629" s="70" t="s">
        <v>182</v>
      </c>
      <c r="G629" s="70" t="s">
        <v>2460</v>
      </c>
      <c r="H629" s="70" t="s">
        <v>2461</v>
      </c>
      <c r="I629" s="148"/>
      <c r="J629" s="71">
        <v>4573.138463732852</v>
      </c>
      <c r="K629" s="71">
        <v>151.71366424117559</v>
      </c>
      <c r="L629" s="71">
        <v>187.79687392488839</v>
      </c>
      <c r="M629" s="71">
        <v>4342.5794747501004</v>
      </c>
      <c r="N629" s="71">
        <v>3067.6738000310052</v>
      </c>
      <c r="O629" s="71">
        <v>2264.8231709316447</v>
      </c>
      <c r="P629" s="71">
        <v>1644.6739156908538</v>
      </c>
      <c r="Q629" s="71">
        <v>150.84400479303801</v>
      </c>
      <c r="R629" s="71">
        <v>0</v>
      </c>
      <c r="S629" s="71">
        <v>286.03246618827671</v>
      </c>
      <c r="T629" s="72"/>
      <c r="U629" s="71">
        <v>537337117</v>
      </c>
      <c r="V629" s="71">
        <v>62128</v>
      </c>
      <c r="W629" s="71">
        <v>7233</v>
      </c>
      <c r="X629" s="71">
        <v>665734</v>
      </c>
      <c r="Y629" s="71">
        <v>804061</v>
      </c>
      <c r="Z629" s="71">
        <v>1315845</v>
      </c>
      <c r="AA629" s="71">
        <v>327279</v>
      </c>
      <c r="AB629" s="71">
        <v>2076195</v>
      </c>
      <c r="AC629" s="71">
        <v>0</v>
      </c>
      <c r="AD629" s="71">
        <v>286.03246618827671</v>
      </c>
      <c r="AE629" s="72"/>
      <c r="AF629" s="71">
        <v>5149945151.9925766</v>
      </c>
      <c r="AG629" s="71">
        <v>116486719.0139821</v>
      </c>
      <c r="AH629" s="71">
        <v>39041747.293395013</v>
      </c>
      <c r="AI629" s="71">
        <v>4283439610.3821111</v>
      </c>
      <c r="AJ629" s="71">
        <v>4583058713.3881807</v>
      </c>
      <c r="AK629" s="71"/>
      <c r="AL629" s="71"/>
      <c r="AM629" s="71">
        <v>284533815.43953848</v>
      </c>
      <c r="AN629" s="71"/>
      <c r="AO629" s="71"/>
      <c r="AP629" s="71">
        <v>14456505757.509783</v>
      </c>
      <c r="AQ629" s="72"/>
      <c r="AR629" s="71">
        <v>47019</v>
      </c>
      <c r="AS629" s="71">
        <v>14781</v>
      </c>
      <c r="AT629" s="71">
        <v>1</v>
      </c>
      <c r="AU629" s="71">
        <v>17</v>
      </c>
      <c r="AV629" s="71">
        <v>0</v>
      </c>
      <c r="AW629" s="71">
        <v>6</v>
      </c>
      <c r="AX629" s="71"/>
      <c r="AY629" s="72"/>
      <c r="AZ629" s="71">
        <v>202939.31</v>
      </c>
      <c r="BA629" s="71">
        <v>570883.20000000007</v>
      </c>
      <c r="BB629" s="71">
        <v>9200</v>
      </c>
      <c r="BC629" s="71">
        <v>29572</v>
      </c>
      <c r="BD629" s="71">
        <v>0</v>
      </c>
      <c r="BE629" s="71">
        <v>17217.5</v>
      </c>
      <c r="BF629" s="71"/>
      <c r="BG629" s="72"/>
      <c r="BH629" s="71">
        <v>0</v>
      </c>
      <c r="BI629" s="71">
        <v>150.095</v>
      </c>
      <c r="BJ629" s="71">
        <v>4724.1019999999999</v>
      </c>
      <c r="BK629" s="71">
        <v>0</v>
      </c>
      <c r="BL629" s="71">
        <v>506.80099999999999</v>
      </c>
      <c r="BM629" s="71">
        <v>0</v>
      </c>
      <c r="BN629" s="72"/>
      <c r="BO629" s="71">
        <v>0</v>
      </c>
      <c r="BP629" s="71">
        <v>2</v>
      </c>
      <c r="BQ629" s="71">
        <v>264</v>
      </c>
      <c r="BR629" s="71">
        <v>0</v>
      </c>
      <c r="BS629" s="71">
        <v>67</v>
      </c>
      <c r="BT629" s="71">
        <v>0</v>
      </c>
      <c r="BU629"/>
      <c r="BV629" s="70">
        <v>3904.8809999999999</v>
      </c>
      <c r="BW629" s="70">
        <v>348.44900000000001</v>
      </c>
      <c r="BX629" s="70">
        <v>1070.5309999999999</v>
      </c>
      <c r="BY629" s="70">
        <v>6.1340000000000003</v>
      </c>
      <c r="BZ629" s="70">
        <v>51.003</v>
      </c>
      <c r="CA629" s="70">
        <v>0</v>
      </c>
      <c r="CB629" s="70">
        <v>0</v>
      </c>
      <c r="CC629" s="70">
        <v>0</v>
      </c>
      <c r="CD629" s="70">
        <v>0</v>
      </c>
    </row>
    <row r="630" spans="1:82">
      <c r="A630" s="70" t="s">
        <v>2473</v>
      </c>
      <c r="B630" s="70">
        <v>523</v>
      </c>
      <c r="C630" s="70">
        <v>13</v>
      </c>
      <c r="D630" s="70">
        <v>31</v>
      </c>
      <c r="E630" s="70">
        <v>2016</v>
      </c>
      <c r="F630" s="70" t="s">
        <v>155</v>
      </c>
      <c r="G630" s="70" t="s">
        <v>2460</v>
      </c>
      <c r="H630" s="70" t="s">
        <v>2461</v>
      </c>
      <c r="I630" s="148"/>
      <c r="J630" s="71">
        <v>4657.750529790781</v>
      </c>
      <c r="K630" s="71">
        <v>150.83108154908192</v>
      </c>
      <c r="L630" s="71">
        <v>178.50687425668332</v>
      </c>
      <c r="M630" s="71">
        <v>2889.5991103244055</v>
      </c>
      <c r="N630" s="71">
        <v>3033.1585229565403</v>
      </c>
      <c r="O630" s="71">
        <v>2251.6350892894425</v>
      </c>
      <c r="P630" s="71">
        <v>1610.6857560288647</v>
      </c>
      <c r="Q630" s="71">
        <v>145.94455766020687</v>
      </c>
      <c r="R630" s="71">
        <v>0</v>
      </c>
      <c r="S630" s="71">
        <v>266.85560849976616</v>
      </c>
      <c r="T630" s="72"/>
      <c r="U630" s="71">
        <v>538539043</v>
      </c>
      <c r="V630" s="71">
        <v>62128</v>
      </c>
      <c r="W630" s="71">
        <v>7233</v>
      </c>
      <c r="X630" s="71">
        <v>665734</v>
      </c>
      <c r="Y630" s="71">
        <v>809888</v>
      </c>
      <c r="Z630" s="71">
        <v>1324264</v>
      </c>
      <c r="AA630" s="71">
        <v>331504</v>
      </c>
      <c r="AB630" s="71">
        <v>2066266</v>
      </c>
      <c r="AC630" s="71">
        <v>0</v>
      </c>
      <c r="AD630" s="71">
        <v>266.85560849976622</v>
      </c>
      <c r="AE630" s="72"/>
      <c r="AF630" s="71">
        <v>5373605211.4735699</v>
      </c>
      <c r="AG630" s="71">
        <v>111635192.5033076</v>
      </c>
      <c r="AH630" s="71">
        <v>28490057.32152722</v>
      </c>
      <c r="AI630" s="71">
        <v>4256216748.4642782</v>
      </c>
      <c r="AJ630" s="71">
        <v>4541817089.1098309</v>
      </c>
      <c r="AK630" s="71"/>
      <c r="AL630" s="71"/>
      <c r="AM630" s="71">
        <v>283393085.34452909</v>
      </c>
      <c r="AN630" s="71"/>
      <c r="AO630" s="71"/>
      <c r="AP630" s="71">
        <v>14595157384.217043</v>
      </c>
      <c r="AQ630" s="72"/>
      <c r="AR630" s="71">
        <v>50652</v>
      </c>
      <c r="AS630" s="71">
        <v>17817</v>
      </c>
      <c r="AT630" s="71">
        <v>2</v>
      </c>
      <c r="AU630" s="71">
        <v>21</v>
      </c>
      <c r="AV630" s="71">
        <v>0</v>
      </c>
      <c r="AW630" s="71">
        <v>7</v>
      </c>
      <c r="AX630" s="71"/>
      <c r="AY630" s="72"/>
      <c r="AZ630" s="71">
        <v>221545.71000000011</v>
      </c>
      <c r="BA630" s="71">
        <v>696350.29999999958</v>
      </c>
      <c r="BB630" s="71">
        <v>9203</v>
      </c>
      <c r="BC630" s="71">
        <v>30260.9</v>
      </c>
      <c r="BD630" s="71">
        <v>0</v>
      </c>
      <c r="BE630" s="71">
        <v>17587.5</v>
      </c>
      <c r="BF630" s="71"/>
      <c r="BG630" s="72"/>
      <c r="BH630" s="71">
        <v>5.8970000000000002</v>
      </c>
      <c r="BI630" s="71">
        <v>284.14299999999997</v>
      </c>
      <c r="BJ630" s="71">
        <v>4799.6890000000003</v>
      </c>
      <c r="BK630" s="71">
        <v>0</v>
      </c>
      <c r="BL630" s="71">
        <v>501.86199999999997</v>
      </c>
      <c r="BM630" s="71">
        <v>0</v>
      </c>
      <c r="BN630" s="72"/>
      <c r="BO630" s="71">
        <v>1</v>
      </c>
      <c r="BP630" s="71">
        <v>2</v>
      </c>
      <c r="BQ630" s="71">
        <v>276</v>
      </c>
      <c r="BR630" s="71">
        <v>0</v>
      </c>
      <c r="BS630" s="71">
        <v>67</v>
      </c>
      <c r="BT630" s="71">
        <v>0</v>
      </c>
      <c r="BU630"/>
      <c r="BV630" s="70">
        <v>4091.3069999999998</v>
      </c>
      <c r="BW630" s="70">
        <v>386.91699999999997</v>
      </c>
      <c r="BX630" s="70">
        <v>1060.325</v>
      </c>
      <c r="BY630" s="70">
        <v>5.57</v>
      </c>
      <c r="BZ630" s="70">
        <v>47.47</v>
      </c>
      <c r="CA630" s="70">
        <v>0</v>
      </c>
      <c r="CB630" s="70">
        <v>0</v>
      </c>
      <c r="CC630" s="70">
        <v>2E-3</v>
      </c>
      <c r="CD630" s="70">
        <v>0</v>
      </c>
    </row>
    <row r="631" spans="1:82">
      <c r="A631" s="70" t="s">
        <v>2474</v>
      </c>
      <c r="B631" s="70">
        <v>524</v>
      </c>
      <c r="C631" s="70">
        <v>14</v>
      </c>
      <c r="D631" s="70">
        <v>31</v>
      </c>
      <c r="E631" s="70">
        <v>2017</v>
      </c>
      <c r="F631" s="70" t="s">
        <v>156</v>
      </c>
      <c r="G631" s="70" t="s">
        <v>2460</v>
      </c>
      <c r="H631" s="70" t="s">
        <v>2461</v>
      </c>
      <c r="I631" s="148"/>
      <c r="J631" s="71">
        <v>4784.0476051414935</v>
      </c>
      <c r="K631" s="71">
        <v>150.14663206022871</v>
      </c>
      <c r="L631" s="71">
        <v>191.63097657378293</v>
      </c>
      <c r="M631" s="71">
        <v>2558.7072376258729</v>
      </c>
      <c r="N631" s="71">
        <v>2953.2728083977358</v>
      </c>
      <c r="O631" s="71">
        <v>2222.5473447368431</v>
      </c>
      <c r="P631" s="71">
        <v>1586.6409224302581</v>
      </c>
      <c r="Q631" s="71">
        <v>140.317672046832</v>
      </c>
      <c r="R631" s="71">
        <v>0</v>
      </c>
      <c r="S631" s="71">
        <v>276.59424537387451</v>
      </c>
      <c r="T631" s="72"/>
      <c r="U631" s="71">
        <v>562714930</v>
      </c>
      <c r="V631" s="71">
        <v>62128</v>
      </c>
      <c r="W631" s="71">
        <v>7233</v>
      </c>
      <c r="X631" s="71">
        <v>665734</v>
      </c>
      <c r="Y631" s="71">
        <v>816077</v>
      </c>
      <c r="Z631" s="71">
        <v>1328840</v>
      </c>
      <c r="AA631" s="71">
        <v>328637</v>
      </c>
      <c r="AB631" s="71">
        <v>2054349</v>
      </c>
      <c r="AC631" s="71">
        <v>0</v>
      </c>
      <c r="AD631" s="71">
        <v>276.59424537387451</v>
      </c>
      <c r="AE631" s="72"/>
      <c r="AF631" s="71">
        <v>5593934024.3241615</v>
      </c>
      <c r="AG631" s="71">
        <v>112354934.9082903</v>
      </c>
      <c r="AH631" s="71">
        <v>39260269.321689174</v>
      </c>
      <c r="AI631" s="71">
        <v>4018814463.949605</v>
      </c>
      <c r="AJ631" s="71">
        <v>4271612359.5917711</v>
      </c>
      <c r="AK631" s="71"/>
      <c r="AL631" s="71"/>
      <c r="AM631" s="71">
        <v>282199517.03021061</v>
      </c>
      <c r="AN631" s="71"/>
      <c r="AO631" s="71"/>
      <c r="AP631" s="71">
        <v>14318175569.125727</v>
      </c>
      <c r="AQ631" s="72"/>
      <c r="AR631" s="71">
        <v>53756</v>
      </c>
      <c r="AS631" s="71">
        <v>20013</v>
      </c>
      <c r="AT631" s="71">
        <v>2</v>
      </c>
      <c r="AU631" s="71">
        <v>27</v>
      </c>
      <c r="AV631" s="71">
        <v>1</v>
      </c>
      <c r="AW631" s="71">
        <v>9</v>
      </c>
      <c r="AX631" s="71"/>
      <c r="AY631" s="72"/>
      <c r="AZ631" s="71">
        <v>237320.6100000001</v>
      </c>
      <c r="BA631" s="71">
        <v>792459.22</v>
      </c>
      <c r="BB631" s="71">
        <v>9203</v>
      </c>
      <c r="BC631" s="71">
        <v>31746.7</v>
      </c>
      <c r="BD631" s="71">
        <v>78.900000000000006</v>
      </c>
      <c r="BE631" s="71">
        <v>18084</v>
      </c>
      <c r="BF631" s="71"/>
      <c r="BG631" s="72"/>
      <c r="BH631" s="71">
        <v>6.0629999999999997</v>
      </c>
      <c r="BI631" s="71">
        <v>231.45400000000001</v>
      </c>
      <c r="BJ631" s="71">
        <v>5039.0129999999999</v>
      </c>
      <c r="BK631" s="71">
        <v>0</v>
      </c>
      <c r="BL631" s="71">
        <v>484.17500000000001</v>
      </c>
      <c r="BM631" s="71">
        <v>0</v>
      </c>
      <c r="BN631" s="72"/>
      <c r="BO631" s="71">
        <v>1</v>
      </c>
      <c r="BP631" s="71">
        <v>2</v>
      </c>
      <c r="BQ631" s="71">
        <v>274</v>
      </c>
      <c r="BR631" s="71">
        <v>0</v>
      </c>
      <c r="BS631" s="71">
        <v>63</v>
      </c>
      <c r="BT631" s="71">
        <v>0</v>
      </c>
      <c r="BU631"/>
      <c r="BV631" s="70">
        <v>4123.348</v>
      </c>
      <c r="BW631" s="70">
        <v>437.726</v>
      </c>
      <c r="BX631" s="70">
        <v>1143.482</v>
      </c>
      <c r="BY631" s="70">
        <v>5.6150000000000002</v>
      </c>
      <c r="BZ631" s="70">
        <v>50.531999999999996</v>
      </c>
      <c r="CA631" s="70">
        <v>0</v>
      </c>
      <c r="CB631" s="70">
        <v>0</v>
      </c>
      <c r="CC631" s="70">
        <v>2E-3</v>
      </c>
      <c r="CD631" s="70">
        <v>0</v>
      </c>
    </row>
    <row r="632" spans="1:82">
      <c r="A632" s="70" t="s">
        <v>2475</v>
      </c>
      <c r="B632" s="70">
        <v>525</v>
      </c>
      <c r="C632" s="70">
        <v>15</v>
      </c>
      <c r="D632" s="70">
        <v>31</v>
      </c>
      <c r="E632" s="70">
        <v>2018</v>
      </c>
      <c r="F632" s="70" t="s">
        <v>183</v>
      </c>
      <c r="G632" s="70" t="s">
        <v>2460</v>
      </c>
      <c r="H632" s="70" t="s">
        <v>2461</v>
      </c>
      <c r="I632" s="148"/>
      <c r="J632" s="71">
        <v>4695.2852781164738</v>
      </c>
      <c r="K632" s="71">
        <v>141.43728184099021</v>
      </c>
      <c r="L632" s="71">
        <v>169.76740080458032</v>
      </c>
      <c r="M632" s="71">
        <v>2645.6509068837759</v>
      </c>
      <c r="N632" s="71">
        <v>2678.2093587412023</v>
      </c>
      <c r="O632" s="71">
        <v>2189.7248069610246</v>
      </c>
      <c r="P632" s="71">
        <v>1566.2106334748698</v>
      </c>
      <c r="Q632" s="71">
        <v>129.55764884413199</v>
      </c>
      <c r="R632" s="71">
        <v>0</v>
      </c>
      <c r="S632" s="71">
        <v>285.00176704967168</v>
      </c>
      <c r="T632" s="72"/>
      <c r="U632" s="71">
        <v>588971066</v>
      </c>
      <c r="V632" s="71">
        <v>62128</v>
      </c>
      <c r="W632" s="71">
        <v>7233</v>
      </c>
      <c r="X632" s="71">
        <v>665734</v>
      </c>
      <c r="Y632" s="71">
        <v>824383</v>
      </c>
      <c r="Z632" s="71">
        <v>1334284</v>
      </c>
      <c r="AA632" s="71">
        <v>327667</v>
      </c>
      <c r="AB632" s="71">
        <v>2044114</v>
      </c>
      <c r="AC632" s="71">
        <v>0</v>
      </c>
      <c r="AD632" s="71">
        <v>285.00176704967168</v>
      </c>
      <c r="AE632" s="72"/>
      <c r="AF632" s="71">
        <v>5575709318.2649059</v>
      </c>
      <c r="AG632" s="71">
        <v>100255631.1129531</v>
      </c>
      <c r="AH632" s="71">
        <v>36994776.539312497</v>
      </c>
      <c r="AI632" s="71">
        <v>4092850708.5675669</v>
      </c>
      <c r="AJ632" s="71">
        <v>4095871552.2337532</v>
      </c>
      <c r="AK632" s="71"/>
      <c r="AL632" s="71"/>
      <c r="AM632" s="71">
        <v>281374562.52123147</v>
      </c>
      <c r="AN632" s="71"/>
      <c r="AO632" s="71"/>
      <c r="AP632" s="71">
        <v>14183056549.239721</v>
      </c>
      <c r="AQ632" s="72"/>
      <c r="AR632" s="71">
        <v>57378</v>
      </c>
      <c r="AS632" s="71">
        <v>22353</v>
      </c>
      <c r="AT632" s="71">
        <v>2</v>
      </c>
      <c r="AU632" s="71">
        <v>33</v>
      </c>
      <c r="AV632" s="71">
        <v>1</v>
      </c>
      <c r="AW632" s="71">
        <v>9</v>
      </c>
      <c r="AX632" s="71"/>
      <c r="AY632" s="72"/>
      <c r="AZ632" s="71">
        <v>255115.61000000016</v>
      </c>
      <c r="BA632" s="71">
        <v>882145.8</v>
      </c>
      <c r="BB632" s="71">
        <v>9203</v>
      </c>
      <c r="BC632" s="71">
        <v>33505</v>
      </c>
      <c r="BD632" s="71">
        <v>79</v>
      </c>
      <c r="BE632" s="71">
        <v>18134.5</v>
      </c>
      <c r="BF632" s="71"/>
      <c r="BG632" s="72"/>
      <c r="BH632" s="71">
        <v>5.625</v>
      </c>
      <c r="BI632" s="71">
        <v>173.929</v>
      </c>
      <c r="BJ632" s="71">
        <v>5027.7889999999998</v>
      </c>
      <c r="BK632" s="71">
        <v>0</v>
      </c>
      <c r="BL632" s="71">
        <v>496.02600000000001</v>
      </c>
      <c r="BM632" s="71">
        <v>0</v>
      </c>
      <c r="BN632" s="72"/>
      <c r="BO632" s="71">
        <v>1</v>
      </c>
      <c r="BP632" s="71">
        <v>2</v>
      </c>
      <c r="BQ632" s="71">
        <v>272</v>
      </c>
      <c r="BR632" s="71">
        <v>0</v>
      </c>
      <c r="BS632" s="71">
        <v>63</v>
      </c>
      <c r="BT632" s="71">
        <v>0</v>
      </c>
      <c r="BU632"/>
      <c r="BV632" s="70">
        <v>4013.5709999999999</v>
      </c>
      <c r="BW632" s="70">
        <v>462.12200000000001</v>
      </c>
      <c r="BX632" s="70">
        <v>1173.162</v>
      </c>
      <c r="BY632" s="70">
        <v>6.2270000000000003</v>
      </c>
      <c r="BZ632" s="70">
        <v>48.286999999999999</v>
      </c>
      <c r="CA632" s="70">
        <v>0</v>
      </c>
      <c r="CB632" s="70">
        <v>0</v>
      </c>
      <c r="CC632" s="70">
        <v>0</v>
      </c>
      <c r="CD632" s="70">
        <v>0</v>
      </c>
    </row>
    <row r="633" spans="1:82">
      <c r="A633" s="70" t="s">
        <v>2476</v>
      </c>
      <c r="B633" s="70">
        <v>526</v>
      </c>
      <c r="C633" s="70">
        <v>16</v>
      </c>
      <c r="D633" s="70">
        <v>31</v>
      </c>
      <c r="E633" s="70">
        <v>2019</v>
      </c>
      <c r="F633" s="70" t="s">
        <v>158</v>
      </c>
      <c r="G633" s="70" t="s">
        <v>2460</v>
      </c>
      <c r="H633" s="70" t="s">
        <v>2461</v>
      </c>
      <c r="I633" s="148"/>
      <c r="J633" s="71">
        <v>4485.6038962585762</v>
      </c>
      <c r="K633" s="71">
        <v>128.59450931438494</v>
      </c>
      <c r="L633" s="71">
        <v>170.540700471658</v>
      </c>
      <c r="M633" s="71">
        <v>2716.4860093749289</v>
      </c>
      <c r="N633" s="71">
        <v>2568.6120975673584</v>
      </c>
      <c r="O633" s="71">
        <v>2130.7734943194328</v>
      </c>
      <c r="P633" s="71">
        <v>1540.4820446536851</v>
      </c>
      <c r="Q633" s="71">
        <v>125.425404120932</v>
      </c>
      <c r="R633" s="71">
        <v>0</v>
      </c>
      <c r="S633" s="71">
        <v>270.70042539608096</v>
      </c>
      <c r="T633" s="72"/>
      <c r="U633" s="71">
        <v>591428797</v>
      </c>
      <c r="V633" s="71">
        <v>62128</v>
      </c>
      <c r="W633" s="71">
        <v>7233</v>
      </c>
      <c r="X633" s="71">
        <v>665734</v>
      </c>
      <c r="Y633" s="71">
        <v>832257</v>
      </c>
      <c r="Z633" s="71">
        <v>1334007</v>
      </c>
      <c r="AA633" s="71">
        <v>319872</v>
      </c>
      <c r="AB633" s="71">
        <v>2032490</v>
      </c>
      <c r="AC633" s="71">
        <v>0</v>
      </c>
      <c r="AD633" s="71">
        <v>270.70042539608107</v>
      </c>
      <c r="AE633" s="72"/>
      <c r="AF633" s="71">
        <v>5632442506.692524</v>
      </c>
      <c r="AG633" s="71">
        <v>97301989.975157738</v>
      </c>
      <c r="AH633" s="71">
        <v>38996087.48274333</v>
      </c>
      <c r="AI633" s="71">
        <v>4543730558.3088484</v>
      </c>
      <c r="AJ633" s="71">
        <v>3846625127.8558731</v>
      </c>
      <c r="AK633" s="71">
        <v>0</v>
      </c>
      <c r="AL633" s="71">
        <v>0</v>
      </c>
      <c r="AM633" s="71">
        <v>276809837.42347181</v>
      </c>
      <c r="AN633" s="71">
        <v>0</v>
      </c>
      <c r="AO633" s="71">
        <v>0</v>
      </c>
      <c r="AP633" s="71">
        <v>14435906107.738619</v>
      </c>
      <c r="AQ633" s="72"/>
      <c r="AR633" s="71">
        <v>60618</v>
      </c>
      <c r="AS633" s="71">
        <v>24286</v>
      </c>
      <c r="AT633" s="71">
        <v>2</v>
      </c>
      <c r="AU633" s="71">
        <v>46</v>
      </c>
      <c r="AV633" s="71">
        <v>1</v>
      </c>
      <c r="AW633" s="71">
        <v>9</v>
      </c>
      <c r="AX633" s="71"/>
      <c r="AY633" s="72"/>
      <c r="AZ633" s="71">
        <v>272488.71000000002</v>
      </c>
      <c r="BA633" s="71">
        <v>1043067.6</v>
      </c>
      <c r="BB633" s="71">
        <v>9203</v>
      </c>
      <c r="BC633" s="71">
        <v>70882.7</v>
      </c>
      <c r="BD633" s="71">
        <v>78.900000000000006</v>
      </c>
      <c r="BE633" s="71">
        <v>18394</v>
      </c>
      <c r="BF633" s="71"/>
      <c r="BG633" s="72"/>
      <c r="BH633" s="71">
        <v>5.4859999999999998</v>
      </c>
      <c r="BI633" s="71">
        <v>242.40100000000001</v>
      </c>
      <c r="BJ633" s="71">
        <v>4836.4480000000003</v>
      </c>
      <c r="BK633" s="71">
        <v>0</v>
      </c>
      <c r="BL633" s="71">
        <v>480.54399999999998</v>
      </c>
      <c r="BM633" s="71">
        <v>0</v>
      </c>
      <c r="BN633" s="72"/>
      <c r="BO633" s="71">
        <v>1</v>
      </c>
      <c r="BP633" s="71">
        <v>2</v>
      </c>
      <c r="BQ633" s="71">
        <v>273</v>
      </c>
      <c r="BR633" s="71">
        <v>0</v>
      </c>
      <c r="BS633" s="71">
        <v>62</v>
      </c>
      <c r="BT633" s="71">
        <v>0</v>
      </c>
      <c r="BU633"/>
      <c r="BV633" s="70">
        <v>3901.413</v>
      </c>
      <c r="BW633" s="70">
        <v>466.83699999999999</v>
      </c>
      <c r="BX633" s="70">
        <v>1142.9280000000001</v>
      </c>
      <c r="BY633" s="70">
        <v>5.9889999999999999</v>
      </c>
      <c r="BZ633" s="70">
        <v>47.66</v>
      </c>
      <c r="CA633" s="70">
        <v>5.1999999999999998E-2</v>
      </c>
      <c r="CB633" s="70">
        <v>0</v>
      </c>
      <c r="CC633" s="70">
        <v>0</v>
      </c>
      <c r="CD633" s="70">
        <v>0</v>
      </c>
    </row>
    <row r="634" spans="1:82">
      <c r="A634" s="70" t="s">
        <v>2477</v>
      </c>
      <c r="B634" s="70">
        <v>527</v>
      </c>
      <c r="C634" s="70">
        <v>17</v>
      </c>
      <c r="D634" s="70">
        <v>31</v>
      </c>
      <c r="E634" s="70">
        <v>2020</v>
      </c>
      <c r="F634" s="70" t="s">
        <v>159</v>
      </c>
      <c r="G634" s="1064" t="s">
        <v>2460</v>
      </c>
      <c r="H634" s="70" t="s">
        <v>2461</v>
      </c>
      <c r="I634" s="148"/>
      <c r="J634" s="71">
        <v>4435.9213367637267</v>
      </c>
      <c r="K634" s="71">
        <v>138.89672142039092</v>
      </c>
      <c r="L634" s="71">
        <v>194.1036566733188</v>
      </c>
      <c r="M634" s="71">
        <v>2402.5361484333926</v>
      </c>
      <c r="N634" s="71">
        <v>2508.6265862252567</v>
      </c>
      <c r="O634" s="71">
        <v>1867.6789062615298</v>
      </c>
      <c r="P634" s="71">
        <v>1449.91159029813</v>
      </c>
      <c r="Q634" s="71">
        <v>118.91599628013201</v>
      </c>
      <c r="R634" s="71">
        <v>0</v>
      </c>
      <c r="S634" s="71">
        <v>280.70569051218001</v>
      </c>
      <c r="T634" s="72"/>
      <c r="U634" s="71">
        <v>561493320</v>
      </c>
      <c r="V634" s="71">
        <v>60870</v>
      </c>
      <c r="W634" s="71">
        <v>9713</v>
      </c>
      <c r="X634" s="71">
        <v>670016</v>
      </c>
      <c r="Y634" s="71">
        <v>837617</v>
      </c>
      <c r="Z634" s="71">
        <v>1334593</v>
      </c>
      <c r="AA634" s="71">
        <v>320001</v>
      </c>
      <c r="AB634" s="71">
        <v>2016868</v>
      </c>
      <c r="AC634" s="71">
        <v>0</v>
      </c>
      <c r="AD634" s="71">
        <v>280.70569051218001</v>
      </c>
      <c r="AE634" s="72"/>
      <c r="AF634" s="71">
        <v>5569566534.4297457</v>
      </c>
      <c r="AG634" s="71">
        <v>102493025.3508009</v>
      </c>
      <c r="AH634" s="71">
        <v>47116042.440283827</v>
      </c>
      <c r="AI634" s="71">
        <v>4241495039.5067797</v>
      </c>
      <c r="AJ634" s="71">
        <v>4530793672.1473904</v>
      </c>
      <c r="AK634" s="71">
        <v>0</v>
      </c>
      <c r="AL634" s="71">
        <v>0</v>
      </c>
      <c r="AM634" s="71">
        <v>263223681.87084198</v>
      </c>
      <c r="AN634" s="71">
        <v>0</v>
      </c>
      <c r="AO634" s="71">
        <v>0</v>
      </c>
      <c r="AP634" s="71">
        <v>14754687995.745842</v>
      </c>
      <c r="AQ634" s="72"/>
      <c r="AR634" s="71">
        <v>64144</v>
      </c>
      <c r="AS634" s="71">
        <v>25302</v>
      </c>
      <c r="AT634" s="71">
        <v>2</v>
      </c>
      <c r="AU634" s="71">
        <v>60</v>
      </c>
      <c r="AV634" s="71">
        <v>3</v>
      </c>
      <c r="AW634" s="71">
        <v>10</v>
      </c>
      <c r="AX634" s="71"/>
      <c r="AY634" s="72"/>
      <c r="AZ634" s="71">
        <v>293463.41000000009</v>
      </c>
      <c r="BA634" s="71">
        <v>1122977.8</v>
      </c>
      <c r="BB634" s="71">
        <v>9203</v>
      </c>
      <c r="BC634" s="71">
        <v>83182.799999999988</v>
      </c>
      <c r="BD634" s="71">
        <v>378.9</v>
      </c>
      <c r="BE634" s="71">
        <v>25194</v>
      </c>
      <c r="BF634" s="71"/>
      <c r="BG634" s="72"/>
      <c r="BH634" s="71">
        <v>6.2009999999999996</v>
      </c>
      <c r="BI634" s="71">
        <v>221.65100000000001</v>
      </c>
      <c r="BJ634" s="71">
        <v>4404.53</v>
      </c>
      <c r="BK634" s="71">
        <v>0</v>
      </c>
      <c r="BL634" s="71">
        <v>447.95500000000004</v>
      </c>
      <c r="BM634" s="71">
        <v>0</v>
      </c>
      <c r="BN634" s="72"/>
      <c r="BO634" s="71">
        <v>1</v>
      </c>
      <c r="BP634" s="71">
        <v>2</v>
      </c>
      <c r="BQ634" s="71">
        <v>278</v>
      </c>
      <c r="BR634" s="71">
        <v>0</v>
      </c>
      <c r="BS634" s="71">
        <v>62</v>
      </c>
      <c r="BT634" s="71">
        <v>0</v>
      </c>
      <c r="BU634"/>
      <c r="BV634" s="70">
        <v>3563.732</v>
      </c>
      <c r="BW634" s="70">
        <v>411.04</v>
      </c>
      <c r="BX634" s="70">
        <v>1069.6020000000001</v>
      </c>
      <c r="BY634" s="70">
        <v>5.24</v>
      </c>
      <c r="BZ634" s="70">
        <v>30.687999999999999</v>
      </c>
      <c r="CA634" s="70">
        <v>3.5000000000000003E-2</v>
      </c>
      <c r="CB634" s="70">
        <v>0</v>
      </c>
      <c r="CC634" s="70">
        <v>0</v>
      </c>
      <c r="CD634" s="70">
        <v>0</v>
      </c>
    </row>
    <row r="635" spans="1:82">
      <c r="A635" s="70" t="s">
        <v>2478</v>
      </c>
      <c r="B635" s="70">
        <v>527</v>
      </c>
      <c r="C635" s="70">
        <v>18</v>
      </c>
      <c r="D635" s="70">
        <v>31</v>
      </c>
      <c r="E635" s="70">
        <v>2021</v>
      </c>
      <c r="F635" s="70" t="s">
        <v>160</v>
      </c>
      <c r="G635" s="1064" t="s">
        <v>2460</v>
      </c>
      <c r="H635" s="70" t="s">
        <v>2461</v>
      </c>
      <c r="I635" s="148"/>
      <c r="J635" s="71">
        <v>4498.9477848489341</v>
      </c>
      <c r="K635" s="71">
        <v>151.43658121100927</v>
      </c>
      <c r="L635" s="71">
        <v>218.56112326770426</v>
      </c>
      <c r="M635" s="71">
        <v>2743.6288354489975</v>
      </c>
      <c r="N635" s="71">
        <v>2607.6620799257748</v>
      </c>
      <c r="O635" s="71">
        <v>1808.8097801635342</v>
      </c>
      <c r="P635" s="71">
        <v>1492.1286648305693</v>
      </c>
      <c r="Q635" s="71">
        <v>116.58048637252701</v>
      </c>
      <c r="R635" s="71">
        <v>0</v>
      </c>
      <c r="S635" s="71">
        <v>255.98238210571296</v>
      </c>
      <c r="T635" s="72"/>
      <c r="U635" s="71">
        <v>611591460</v>
      </c>
      <c r="V635" s="71">
        <v>60870</v>
      </c>
      <c r="W635" s="71">
        <v>9713</v>
      </c>
      <c r="X635" s="71">
        <v>670016</v>
      </c>
      <c r="Y635" s="71">
        <v>838840</v>
      </c>
      <c r="Z635" s="71">
        <v>1330853</v>
      </c>
      <c r="AA635" s="71">
        <v>321122</v>
      </c>
      <c r="AB635" s="71">
        <v>1996682</v>
      </c>
      <c r="AC635" s="71">
        <v>0</v>
      </c>
      <c r="AD635" s="71">
        <v>255.98238210571296</v>
      </c>
      <c r="AE635" s="72"/>
      <c r="AF635" s="71">
        <v>5485316656.4159985</v>
      </c>
      <c r="AG635" s="71">
        <v>104493767.47212151</v>
      </c>
      <c r="AH635" s="71">
        <v>50693146.495546237</v>
      </c>
      <c r="AI635" s="71">
        <v>4211029366.1944351</v>
      </c>
      <c r="AJ635" s="71">
        <v>4390956255.5546646</v>
      </c>
      <c r="AK635" s="71">
        <v>0</v>
      </c>
      <c r="AL635" s="71">
        <v>0</v>
      </c>
      <c r="AM635" s="71">
        <v>262092242.03585953</v>
      </c>
      <c r="AN635" s="71">
        <v>0</v>
      </c>
      <c r="AO635" s="71">
        <v>0</v>
      </c>
      <c r="AP635" s="71">
        <v>14504581434.168627</v>
      </c>
      <c r="AQ635" s="72"/>
      <c r="AR635" s="71">
        <v>68549</v>
      </c>
      <c r="AS635" s="71">
        <v>25899</v>
      </c>
      <c r="AT635" s="71">
        <v>2</v>
      </c>
      <c r="AU635" s="71">
        <v>64</v>
      </c>
      <c r="AV635" s="71">
        <v>4</v>
      </c>
      <c r="AW635" s="71">
        <v>10</v>
      </c>
      <c r="AX635" s="71"/>
      <c r="AY635" s="72"/>
      <c r="AZ635" s="71">
        <v>319798.60999998369</v>
      </c>
      <c r="BA635" s="71">
        <v>1224536.199999983</v>
      </c>
      <c r="BB635" s="71">
        <v>9203</v>
      </c>
      <c r="BC635" s="71">
        <v>95081.600000000006</v>
      </c>
      <c r="BD635" s="71">
        <v>428.8</v>
      </c>
      <c r="BE635" s="71">
        <v>25194</v>
      </c>
      <c r="BF635" s="71"/>
      <c r="BG635" s="72"/>
      <c r="BH635" s="71">
        <v>10.183999999999999</v>
      </c>
      <c r="BI635" s="71">
        <v>220.48</v>
      </c>
      <c r="BJ635" s="71">
        <v>4545.3770000000004</v>
      </c>
      <c r="BK635" s="71">
        <v>0</v>
      </c>
      <c r="BL635" s="71">
        <v>445.34499999999997</v>
      </c>
      <c r="BM635" s="71">
        <v>0</v>
      </c>
      <c r="BN635" s="72"/>
      <c r="BO635" s="71">
        <v>2</v>
      </c>
      <c r="BP635" s="71">
        <v>2</v>
      </c>
      <c r="BQ635" s="71">
        <v>282</v>
      </c>
      <c r="BR635" s="71">
        <v>0</v>
      </c>
      <c r="BS635" s="71">
        <v>63</v>
      </c>
      <c r="BT635" s="71">
        <v>0</v>
      </c>
      <c r="BU635"/>
      <c r="BV635" s="70">
        <v>3687.1060000000002</v>
      </c>
      <c r="BW635" s="70">
        <v>419.12700000000001</v>
      </c>
      <c r="BX635" s="70">
        <v>1074.1980000000001</v>
      </c>
      <c r="BY635" s="70">
        <v>5.2729999999999997</v>
      </c>
      <c r="BZ635" s="70">
        <v>35.682000000000002</v>
      </c>
      <c r="CA635" s="70">
        <v>0</v>
      </c>
      <c r="CB635" s="70">
        <v>0</v>
      </c>
      <c r="CC635" s="70">
        <v>0</v>
      </c>
      <c r="CD635" s="70">
        <v>0</v>
      </c>
    </row>
    <row r="636" spans="1:82">
      <c r="A636" s="70" t="s">
        <v>2479</v>
      </c>
      <c r="B636" s="70">
        <v>527</v>
      </c>
      <c r="C636" s="70">
        <v>19</v>
      </c>
      <c r="D636" s="70">
        <v>31</v>
      </c>
      <c r="E636" s="70">
        <v>2022</v>
      </c>
      <c r="F636" s="70" t="s">
        <v>161</v>
      </c>
      <c r="G636" s="70" t="s">
        <v>2460</v>
      </c>
      <c r="H636" s="70" t="s">
        <v>2461</v>
      </c>
      <c r="I636" s="148"/>
      <c r="J636" s="71">
        <v>4265.3463276081611</v>
      </c>
      <c r="K636" s="71">
        <v>144.3981223840976</v>
      </c>
      <c r="L636" s="71">
        <v>185.47561530752614</v>
      </c>
      <c r="M636" s="71">
        <v>2479.3792041041684</v>
      </c>
      <c r="N636" s="71">
        <v>2793.6047328774421</v>
      </c>
      <c r="O636" s="71">
        <v>1904.9385462106784</v>
      </c>
      <c r="P636" s="71">
        <v>1480.0626579838818</v>
      </c>
      <c r="Q636" s="71">
        <v>116.69733558273809</v>
      </c>
      <c r="R636" s="71">
        <v>0</v>
      </c>
      <c r="S636" s="71">
        <v>274.3961818299419</v>
      </c>
      <c r="T636" s="72"/>
      <c r="U636" s="71">
        <v>654122852</v>
      </c>
      <c r="V636" s="71">
        <v>60870</v>
      </c>
      <c r="W636" s="71">
        <v>9713</v>
      </c>
      <c r="X636" s="71">
        <v>670016</v>
      </c>
      <c r="Y636" s="71">
        <v>846707</v>
      </c>
      <c r="Z636" s="71">
        <v>1331653</v>
      </c>
      <c r="AA636" s="71">
        <v>323381</v>
      </c>
      <c r="AB636" s="71">
        <v>1982294</v>
      </c>
      <c r="AC636" s="71">
        <v>0</v>
      </c>
      <c r="AD636" s="71">
        <v>274.3961818299419</v>
      </c>
      <c r="AE636" s="72"/>
      <c r="AF636" s="71">
        <v>5205333022.7783089</v>
      </c>
      <c r="AG636" s="71">
        <v>105971057.1685203</v>
      </c>
      <c r="AH636" s="71">
        <v>53576914.441314049</v>
      </c>
      <c r="AI636" s="71">
        <v>4060015390.0475698</v>
      </c>
      <c r="AJ636" s="71">
        <v>4751197304.0492802</v>
      </c>
      <c r="AK636" s="71">
        <v>0</v>
      </c>
      <c r="AL636" s="71">
        <v>0</v>
      </c>
      <c r="AM636" s="71">
        <v>255968260.93945873</v>
      </c>
      <c r="AN636" s="71">
        <v>0</v>
      </c>
      <c r="AO636" s="71">
        <v>0</v>
      </c>
      <c r="AP636" s="71">
        <v>14432061949.424452</v>
      </c>
      <c r="AQ636" s="72"/>
      <c r="AR636" s="71">
        <v>72835</v>
      </c>
      <c r="AS636" s="71">
        <v>26215</v>
      </c>
      <c r="AT636" s="71">
        <v>2</v>
      </c>
      <c r="AU636" s="71">
        <v>67</v>
      </c>
      <c r="AV636" s="71">
        <v>5</v>
      </c>
      <c r="AW636" s="71">
        <v>12</v>
      </c>
      <c r="AX636" s="71"/>
      <c r="AY636" s="72"/>
      <c r="AZ636" s="71">
        <v>345457.80999997829</v>
      </c>
      <c r="BA636" s="71">
        <v>1292325.6999999818</v>
      </c>
      <c r="BB636" s="71">
        <v>9203</v>
      </c>
      <c r="BC636" s="71">
        <v>112151.40000000002</v>
      </c>
      <c r="BD636" s="71">
        <v>2426.8000000000002</v>
      </c>
      <c r="BE636" s="71">
        <v>32594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77182</v>
      </c>
      <c r="AS637" s="71">
        <v>26477</v>
      </c>
      <c r="AT637" s="71">
        <v>2</v>
      </c>
      <c r="AU637" s="71">
        <v>74</v>
      </c>
      <c r="AV637" s="71">
        <v>5</v>
      </c>
      <c r="AW637" s="71">
        <v>15</v>
      </c>
      <c r="AX637" s="71"/>
      <c r="AY637" s="72"/>
      <c r="AZ637" s="71">
        <v>370164.50999997091</v>
      </c>
      <c r="BA637" s="71">
        <v>1317554.5999999815</v>
      </c>
      <c r="BB637" s="71">
        <v>9203</v>
      </c>
      <c r="BC637" s="71">
        <v>140058.5</v>
      </c>
      <c r="BD637" s="71">
        <v>2426.8000000000002</v>
      </c>
      <c r="BE637" s="71">
        <v>49114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2192</v>
      </c>
      <c r="B9" s="70">
        <v>1</v>
      </c>
      <c r="C9" s="70">
        <v>1</v>
      </c>
      <c r="D9" s="70">
        <v>1</v>
      </c>
      <c r="E9" s="70">
        <v>1990</v>
      </c>
      <c r="F9" s="70" t="s">
        <v>787</v>
      </c>
      <c r="G9" s="1073" t="s">
        <v>2193</v>
      </c>
      <c r="H9" s="70" t="s">
        <v>2194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2195</v>
      </c>
      <c r="B10" s="70">
        <v>2</v>
      </c>
      <c r="C10" s="70">
        <v>2</v>
      </c>
      <c r="D10" s="70">
        <v>1</v>
      </c>
      <c r="E10" s="70">
        <v>2005</v>
      </c>
      <c r="F10" s="70" t="s">
        <v>789</v>
      </c>
      <c r="G10" s="1073" t="s">
        <v>2193</v>
      </c>
      <c r="H10" s="70" t="s">
        <v>2194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2196</v>
      </c>
      <c r="B11" s="70">
        <v>3</v>
      </c>
      <c r="C11" s="70">
        <v>3</v>
      </c>
      <c r="D11" s="70">
        <v>1</v>
      </c>
      <c r="E11" s="70">
        <v>2006</v>
      </c>
      <c r="F11" s="70" t="s">
        <v>790</v>
      </c>
      <c r="G11" s="1073" t="s">
        <v>2193</v>
      </c>
      <c r="H11" s="70" t="s">
        <v>2194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2197</v>
      </c>
      <c r="B12" s="70">
        <v>4</v>
      </c>
      <c r="C12" s="70">
        <v>4</v>
      </c>
      <c r="D12" s="70">
        <v>1</v>
      </c>
      <c r="E12" s="70">
        <v>2007</v>
      </c>
      <c r="F12" s="70" t="s">
        <v>791</v>
      </c>
      <c r="G12" s="1073" t="s">
        <v>2193</v>
      </c>
      <c r="H12" s="70" t="s">
        <v>2194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2198</v>
      </c>
      <c r="B13" s="70">
        <v>5</v>
      </c>
      <c r="C13" s="70">
        <v>5</v>
      </c>
      <c r="D13" s="70">
        <v>1</v>
      </c>
      <c r="E13" s="70">
        <v>2008</v>
      </c>
      <c r="F13" s="70" t="s">
        <v>792</v>
      </c>
      <c r="G13" s="1073" t="s">
        <v>2193</v>
      </c>
      <c r="H13" s="70" t="s">
        <v>2194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2199</v>
      </c>
      <c r="B14" s="70">
        <v>6</v>
      </c>
      <c r="C14" s="70">
        <v>6</v>
      </c>
      <c r="D14" s="70">
        <v>1</v>
      </c>
      <c r="E14" s="70">
        <v>2009</v>
      </c>
      <c r="F14" s="70" t="s">
        <v>176</v>
      </c>
      <c r="G14" s="1073" t="s">
        <v>2193</v>
      </c>
      <c r="H14" s="70" t="s">
        <v>2194</v>
      </c>
      <c r="I14" s="1066"/>
      <c r="J14" s="73">
        <v>0</v>
      </c>
      <c r="K14" s="73">
        <v>0</v>
      </c>
      <c r="L14" s="73">
        <v>0</v>
      </c>
      <c r="M14" s="73">
        <v>0</v>
      </c>
      <c r="N14" s="73">
        <v>0</v>
      </c>
      <c r="O14" s="73">
        <v>0</v>
      </c>
      <c r="P14" s="73">
        <v>0</v>
      </c>
      <c r="Q14" s="73">
        <v>0</v>
      </c>
      <c r="R14" s="73">
        <v>3.97</v>
      </c>
      <c r="S14" s="73">
        <v>0</v>
      </c>
      <c r="T14" s="73">
        <v>27.756</v>
      </c>
      <c r="U14" s="73">
        <v>0</v>
      </c>
      <c r="V14" s="73">
        <v>0</v>
      </c>
      <c r="W14" s="73">
        <v>168.298</v>
      </c>
      <c r="X14" s="73">
        <v>5.38</v>
      </c>
      <c r="Y14" s="73">
        <v>28.2</v>
      </c>
      <c r="Z14" s="73">
        <v>0</v>
      </c>
      <c r="AA14" s="73">
        <v>53.78</v>
      </c>
      <c r="AB14" s="73">
        <v>0</v>
      </c>
      <c r="AC14" s="73">
        <v>0</v>
      </c>
      <c r="AD14" s="73">
        <v>836.49099999999999</v>
      </c>
      <c r="AE14" s="73">
        <v>0</v>
      </c>
      <c r="AF14" s="73">
        <v>0</v>
      </c>
      <c r="AG14" s="73">
        <v>3.67</v>
      </c>
      <c r="AH14" s="73">
        <v>2.92</v>
      </c>
      <c r="AI14" s="73">
        <v>0</v>
      </c>
      <c r="AJ14" s="73">
        <v>0</v>
      </c>
      <c r="AK14" s="73">
        <v>152.47800000000001</v>
      </c>
      <c r="AL14" s="73">
        <v>0</v>
      </c>
      <c r="AM14" s="73">
        <v>0</v>
      </c>
      <c r="AN14" s="73">
        <v>21.402000000000001</v>
      </c>
      <c r="AO14" s="73">
        <v>0</v>
      </c>
      <c r="AP14" s="73">
        <v>0</v>
      </c>
      <c r="AQ14" s="73">
        <v>0</v>
      </c>
      <c r="AR14" s="73">
        <v>0</v>
      </c>
      <c r="AS14" s="73">
        <v>3.1960000000000002</v>
      </c>
      <c r="AT14" s="73">
        <v>26.1</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14.71</v>
      </c>
      <c r="BN14" s="73">
        <v>0</v>
      </c>
      <c r="BO14" s="73">
        <v>0</v>
      </c>
      <c r="BP14" s="73">
        <v>0</v>
      </c>
      <c r="BQ14" s="73">
        <v>0</v>
      </c>
      <c r="BR14" s="73">
        <v>0</v>
      </c>
      <c r="BS14" s="73">
        <v>4.0670000000000002</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3.258</v>
      </c>
      <c r="CJ14" s="73">
        <v>0</v>
      </c>
      <c r="CK14" s="73">
        <v>0</v>
      </c>
      <c r="CL14" s="73">
        <v>0</v>
      </c>
      <c r="CM14" s="73">
        <v>0</v>
      </c>
      <c r="CN14" s="73">
        <v>11.595000000000001</v>
      </c>
      <c r="CO14" s="73">
        <v>0</v>
      </c>
      <c r="CP14" s="73">
        <v>0</v>
      </c>
      <c r="CQ14" s="73">
        <v>0</v>
      </c>
      <c r="CR14" s="73">
        <v>0</v>
      </c>
      <c r="CS14" s="73">
        <v>39.374000000000002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3.97</v>
      </c>
      <c r="DT14" s="73">
        <v>0</v>
      </c>
      <c r="DU14" s="73">
        <v>27.756</v>
      </c>
      <c r="DV14" s="73">
        <v>0</v>
      </c>
      <c r="DW14" s="73">
        <v>0</v>
      </c>
      <c r="DX14" s="73">
        <v>168.298</v>
      </c>
      <c r="DY14" s="73">
        <v>5.38</v>
      </c>
      <c r="DZ14" s="73">
        <v>28.2</v>
      </c>
      <c r="EA14" s="73">
        <v>0</v>
      </c>
      <c r="EB14" s="73">
        <v>53.78</v>
      </c>
      <c r="EC14" s="73">
        <v>0</v>
      </c>
      <c r="ED14" s="73">
        <v>0</v>
      </c>
      <c r="EE14" s="73">
        <v>836.49099999999999</v>
      </c>
      <c r="EF14" s="73">
        <v>0</v>
      </c>
      <c r="EG14" s="73">
        <v>0</v>
      </c>
      <c r="EH14" s="73">
        <v>3.67</v>
      </c>
      <c r="EI14" s="73">
        <v>2.92</v>
      </c>
      <c r="EJ14" s="73">
        <v>0</v>
      </c>
      <c r="EK14" s="73">
        <v>0</v>
      </c>
      <c r="EL14" s="73">
        <v>152.47800000000001</v>
      </c>
      <c r="EM14" s="73">
        <v>0</v>
      </c>
      <c r="EN14" s="73">
        <v>0</v>
      </c>
      <c r="EO14" s="73">
        <v>21.402000000000001</v>
      </c>
      <c r="EP14" s="73">
        <v>0</v>
      </c>
      <c r="EQ14" s="73">
        <v>0</v>
      </c>
      <c r="ER14" s="73">
        <v>0</v>
      </c>
      <c r="ES14" s="73">
        <v>0</v>
      </c>
      <c r="ET14" s="73">
        <v>3.1960000000000002</v>
      </c>
      <c r="EU14" s="73">
        <v>26.1</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14.71</v>
      </c>
      <c r="FO14" s="73">
        <v>0</v>
      </c>
      <c r="FP14" s="73">
        <v>0</v>
      </c>
      <c r="FQ14" s="73">
        <v>0</v>
      </c>
      <c r="FR14" s="73">
        <v>0</v>
      </c>
      <c r="FS14" s="73">
        <v>0</v>
      </c>
      <c r="FT14" s="73">
        <v>4.0670000000000002</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3.258</v>
      </c>
      <c r="GK14" s="73">
        <v>0</v>
      </c>
      <c r="GL14" s="73">
        <v>0</v>
      </c>
      <c r="GM14" s="73">
        <v>0</v>
      </c>
      <c r="GN14" s="73">
        <v>0</v>
      </c>
      <c r="GO14" s="73">
        <v>11.595000000000001</v>
      </c>
      <c r="GP14" s="73">
        <v>0</v>
      </c>
      <c r="GQ14" s="73">
        <v>0</v>
      </c>
      <c r="GR14" s="73">
        <v>0</v>
      </c>
      <c r="GS14" s="73">
        <v>0</v>
      </c>
      <c r="GT14" s="73">
        <v>39.374000000000002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1304.345</v>
      </c>
      <c r="HL14" s="73">
        <v>3.1960000000000002</v>
      </c>
      <c r="HM14" s="73">
        <v>26.1</v>
      </c>
      <c r="HN14" s="73">
        <v>0</v>
      </c>
      <c r="HO14" s="73">
        <v>14.71</v>
      </c>
      <c r="HP14" s="73">
        <v>4.0670000000000002</v>
      </c>
      <c r="HQ14" s="73">
        <v>0</v>
      </c>
      <c r="HR14" s="73">
        <v>0</v>
      </c>
      <c r="HS14" s="73">
        <v>0</v>
      </c>
      <c r="HT14" s="73">
        <v>3.258</v>
      </c>
      <c r="HU14" s="73">
        <v>0</v>
      </c>
      <c r="HV14" s="73">
        <v>11.595000000000001</v>
      </c>
      <c r="HW14" s="73">
        <v>0</v>
      </c>
      <c r="HX14" s="73">
        <v>39.374000000000002</v>
      </c>
      <c r="HY14" s="73">
        <v>0</v>
      </c>
      <c r="HZ14" s="73">
        <v>0</v>
      </c>
      <c r="IA14" s="73">
        <v>0</v>
      </c>
      <c r="IB14" s="73">
        <v>0</v>
      </c>
      <c r="IC14" s="73">
        <v>0</v>
      </c>
      <c r="ID14" s="73">
        <v>0</v>
      </c>
      <c r="IE14" s="73">
        <v>0</v>
      </c>
      <c r="IF14" s="73">
        <v>1304.345</v>
      </c>
      <c r="IG14" s="73">
        <v>3.1960000000000002</v>
      </c>
      <c r="IH14" s="73">
        <v>26.1</v>
      </c>
      <c r="II14" s="73">
        <v>0</v>
      </c>
      <c r="IJ14" s="73">
        <v>14.71</v>
      </c>
      <c r="IK14" s="73">
        <v>4.0670000000000002</v>
      </c>
      <c r="IL14" s="73">
        <v>0</v>
      </c>
      <c r="IM14" s="73">
        <v>0</v>
      </c>
      <c r="IN14" s="73">
        <v>0</v>
      </c>
      <c r="IO14" s="73">
        <v>3.258</v>
      </c>
      <c r="IP14" s="73">
        <v>0</v>
      </c>
      <c r="IQ14" s="73">
        <v>11.595000000000001</v>
      </c>
      <c r="IR14" s="73">
        <v>0</v>
      </c>
      <c r="IS14" s="73">
        <v>39.374000000000002</v>
      </c>
      <c r="IT14" s="73">
        <v>0</v>
      </c>
      <c r="IU14" s="73">
        <v>0</v>
      </c>
      <c r="IV14" s="74">
        <v>0</v>
      </c>
      <c r="IW14" s="71">
        <v>0</v>
      </c>
      <c r="IX14" s="71">
        <v>0</v>
      </c>
      <c r="IY14" s="71">
        <v>0</v>
      </c>
      <c r="IZ14" s="71">
        <v>0</v>
      </c>
      <c r="JA14" s="71">
        <v>0</v>
      </c>
      <c r="JB14" s="71">
        <v>0</v>
      </c>
      <c r="JC14" s="71">
        <v>0</v>
      </c>
      <c r="JD14" s="71">
        <v>0</v>
      </c>
      <c r="JE14" s="71">
        <v>1</v>
      </c>
      <c r="JF14" s="71">
        <v>0</v>
      </c>
      <c r="JG14" s="71">
        <v>4</v>
      </c>
      <c r="JH14" s="71">
        <v>0</v>
      </c>
      <c r="JI14" s="71">
        <v>0</v>
      </c>
      <c r="JJ14" s="71">
        <v>2</v>
      </c>
      <c r="JK14" s="71">
        <v>1</v>
      </c>
      <c r="JL14" s="71">
        <v>3</v>
      </c>
      <c r="JM14" s="71">
        <v>0</v>
      </c>
      <c r="JN14" s="71">
        <v>3</v>
      </c>
      <c r="JO14" s="71">
        <v>0</v>
      </c>
      <c r="JP14" s="71">
        <v>0</v>
      </c>
      <c r="JQ14" s="71">
        <v>9</v>
      </c>
      <c r="JR14" s="71">
        <v>0</v>
      </c>
      <c r="JS14" s="71">
        <v>0</v>
      </c>
      <c r="JT14" s="71">
        <v>1</v>
      </c>
      <c r="JU14" s="71">
        <v>1</v>
      </c>
      <c r="JV14" s="71">
        <v>0</v>
      </c>
      <c r="JW14" s="71">
        <v>0</v>
      </c>
      <c r="JX14" s="71">
        <v>7</v>
      </c>
      <c r="JY14" s="71">
        <v>0</v>
      </c>
      <c r="JZ14" s="71">
        <v>0</v>
      </c>
      <c r="KA14" s="71">
        <v>3</v>
      </c>
      <c r="KB14" s="71">
        <v>0</v>
      </c>
      <c r="KC14" s="71">
        <v>0</v>
      </c>
      <c r="KD14" s="71">
        <v>0</v>
      </c>
      <c r="KE14" s="71">
        <v>0</v>
      </c>
      <c r="KF14" s="71">
        <v>1</v>
      </c>
      <c r="KG14" s="71">
        <v>1</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3</v>
      </c>
      <c r="LA14" s="71">
        <v>0</v>
      </c>
      <c r="LB14" s="71">
        <v>0</v>
      </c>
      <c r="LC14" s="71">
        <v>0</v>
      </c>
      <c r="LD14" s="71">
        <v>0</v>
      </c>
      <c r="LE14" s="71">
        <v>0</v>
      </c>
      <c r="LF14" s="71">
        <v>1</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1</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4</v>
      </c>
      <c r="NI14" s="71">
        <v>0</v>
      </c>
      <c r="NJ14" s="71">
        <v>0</v>
      </c>
      <c r="NK14" s="71">
        <v>2</v>
      </c>
      <c r="NL14" s="71">
        <v>1</v>
      </c>
      <c r="NM14" s="71">
        <v>3</v>
      </c>
      <c r="NN14" s="71">
        <v>0</v>
      </c>
      <c r="NO14" s="71">
        <v>3</v>
      </c>
      <c r="NP14" s="71">
        <v>0</v>
      </c>
      <c r="NQ14" s="71">
        <v>0</v>
      </c>
      <c r="NR14" s="71">
        <v>9</v>
      </c>
      <c r="NS14" s="71">
        <v>0</v>
      </c>
      <c r="NT14" s="71">
        <v>0</v>
      </c>
      <c r="NU14" s="71">
        <v>1</v>
      </c>
      <c r="NV14" s="71">
        <v>1</v>
      </c>
      <c r="NW14" s="71">
        <v>0</v>
      </c>
      <c r="NX14" s="71">
        <v>0</v>
      </c>
      <c r="NY14" s="71">
        <v>7</v>
      </c>
      <c r="NZ14" s="71">
        <v>0</v>
      </c>
      <c r="OA14" s="71">
        <v>0</v>
      </c>
      <c r="OB14" s="71">
        <v>3</v>
      </c>
      <c r="OC14" s="71">
        <v>0</v>
      </c>
      <c r="OD14" s="71">
        <v>0</v>
      </c>
      <c r="OE14" s="71">
        <v>0</v>
      </c>
      <c r="OF14" s="71">
        <v>0</v>
      </c>
      <c r="OG14" s="71">
        <v>1</v>
      </c>
      <c r="OH14" s="71">
        <v>1</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3</v>
      </c>
      <c r="PB14" s="71">
        <v>0</v>
      </c>
      <c r="PC14" s="71">
        <v>0</v>
      </c>
      <c r="PD14" s="71">
        <v>0</v>
      </c>
      <c r="PE14" s="71">
        <v>0</v>
      </c>
      <c r="PF14" s="71">
        <v>0</v>
      </c>
      <c r="PG14" s="71">
        <v>1</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1</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35</v>
      </c>
      <c r="QY14" s="71">
        <v>1</v>
      </c>
      <c r="QZ14" s="71">
        <v>1</v>
      </c>
      <c r="RA14" s="71">
        <v>0</v>
      </c>
      <c r="RB14" s="71">
        <v>3</v>
      </c>
      <c r="RC14" s="71">
        <v>1</v>
      </c>
      <c r="RD14" s="71">
        <v>0</v>
      </c>
      <c r="RE14" s="71">
        <v>0</v>
      </c>
      <c r="RF14" s="71">
        <v>0</v>
      </c>
      <c r="RG14" s="71">
        <v>1</v>
      </c>
      <c r="RH14" s="71">
        <v>0</v>
      </c>
      <c r="RI14" s="71">
        <v>1</v>
      </c>
      <c r="RJ14" s="71">
        <v>0</v>
      </c>
      <c r="RK14" s="71">
        <v>1</v>
      </c>
      <c r="RL14" s="71">
        <v>0</v>
      </c>
      <c r="RM14" s="71">
        <v>0</v>
      </c>
      <c r="RN14" s="71">
        <v>0</v>
      </c>
      <c r="RO14" s="71">
        <v>0</v>
      </c>
      <c r="RP14" s="71">
        <v>0</v>
      </c>
      <c r="RQ14" s="71">
        <v>0</v>
      </c>
      <c r="RR14" s="71">
        <v>0</v>
      </c>
      <c r="RS14" s="71">
        <v>35</v>
      </c>
      <c r="RT14" s="71">
        <v>1</v>
      </c>
      <c r="RU14" s="71">
        <v>1</v>
      </c>
      <c r="RV14" s="71">
        <v>0</v>
      </c>
      <c r="RW14" s="71">
        <v>3</v>
      </c>
      <c r="RX14" s="71">
        <v>1</v>
      </c>
      <c r="RY14" s="71">
        <v>0</v>
      </c>
      <c r="RZ14" s="71">
        <v>0</v>
      </c>
      <c r="SA14" s="71">
        <v>0</v>
      </c>
      <c r="SB14" s="71">
        <v>1</v>
      </c>
      <c r="SC14" s="71">
        <v>0</v>
      </c>
      <c r="SD14" s="71">
        <v>1</v>
      </c>
      <c r="SE14" s="71">
        <v>0</v>
      </c>
      <c r="SF14" s="71">
        <v>1</v>
      </c>
      <c r="SG14" s="71">
        <v>0</v>
      </c>
      <c r="SH14" s="71">
        <v>0</v>
      </c>
    </row>
    <row r="15" spans="1:503">
      <c r="A15" s="16" t="s">
        <v>2200</v>
      </c>
      <c r="B15" s="70">
        <v>7</v>
      </c>
      <c r="C15" s="70">
        <v>7</v>
      </c>
      <c r="D15" s="70">
        <v>1</v>
      </c>
      <c r="E15" s="70">
        <v>2010</v>
      </c>
      <c r="F15" s="70" t="s">
        <v>177</v>
      </c>
      <c r="G15" s="1073" t="s">
        <v>2193</v>
      </c>
      <c r="H15" s="70" t="s">
        <v>2194</v>
      </c>
      <c r="I15" s="1066"/>
      <c r="J15" s="73">
        <v>0</v>
      </c>
      <c r="K15" s="73">
        <v>0</v>
      </c>
      <c r="L15" s="73">
        <v>0</v>
      </c>
      <c r="M15" s="73">
        <v>0</v>
      </c>
      <c r="N15" s="73">
        <v>0</v>
      </c>
      <c r="O15" s="73">
        <v>0</v>
      </c>
      <c r="P15" s="73">
        <v>0</v>
      </c>
      <c r="Q15" s="73">
        <v>0</v>
      </c>
      <c r="R15" s="73">
        <v>4.2069999999999999</v>
      </c>
      <c r="S15" s="73">
        <v>0</v>
      </c>
      <c r="T15" s="73">
        <v>29.704000000000001</v>
      </c>
      <c r="U15" s="73">
        <v>0</v>
      </c>
      <c r="V15" s="73">
        <v>0</v>
      </c>
      <c r="W15" s="73">
        <v>183.351</v>
      </c>
      <c r="X15" s="73">
        <v>5.9169999999999998</v>
      </c>
      <c r="Y15" s="73">
        <v>67.805999999999997</v>
      </c>
      <c r="Z15" s="73">
        <v>0</v>
      </c>
      <c r="AA15" s="73">
        <v>11.361000000000001</v>
      </c>
      <c r="AB15" s="73">
        <v>0</v>
      </c>
      <c r="AC15" s="73">
        <v>0</v>
      </c>
      <c r="AD15" s="73">
        <v>943.13</v>
      </c>
      <c r="AE15" s="73">
        <v>0</v>
      </c>
      <c r="AF15" s="73">
        <v>0</v>
      </c>
      <c r="AG15" s="73">
        <v>4.3010000000000002</v>
      </c>
      <c r="AH15" s="73">
        <v>3.254</v>
      </c>
      <c r="AI15" s="73">
        <v>0</v>
      </c>
      <c r="AJ15" s="73">
        <v>0</v>
      </c>
      <c r="AK15" s="73">
        <v>177.613</v>
      </c>
      <c r="AL15" s="73">
        <v>5.7560000000000002</v>
      </c>
      <c r="AM15" s="73">
        <v>0</v>
      </c>
      <c r="AN15" s="73">
        <v>22.224</v>
      </c>
      <c r="AO15" s="73">
        <v>0</v>
      </c>
      <c r="AP15" s="73">
        <v>0</v>
      </c>
      <c r="AQ15" s="73">
        <v>0</v>
      </c>
      <c r="AR15" s="73">
        <v>0</v>
      </c>
      <c r="AS15" s="73">
        <v>3.093</v>
      </c>
      <c r="AT15" s="73">
        <v>27.105</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14.853</v>
      </c>
      <c r="BN15" s="73">
        <v>0</v>
      </c>
      <c r="BO15" s="73">
        <v>0</v>
      </c>
      <c r="BP15" s="73">
        <v>0</v>
      </c>
      <c r="BQ15" s="73">
        <v>0</v>
      </c>
      <c r="BR15" s="73">
        <v>0</v>
      </c>
      <c r="BS15" s="73">
        <v>3.56</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3.3959999999999999</v>
      </c>
      <c r="CJ15" s="73">
        <v>0</v>
      </c>
      <c r="CK15" s="73">
        <v>0</v>
      </c>
      <c r="CL15" s="73">
        <v>0</v>
      </c>
      <c r="CM15" s="73">
        <v>0</v>
      </c>
      <c r="CN15" s="73">
        <v>10.701000000000001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4.2069999999999999</v>
      </c>
      <c r="DT15" s="73">
        <v>0</v>
      </c>
      <c r="DU15" s="73">
        <v>29.704000000000001</v>
      </c>
      <c r="DV15" s="73">
        <v>0</v>
      </c>
      <c r="DW15" s="73">
        <v>0</v>
      </c>
      <c r="DX15" s="73">
        <v>183.351</v>
      </c>
      <c r="DY15" s="73">
        <v>5.9169999999999998</v>
      </c>
      <c r="DZ15" s="73">
        <v>67.805999999999997</v>
      </c>
      <c r="EA15" s="73">
        <v>0</v>
      </c>
      <c r="EB15" s="73">
        <v>11.361000000000001</v>
      </c>
      <c r="EC15" s="73">
        <v>0</v>
      </c>
      <c r="ED15" s="73">
        <v>0</v>
      </c>
      <c r="EE15" s="73">
        <v>943.13</v>
      </c>
      <c r="EF15" s="73">
        <v>0</v>
      </c>
      <c r="EG15" s="73">
        <v>0</v>
      </c>
      <c r="EH15" s="73">
        <v>4.3010000000000002</v>
      </c>
      <c r="EI15" s="73">
        <v>3.254</v>
      </c>
      <c r="EJ15" s="73">
        <v>0</v>
      </c>
      <c r="EK15" s="73">
        <v>0</v>
      </c>
      <c r="EL15" s="73">
        <v>177.613</v>
      </c>
      <c r="EM15" s="73">
        <v>5.7560000000000002</v>
      </c>
      <c r="EN15" s="73">
        <v>0</v>
      </c>
      <c r="EO15" s="73">
        <v>22.224</v>
      </c>
      <c r="EP15" s="73">
        <v>0</v>
      </c>
      <c r="EQ15" s="73">
        <v>0</v>
      </c>
      <c r="ER15" s="73">
        <v>0</v>
      </c>
      <c r="ES15" s="73">
        <v>0</v>
      </c>
      <c r="ET15" s="73">
        <v>3.093</v>
      </c>
      <c r="EU15" s="73">
        <v>27.105</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14.853</v>
      </c>
      <c r="FO15" s="73">
        <v>0</v>
      </c>
      <c r="FP15" s="73">
        <v>0</v>
      </c>
      <c r="FQ15" s="73">
        <v>0</v>
      </c>
      <c r="FR15" s="73">
        <v>0</v>
      </c>
      <c r="FS15" s="73">
        <v>0</v>
      </c>
      <c r="FT15" s="73">
        <v>3.56</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3.3959999999999999</v>
      </c>
      <c r="GK15" s="73">
        <v>0</v>
      </c>
      <c r="GL15" s="73">
        <v>0</v>
      </c>
      <c r="GM15" s="73">
        <v>0</v>
      </c>
      <c r="GN15" s="73">
        <v>0</v>
      </c>
      <c r="GO15" s="73">
        <v>10.701000000000001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1458.624</v>
      </c>
      <c r="HL15" s="73">
        <v>3.093</v>
      </c>
      <c r="HM15" s="73">
        <v>27.105</v>
      </c>
      <c r="HN15" s="73">
        <v>0</v>
      </c>
      <c r="HO15" s="73">
        <v>14.853</v>
      </c>
      <c r="HP15" s="73">
        <v>3.56</v>
      </c>
      <c r="HQ15" s="73">
        <v>0</v>
      </c>
      <c r="HR15" s="73">
        <v>0</v>
      </c>
      <c r="HS15" s="73">
        <v>0</v>
      </c>
      <c r="HT15" s="73">
        <v>3.3959999999999999</v>
      </c>
      <c r="HU15" s="73">
        <v>0</v>
      </c>
      <c r="HV15" s="73">
        <v>10.701000000000001</v>
      </c>
      <c r="HW15" s="73">
        <v>0</v>
      </c>
      <c r="HX15" s="73">
        <v>0</v>
      </c>
      <c r="HY15" s="73">
        <v>0</v>
      </c>
      <c r="HZ15" s="73">
        <v>0</v>
      </c>
      <c r="IA15" s="73">
        <v>0</v>
      </c>
      <c r="IB15" s="73">
        <v>0</v>
      </c>
      <c r="IC15" s="73">
        <v>0</v>
      </c>
      <c r="ID15" s="73">
        <v>0</v>
      </c>
      <c r="IE15" s="73">
        <v>0</v>
      </c>
      <c r="IF15" s="73">
        <v>1458.624</v>
      </c>
      <c r="IG15" s="73">
        <v>3.093</v>
      </c>
      <c r="IH15" s="73">
        <v>27.105</v>
      </c>
      <c r="II15" s="73">
        <v>0</v>
      </c>
      <c r="IJ15" s="73">
        <v>14.853</v>
      </c>
      <c r="IK15" s="73">
        <v>3.56</v>
      </c>
      <c r="IL15" s="73">
        <v>0</v>
      </c>
      <c r="IM15" s="73">
        <v>0</v>
      </c>
      <c r="IN15" s="73">
        <v>0</v>
      </c>
      <c r="IO15" s="73">
        <v>3.3959999999999999</v>
      </c>
      <c r="IP15" s="73">
        <v>0</v>
      </c>
      <c r="IQ15" s="73">
        <v>10.701000000000001</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4</v>
      </c>
      <c r="JH15" s="71">
        <v>0</v>
      </c>
      <c r="JI15" s="71">
        <v>0</v>
      </c>
      <c r="JJ15" s="71">
        <v>2</v>
      </c>
      <c r="JK15" s="71">
        <v>1</v>
      </c>
      <c r="JL15" s="71">
        <v>4</v>
      </c>
      <c r="JM15" s="71">
        <v>0</v>
      </c>
      <c r="JN15" s="71">
        <v>2</v>
      </c>
      <c r="JO15" s="71">
        <v>0</v>
      </c>
      <c r="JP15" s="71">
        <v>0</v>
      </c>
      <c r="JQ15" s="71">
        <v>8</v>
      </c>
      <c r="JR15" s="71">
        <v>0</v>
      </c>
      <c r="JS15" s="71">
        <v>0</v>
      </c>
      <c r="JT15" s="71">
        <v>1</v>
      </c>
      <c r="JU15" s="71">
        <v>1</v>
      </c>
      <c r="JV15" s="71">
        <v>0</v>
      </c>
      <c r="JW15" s="71">
        <v>0</v>
      </c>
      <c r="JX15" s="71">
        <v>6</v>
      </c>
      <c r="JY15" s="71">
        <v>1</v>
      </c>
      <c r="JZ15" s="71">
        <v>0</v>
      </c>
      <c r="KA15" s="71">
        <v>3</v>
      </c>
      <c r="KB15" s="71">
        <v>0</v>
      </c>
      <c r="KC15" s="71">
        <v>0</v>
      </c>
      <c r="KD15" s="71">
        <v>0</v>
      </c>
      <c r="KE15" s="71">
        <v>0</v>
      </c>
      <c r="KF15" s="71">
        <v>1</v>
      </c>
      <c r="KG15" s="71">
        <v>1</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3</v>
      </c>
      <c r="LA15" s="71">
        <v>0</v>
      </c>
      <c r="LB15" s="71">
        <v>0</v>
      </c>
      <c r="LC15" s="71">
        <v>0</v>
      </c>
      <c r="LD15" s="71">
        <v>0</v>
      </c>
      <c r="LE15" s="71">
        <v>0</v>
      </c>
      <c r="LF15" s="71">
        <v>1</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1</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4</v>
      </c>
      <c r="NI15" s="71">
        <v>0</v>
      </c>
      <c r="NJ15" s="71">
        <v>0</v>
      </c>
      <c r="NK15" s="71">
        <v>2</v>
      </c>
      <c r="NL15" s="71">
        <v>1</v>
      </c>
      <c r="NM15" s="71">
        <v>4</v>
      </c>
      <c r="NN15" s="71">
        <v>0</v>
      </c>
      <c r="NO15" s="71">
        <v>2</v>
      </c>
      <c r="NP15" s="71">
        <v>0</v>
      </c>
      <c r="NQ15" s="71">
        <v>0</v>
      </c>
      <c r="NR15" s="71">
        <v>8</v>
      </c>
      <c r="NS15" s="71">
        <v>0</v>
      </c>
      <c r="NT15" s="71">
        <v>0</v>
      </c>
      <c r="NU15" s="71">
        <v>1</v>
      </c>
      <c r="NV15" s="71">
        <v>1</v>
      </c>
      <c r="NW15" s="71">
        <v>0</v>
      </c>
      <c r="NX15" s="71">
        <v>0</v>
      </c>
      <c r="NY15" s="71">
        <v>6</v>
      </c>
      <c r="NZ15" s="71">
        <v>1</v>
      </c>
      <c r="OA15" s="71">
        <v>0</v>
      </c>
      <c r="OB15" s="71">
        <v>3</v>
      </c>
      <c r="OC15" s="71">
        <v>0</v>
      </c>
      <c r="OD15" s="71">
        <v>0</v>
      </c>
      <c r="OE15" s="71">
        <v>0</v>
      </c>
      <c r="OF15" s="71">
        <v>0</v>
      </c>
      <c r="OG15" s="71">
        <v>1</v>
      </c>
      <c r="OH15" s="71">
        <v>1</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3</v>
      </c>
      <c r="PB15" s="71">
        <v>0</v>
      </c>
      <c r="PC15" s="71">
        <v>0</v>
      </c>
      <c r="PD15" s="71">
        <v>0</v>
      </c>
      <c r="PE15" s="71">
        <v>0</v>
      </c>
      <c r="PF15" s="71">
        <v>0</v>
      </c>
      <c r="PG15" s="71">
        <v>1</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1</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34</v>
      </c>
      <c r="QY15" s="71">
        <v>1</v>
      </c>
      <c r="QZ15" s="71">
        <v>1</v>
      </c>
      <c r="RA15" s="71">
        <v>0</v>
      </c>
      <c r="RB15" s="71">
        <v>3</v>
      </c>
      <c r="RC15" s="71">
        <v>1</v>
      </c>
      <c r="RD15" s="71">
        <v>0</v>
      </c>
      <c r="RE15" s="71">
        <v>0</v>
      </c>
      <c r="RF15" s="71">
        <v>0</v>
      </c>
      <c r="RG15" s="71">
        <v>1</v>
      </c>
      <c r="RH15" s="71">
        <v>0</v>
      </c>
      <c r="RI15" s="71">
        <v>1</v>
      </c>
      <c r="RJ15" s="71">
        <v>0</v>
      </c>
      <c r="RK15" s="71">
        <v>0</v>
      </c>
      <c r="RL15" s="71">
        <v>0</v>
      </c>
      <c r="RM15" s="71">
        <v>0</v>
      </c>
      <c r="RN15" s="71">
        <v>0</v>
      </c>
      <c r="RO15" s="71">
        <v>0</v>
      </c>
      <c r="RP15" s="71">
        <v>0</v>
      </c>
      <c r="RQ15" s="71">
        <v>0</v>
      </c>
      <c r="RR15" s="71">
        <v>0</v>
      </c>
      <c r="RS15" s="71">
        <v>34</v>
      </c>
      <c r="RT15" s="71">
        <v>1</v>
      </c>
      <c r="RU15" s="71">
        <v>1</v>
      </c>
      <c r="RV15" s="71">
        <v>0</v>
      </c>
      <c r="RW15" s="71">
        <v>3</v>
      </c>
      <c r="RX15" s="71">
        <v>1</v>
      </c>
      <c r="RY15" s="71">
        <v>0</v>
      </c>
      <c r="RZ15" s="71">
        <v>0</v>
      </c>
      <c r="SA15" s="71">
        <v>0</v>
      </c>
      <c r="SB15" s="71">
        <v>1</v>
      </c>
      <c r="SC15" s="71">
        <v>0</v>
      </c>
      <c r="SD15" s="71">
        <v>1</v>
      </c>
      <c r="SE15" s="71">
        <v>0</v>
      </c>
      <c r="SF15" s="71">
        <v>0</v>
      </c>
      <c r="SG15" s="71">
        <v>0</v>
      </c>
      <c r="SH15" s="71">
        <v>0</v>
      </c>
    </row>
    <row r="16" spans="1:503">
      <c r="A16" s="16" t="s">
        <v>2201</v>
      </c>
      <c r="B16" s="70">
        <v>8</v>
      </c>
      <c r="C16" s="70">
        <v>8</v>
      </c>
      <c r="D16" s="70">
        <v>1</v>
      </c>
      <c r="E16" s="70">
        <v>2011</v>
      </c>
      <c r="F16" s="70" t="s">
        <v>178</v>
      </c>
      <c r="G16" s="1073" t="s">
        <v>2193</v>
      </c>
      <c r="H16" s="70" t="s">
        <v>2194</v>
      </c>
      <c r="I16" s="1066"/>
      <c r="J16" s="73">
        <v>0</v>
      </c>
      <c r="K16" s="73">
        <v>0</v>
      </c>
      <c r="L16" s="73">
        <v>0</v>
      </c>
      <c r="M16" s="73">
        <v>0</v>
      </c>
      <c r="N16" s="73">
        <v>0</v>
      </c>
      <c r="O16" s="73">
        <v>0</v>
      </c>
      <c r="P16" s="73">
        <v>3.6019999999999999</v>
      </c>
      <c r="Q16" s="73">
        <v>0</v>
      </c>
      <c r="R16" s="73">
        <v>3.4750000000000001</v>
      </c>
      <c r="S16" s="73">
        <v>0</v>
      </c>
      <c r="T16" s="73">
        <v>29.881</v>
      </c>
      <c r="U16" s="73">
        <v>0</v>
      </c>
      <c r="V16" s="73">
        <v>0</v>
      </c>
      <c r="W16" s="73">
        <v>181.08799999999999</v>
      </c>
      <c r="X16" s="73">
        <v>6.117</v>
      </c>
      <c r="Y16" s="73">
        <v>54.155999999999999</v>
      </c>
      <c r="Z16" s="73">
        <v>0</v>
      </c>
      <c r="AA16" s="73">
        <v>11.991</v>
      </c>
      <c r="AB16" s="73">
        <v>0</v>
      </c>
      <c r="AC16" s="73">
        <v>0</v>
      </c>
      <c r="AD16" s="73">
        <v>864.44399999999996</v>
      </c>
      <c r="AE16" s="73">
        <v>0</v>
      </c>
      <c r="AF16" s="73">
        <v>0</v>
      </c>
      <c r="AG16" s="73">
        <v>3.9670000000000001</v>
      </c>
      <c r="AH16" s="73">
        <v>3.7850000000000001</v>
      </c>
      <c r="AI16" s="73">
        <v>0</v>
      </c>
      <c r="AJ16" s="73">
        <v>0</v>
      </c>
      <c r="AK16" s="73">
        <v>183.37899999999999</v>
      </c>
      <c r="AL16" s="73">
        <v>0</v>
      </c>
      <c r="AM16" s="73">
        <v>0</v>
      </c>
      <c r="AN16" s="73">
        <v>22.094999999999999</v>
      </c>
      <c r="AO16" s="73">
        <v>0</v>
      </c>
      <c r="AP16" s="73">
        <v>0</v>
      </c>
      <c r="AQ16" s="73">
        <v>0</v>
      </c>
      <c r="AR16" s="73">
        <v>0</v>
      </c>
      <c r="AS16" s="73">
        <v>0</v>
      </c>
      <c r="AT16" s="73">
        <v>27.184000000000001</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12.577999999999999</v>
      </c>
      <c r="BN16" s="73">
        <v>0</v>
      </c>
      <c r="BO16" s="73">
        <v>0</v>
      </c>
      <c r="BP16" s="73">
        <v>0</v>
      </c>
      <c r="BQ16" s="73">
        <v>0</v>
      </c>
      <c r="BR16" s="73">
        <v>0</v>
      </c>
      <c r="BS16" s="73">
        <v>8.5269999999999992</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3.09</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16.986999999999998</v>
      </c>
      <c r="DD16" s="73">
        <v>0</v>
      </c>
      <c r="DE16" s="73">
        <v>0</v>
      </c>
      <c r="DF16" s="73">
        <v>0</v>
      </c>
      <c r="DG16" s="73">
        <v>0</v>
      </c>
      <c r="DH16" s="73">
        <v>0</v>
      </c>
      <c r="DI16" s="73">
        <v>0</v>
      </c>
      <c r="DJ16" s="73">
        <v>0</v>
      </c>
      <c r="DK16" s="73">
        <v>0</v>
      </c>
      <c r="DL16" s="73">
        <v>0</v>
      </c>
      <c r="DM16" s="73">
        <v>0</v>
      </c>
      <c r="DN16" s="73">
        <v>0</v>
      </c>
      <c r="DO16" s="73">
        <v>0</v>
      </c>
      <c r="DP16" s="73">
        <v>0</v>
      </c>
      <c r="DQ16" s="73">
        <v>3.6019999999999999</v>
      </c>
      <c r="DR16" s="73">
        <v>0</v>
      </c>
      <c r="DS16" s="73">
        <v>3.4750000000000001</v>
      </c>
      <c r="DT16" s="73">
        <v>0</v>
      </c>
      <c r="DU16" s="73">
        <v>29.881</v>
      </c>
      <c r="DV16" s="73">
        <v>0</v>
      </c>
      <c r="DW16" s="73">
        <v>0</v>
      </c>
      <c r="DX16" s="73">
        <v>181.08799999999999</v>
      </c>
      <c r="DY16" s="73">
        <v>6.117</v>
      </c>
      <c r="DZ16" s="73">
        <v>54.155999999999999</v>
      </c>
      <c r="EA16" s="73">
        <v>0</v>
      </c>
      <c r="EB16" s="73">
        <v>11.991</v>
      </c>
      <c r="EC16" s="73">
        <v>0</v>
      </c>
      <c r="ED16" s="73">
        <v>0</v>
      </c>
      <c r="EE16" s="73">
        <v>864.44399999999996</v>
      </c>
      <c r="EF16" s="73">
        <v>0</v>
      </c>
      <c r="EG16" s="73">
        <v>0</v>
      </c>
      <c r="EH16" s="73">
        <v>3.9670000000000001</v>
      </c>
      <c r="EI16" s="73">
        <v>3.7850000000000001</v>
      </c>
      <c r="EJ16" s="73">
        <v>0</v>
      </c>
      <c r="EK16" s="73">
        <v>0</v>
      </c>
      <c r="EL16" s="73">
        <v>183.37899999999999</v>
      </c>
      <c r="EM16" s="73">
        <v>0</v>
      </c>
      <c r="EN16" s="73">
        <v>0</v>
      </c>
      <c r="EO16" s="73">
        <v>22.094999999999999</v>
      </c>
      <c r="EP16" s="73">
        <v>0</v>
      </c>
      <c r="EQ16" s="73">
        <v>0</v>
      </c>
      <c r="ER16" s="73">
        <v>0</v>
      </c>
      <c r="ES16" s="73">
        <v>0</v>
      </c>
      <c r="ET16" s="73">
        <v>0</v>
      </c>
      <c r="EU16" s="73">
        <v>27.184000000000001</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12.577999999999999</v>
      </c>
      <c r="FO16" s="73">
        <v>0</v>
      </c>
      <c r="FP16" s="73">
        <v>0</v>
      </c>
      <c r="FQ16" s="73">
        <v>0</v>
      </c>
      <c r="FR16" s="73">
        <v>0</v>
      </c>
      <c r="FS16" s="73">
        <v>0</v>
      </c>
      <c r="FT16" s="73">
        <v>8.5269999999999992</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3.09</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16.986999999999998</v>
      </c>
      <c r="HE16" s="73">
        <v>0</v>
      </c>
      <c r="HF16" s="73">
        <v>0</v>
      </c>
      <c r="HG16" s="73">
        <v>0</v>
      </c>
      <c r="HH16" s="73">
        <v>0</v>
      </c>
      <c r="HI16" s="73">
        <v>0</v>
      </c>
      <c r="HJ16" s="73">
        <v>3.6019999999999999</v>
      </c>
      <c r="HK16" s="73">
        <v>1364.3779999999999</v>
      </c>
      <c r="HL16" s="73">
        <v>0</v>
      </c>
      <c r="HM16" s="73">
        <v>27.184000000000001</v>
      </c>
      <c r="HN16" s="73">
        <v>0</v>
      </c>
      <c r="HO16" s="73">
        <v>12.577999999999999</v>
      </c>
      <c r="HP16" s="73">
        <v>8.5269999999999992</v>
      </c>
      <c r="HQ16" s="73">
        <v>0</v>
      </c>
      <c r="HR16" s="73">
        <v>0</v>
      </c>
      <c r="HS16" s="73">
        <v>0</v>
      </c>
      <c r="HT16" s="73">
        <v>3.09</v>
      </c>
      <c r="HU16" s="73">
        <v>0</v>
      </c>
      <c r="HV16" s="73">
        <v>0</v>
      </c>
      <c r="HW16" s="73">
        <v>0</v>
      </c>
      <c r="HX16" s="73">
        <v>0</v>
      </c>
      <c r="HY16" s="73">
        <v>16.986999999999998</v>
      </c>
      <c r="HZ16" s="73">
        <v>0</v>
      </c>
      <c r="IA16" s="73">
        <v>0</v>
      </c>
      <c r="IB16" s="73">
        <v>0</v>
      </c>
      <c r="IC16" s="73">
        <v>0</v>
      </c>
      <c r="ID16" s="73">
        <v>0</v>
      </c>
      <c r="IE16" s="73">
        <v>3.6019999999999999</v>
      </c>
      <c r="IF16" s="73">
        <v>1364.3779999999999</v>
      </c>
      <c r="IG16" s="73">
        <v>0</v>
      </c>
      <c r="IH16" s="73">
        <v>27.184000000000001</v>
      </c>
      <c r="II16" s="73">
        <v>0</v>
      </c>
      <c r="IJ16" s="73">
        <v>12.577999999999999</v>
      </c>
      <c r="IK16" s="73">
        <v>8.5269999999999992</v>
      </c>
      <c r="IL16" s="73">
        <v>0</v>
      </c>
      <c r="IM16" s="73">
        <v>0</v>
      </c>
      <c r="IN16" s="73">
        <v>0</v>
      </c>
      <c r="IO16" s="73">
        <v>3.09</v>
      </c>
      <c r="IP16" s="73">
        <v>0</v>
      </c>
      <c r="IQ16" s="73">
        <v>0</v>
      </c>
      <c r="IR16" s="73">
        <v>0</v>
      </c>
      <c r="IS16" s="73">
        <v>0</v>
      </c>
      <c r="IT16" s="73">
        <v>16.986999999999998</v>
      </c>
      <c r="IU16" s="73">
        <v>0</v>
      </c>
      <c r="IV16" s="74">
        <v>0</v>
      </c>
      <c r="IW16" s="71">
        <v>0</v>
      </c>
      <c r="IX16" s="71">
        <v>0</v>
      </c>
      <c r="IY16" s="71">
        <v>0</v>
      </c>
      <c r="IZ16" s="71">
        <v>0</v>
      </c>
      <c r="JA16" s="71">
        <v>0</v>
      </c>
      <c r="JB16" s="71">
        <v>0</v>
      </c>
      <c r="JC16" s="71">
        <v>1</v>
      </c>
      <c r="JD16" s="71">
        <v>0</v>
      </c>
      <c r="JE16" s="71">
        <v>1</v>
      </c>
      <c r="JF16" s="71">
        <v>0</v>
      </c>
      <c r="JG16" s="71">
        <v>4</v>
      </c>
      <c r="JH16" s="71">
        <v>0</v>
      </c>
      <c r="JI16" s="71">
        <v>0</v>
      </c>
      <c r="JJ16" s="71">
        <v>2</v>
      </c>
      <c r="JK16" s="71">
        <v>1</v>
      </c>
      <c r="JL16" s="71">
        <v>4</v>
      </c>
      <c r="JM16" s="71">
        <v>0</v>
      </c>
      <c r="JN16" s="71">
        <v>2</v>
      </c>
      <c r="JO16" s="71">
        <v>0</v>
      </c>
      <c r="JP16" s="71">
        <v>0</v>
      </c>
      <c r="JQ16" s="71">
        <v>9</v>
      </c>
      <c r="JR16" s="71">
        <v>0</v>
      </c>
      <c r="JS16" s="71">
        <v>0</v>
      </c>
      <c r="JT16" s="71">
        <v>1</v>
      </c>
      <c r="JU16" s="71">
        <v>1</v>
      </c>
      <c r="JV16" s="71">
        <v>0</v>
      </c>
      <c r="JW16" s="71">
        <v>0</v>
      </c>
      <c r="JX16" s="71">
        <v>6</v>
      </c>
      <c r="JY16" s="71">
        <v>0</v>
      </c>
      <c r="JZ16" s="71">
        <v>0</v>
      </c>
      <c r="KA16" s="71">
        <v>3</v>
      </c>
      <c r="KB16" s="71">
        <v>0</v>
      </c>
      <c r="KC16" s="71">
        <v>0</v>
      </c>
      <c r="KD16" s="71">
        <v>0</v>
      </c>
      <c r="KE16" s="71">
        <v>0</v>
      </c>
      <c r="KF16" s="71">
        <v>0</v>
      </c>
      <c r="KG16" s="71">
        <v>1</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3</v>
      </c>
      <c r="LA16" s="71">
        <v>0</v>
      </c>
      <c r="LB16" s="71">
        <v>0</v>
      </c>
      <c r="LC16" s="71">
        <v>0</v>
      </c>
      <c r="LD16" s="71">
        <v>0</v>
      </c>
      <c r="LE16" s="71">
        <v>0</v>
      </c>
      <c r="LF16" s="71">
        <v>1</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1</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2</v>
      </c>
      <c r="MQ16" s="71">
        <v>0</v>
      </c>
      <c r="MR16" s="71">
        <v>0</v>
      </c>
      <c r="MS16" s="71">
        <v>0</v>
      </c>
      <c r="MT16" s="71">
        <v>0</v>
      </c>
      <c r="MU16" s="71">
        <v>0</v>
      </c>
      <c r="MV16" s="71">
        <v>0</v>
      </c>
      <c r="MW16" s="71">
        <v>0</v>
      </c>
      <c r="MX16" s="71">
        <v>0</v>
      </c>
      <c r="MY16" s="71">
        <v>0</v>
      </c>
      <c r="MZ16" s="71">
        <v>0</v>
      </c>
      <c r="NA16" s="71">
        <v>0</v>
      </c>
      <c r="NB16" s="71">
        <v>0</v>
      </c>
      <c r="NC16" s="71">
        <v>0</v>
      </c>
      <c r="ND16" s="71">
        <v>1</v>
      </c>
      <c r="NE16" s="71">
        <v>0</v>
      </c>
      <c r="NF16" s="71">
        <v>1</v>
      </c>
      <c r="NG16" s="71">
        <v>0</v>
      </c>
      <c r="NH16" s="71">
        <v>4</v>
      </c>
      <c r="NI16" s="71">
        <v>0</v>
      </c>
      <c r="NJ16" s="71">
        <v>0</v>
      </c>
      <c r="NK16" s="71">
        <v>2</v>
      </c>
      <c r="NL16" s="71">
        <v>1</v>
      </c>
      <c r="NM16" s="71">
        <v>4</v>
      </c>
      <c r="NN16" s="71">
        <v>0</v>
      </c>
      <c r="NO16" s="71">
        <v>2</v>
      </c>
      <c r="NP16" s="71">
        <v>0</v>
      </c>
      <c r="NQ16" s="71">
        <v>0</v>
      </c>
      <c r="NR16" s="71">
        <v>9</v>
      </c>
      <c r="NS16" s="71">
        <v>0</v>
      </c>
      <c r="NT16" s="71">
        <v>0</v>
      </c>
      <c r="NU16" s="71">
        <v>1</v>
      </c>
      <c r="NV16" s="71">
        <v>1</v>
      </c>
      <c r="NW16" s="71">
        <v>0</v>
      </c>
      <c r="NX16" s="71">
        <v>0</v>
      </c>
      <c r="NY16" s="71">
        <v>6</v>
      </c>
      <c r="NZ16" s="71">
        <v>0</v>
      </c>
      <c r="OA16" s="71">
        <v>0</v>
      </c>
      <c r="OB16" s="71">
        <v>3</v>
      </c>
      <c r="OC16" s="71">
        <v>0</v>
      </c>
      <c r="OD16" s="71">
        <v>0</v>
      </c>
      <c r="OE16" s="71">
        <v>0</v>
      </c>
      <c r="OF16" s="71">
        <v>0</v>
      </c>
      <c r="OG16" s="71">
        <v>0</v>
      </c>
      <c r="OH16" s="71">
        <v>1</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3</v>
      </c>
      <c r="PB16" s="71">
        <v>0</v>
      </c>
      <c r="PC16" s="71">
        <v>0</v>
      </c>
      <c r="PD16" s="71">
        <v>0</v>
      </c>
      <c r="PE16" s="71">
        <v>0</v>
      </c>
      <c r="PF16" s="71">
        <v>0</v>
      </c>
      <c r="PG16" s="71">
        <v>1</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1</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2</v>
      </c>
      <c r="QR16" s="71">
        <v>0</v>
      </c>
      <c r="QS16" s="71">
        <v>0</v>
      </c>
      <c r="QT16" s="71">
        <v>0</v>
      </c>
      <c r="QU16" s="71">
        <v>0</v>
      </c>
      <c r="QV16" s="71">
        <v>0</v>
      </c>
      <c r="QW16" s="71">
        <v>1</v>
      </c>
      <c r="QX16" s="71">
        <v>34</v>
      </c>
      <c r="QY16" s="71">
        <v>0</v>
      </c>
      <c r="QZ16" s="71">
        <v>1</v>
      </c>
      <c r="RA16" s="71">
        <v>0</v>
      </c>
      <c r="RB16" s="71">
        <v>3</v>
      </c>
      <c r="RC16" s="71">
        <v>1</v>
      </c>
      <c r="RD16" s="71">
        <v>0</v>
      </c>
      <c r="RE16" s="71">
        <v>0</v>
      </c>
      <c r="RF16" s="71">
        <v>0</v>
      </c>
      <c r="RG16" s="71">
        <v>1</v>
      </c>
      <c r="RH16" s="71">
        <v>0</v>
      </c>
      <c r="RI16" s="71">
        <v>0</v>
      </c>
      <c r="RJ16" s="71">
        <v>0</v>
      </c>
      <c r="RK16" s="71">
        <v>0</v>
      </c>
      <c r="RL16" s="71">
        <v>2</v>
      </c>
      <c r="RM16" s="71">
        <v>0</v>
      </c>
      <c r="RN16" s="71">
        <v>0</v>
      </c>
      <c r="RO16" s="71">
        <v>0</v>
      </c>
      <c r="RP16" s="71">
        <v>0</v>
      </c>
      <c r="RQ16" s="71">
        <v>0</v>
      </c>
      <c r="RR16" s="71">
        <v>1</v>
      </c>
      <c r="RS16" s="71">
        <v>34</v>
      </c>
      <c r="RT16" s="71">
        <v>0</v>
      </c>
      <c r="RU16" s="71">
        <v>1</v>
      </c>
      <c r="RV16" s="71">
        <v>0</v>
      </c>
      <c r="RW16" s="71">
        <v>3</v>
      </c>
      <c r="RX16" s="71">
        <v>1</v>
      </c>
      <c r="RY16" s="71">
        <v>0</v>
      </c>
      <c r="RZ16" s="71">
        <v>0</v>
      </c>
      <c r="SA16" s="71">
        <v>0</v>
      </c>
      <c r="SB16" s="71">
        <v>1</v>
      </c>
      <c r="SC16" s="71">
        <v>0</v>
      </c>
      <c r="SD16" s="71">
        <v>0</v>
      </c>
      <c r="SE16" s="71">
        <v>0</v>
      </c>
      <c r="SF16" s="71">
        <v>0</v>
      </c>
      <c r="SG16" s="71">
        <v>2</v>
      </c>
      <c r="SH16" s="71">
        <v>0</v>
      </c>
    </row>
    <row r="17" spans="1:502">
      <c r="A17" s="16" t="s">
        <v>2202</v>
      </c>
      <c r="B17" s="70">
        <v>9</v>
      </c>
      <c r="C17" s="70">
        <v>9</v>
      </c>
      <c r="D17" s="70">
        <v>1</v>
      </c>
      <c r="E17" s="70">
        <v>2012</v>
      </c>
      <c r="F17" s="70" t="s">
        <v>179</v>
      </c>
      <c r="G17" s="1073" t="s">
        <v>2193</v>
      </c>
      <c r="H17" s="70" t="s">
        <v>2194</v>
      </c>
      <c r="I17" s="1066"/>
      <c r="J17" s="73">
        <v>0</v>
      </c>
      <c r="K17" s="73">
        <v>0</v>
      </c>
      <c r="L17" s="73">
        <v>0</v>
      </c>
      <c r="M17" s="73">
        <v>0</v>
      </c>
      <c r="N17" s="73">
        <v>0</v>
      </c>
      <c r="O17" s="73">
        <v>0</v>
      </c>
      <c r="P17" s="73">
        <v>3.5579999999999998</v>
      </c>
      <c r="Q17" s="73">
        <v>0</v>
      </c>
      <c r="R17" s="73">
        <v>3.4740000000000002</v>
      </c>
      <c r="S17" s="73">
        <v>0</v>
      </c>
      <c r="T17" s="73">
        <v>29.283999999999999</v>
      </c>
      <c r="U17" s="73">
        <v>0</v>
      </c>
      <c r="V17" s="73">
        <v>0</v>
      </c>
      <c r="W17" s="73">
        <v>187.065</v>
      </c>
      <c r="X17" s="73">
        <v>7.3890000000000002</v>
      </c>
      <c r="Y17" s="73">
        <v>54.225000000000001</v>
      </c>
      <c r="Z17" s="73">
        <v>0</v>
      </c>
      <c r="AA17" s="73">
        <v>12.468999999999999</v>
      </c>
      <c r="AB17" s="73">
        <v>0</v>
      </c>
      <c r="AC17" s="73">
        <v>0</v>
      </c>
      <c r="AD17" s="73">
        <v>809.95600000000002</v>
      </c>
      <c r="AE17" s="73">
        <v>0</v>
      </c>
      <c r="AF17" s="73">
        <v>0</v>
      </c>
      <c r="AG17" s="73">
        <v>4.3520000000000003</v>
      </c>
      <c r="AH17" s="73">
        <v>3.798</v>
      </c>
      <c r="AI17" s="73">
        <v>0</v>
      </c>
      <c r="AJ17" s="73">
        <v>0</v>
      </c>
      <c r="AK17" s="73">
        <v>152.51</v>
      </c>
      <c r="AL17" s="73">
        <v>0</v>
      </c>
      <c r="AM17" s="73">
        <v>0</v>
      </c>
      <c r="AN17" s="73">
        <v>24.31</v>
      </c>
      <c r="AO17" s="73">
        <v>0</v>
      </c>
      <c r="AP17" s="73">
        <v>0</v>
      </c>
      <c r="AQ17" s="73">
        <v>0</v>
      </c>
      <c r="AR17" s="73">
        <v>0</v>
      </c>
      <c r="AS17" s="73">
        <v>0</v>
      </c>
      <c r="AT17" s="73">
        <v>28.116</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11.340999999999999</v>
      </c>
      <c r="BN17" s="73">
        <v>0</v>
      </c>
      <c r="BO17" s="73">
        <v>0</v>
      </c>
      <c r="BP17" s="73">
        <v>0</v>
      </c>
      <c r="BQ17" s="73">
        <v>0</v>
      </c>
      <c r="BR17" s="73">
        <v>0</v>
      </c>
      <c r="BS17" s="73">
        <v>3.472</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4.827</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17.97</v>
      </c>
      <c r="DD17" s="73">
        <v>0</v>
      </c>
      <c r="DE17" s="73">
        <v>0</v>
      </c>
      <c r="DF17" s="73">
        <v>0</v>
      </c>
      <c r="DG17" s="73">
        <v>0</v>
      </c>
      <c r="DH17" s="73">
        <v>0</v>
      </c>
      <c r="DI17" s="73">
        <v>0</v>
      </c>
      <c r="DJ17" s="73">
        <v>0</v>
      </c>
      <c r="DK17" s="73">
        <v>0</v>
      </c>
      <c r="DL17" s="73">
        <v>0</v>
      </c>
      <c r="DM17" s="73">
        <v>0</v>
      </c>
      <c r="DN17" s="73">
        <v>0</v>
      </c>
      <c r="DO17" s="73">
        <v>0</v>
      </c>
      <c r="DP17" s="73">
        <v>0</v>
      </c>
      <c r="DQ17" s="73">
        <v>3.5579999999999998</v>
      </c>
      <c r="DR17" s="73">
        <v>0</v>
      </c>
      <c r="DS17" s="73">
        <v>3.4740000000000002</v>
      </c>
      <c r="DT17" s="73">
        <v>0</v>
      </c>
      <c r="DU17" s="73">
        <v>29.283999999999999</v>
      </c>
      <c r="DV17" s="73">
        <v>0</v>
      </c>
      <c r="DW17" s="73">
        <v>0</v>
      </c>
      <c r="DX17" s="73">
        <v>187.065</v>
      </c>
      <c r="DY17" s="73">
        <v>7.3890000000000002</v>
      </c>
      <c r="DZ17" s="73">
        <v>54.225000000000001</v>
      </c>
      <c r="EA17" s="73">
        <v>0</v>
      </c>
      <c r="EB17" s="73">
        <v>12.468999999999999</v>
      </c>
      <c r="EC17" s="73">
        <v>0</v>
      </c>
      <c r="ED17" s="73">
        <v>0</v>
      </c>
      <c r="EE17" s="73">
        <v>809.95600000000002</v>
      </c>
      <c r="EF17" s="73">
        <v>0</v>
      </c>
      <c r="EG17" s="73">
        <v>0</v>
      </c>
      <c r="EH17" s="73">
        <v>4.3520000000000003</v>
      </c>
      <c r="EI17" s="73">
        <v>3.798</v>
      </c>
      <c r="EJ17" s="73">
        <v>0</v>
      </c>
      <c r="EK17" s="73">
        <v>0</v>
      </c>
      <c r="EL17" s="73">
        <v>152.51</v>
      </c>
      <c r="EM17" s="73">
        <v>0</v>
      </c>
      <c r="EN17" s="73">
        <v>0</v>
      </c>
      <c r="EO17" s="73">
        <v>24.31</v>
      </c>
      <c r="EP17" s="73">
        <v>0</v>
      </c>
      <c r="EQ17" s="73">
        <v>0</v>
      </c>
      <c r="ER17" s="73">
        <v>0</v>
      </c>
      <c r="ES17" s="73">
        <v>0</v>
      </c>
      <c r="ET17" s="73">
        <v>0</v>
      </c>
      <c r="EU17" s="73">
        <v>28.116</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11.340999999999999</v>
      </c>
      <c r="FO17" s="73">
        <v>0</v>
      </c>
      <c r="FP17" s="73">
        <v>0</v>
      </c>
      <c r="FQ17" s="73">
        <v>0</v>
      </c>
      <c r="FR17" s="73">
        <v>0</v>
      </c>
      <c r="FS17" s="73">
        <v>0</v>
      </c>
      <c r="FT17" s="73">
        <v>3.472</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4.827</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17.97</v>
      </c>
      <c r="HE17" s="73">
        <v>0</v>
      </c>
      <c r="HF17" s="73">
        <v>0</v>
      </c>
      <c r="HG17" s="73">
        <v>0</v>
      </c>
      <c r="HH17" s="73">
        <v>0</v>
      </c>
      <c r="HI17" s="73">
        <v>0</v>
      </c>
      <c r="HJ17" s="73">
        <v>3.5579999999999998</v>
      </c>
      <c r="HK17" s="73">
        <v>1288.8320000000001</v>
      </c>
      <c r="HL17" s="73">
        <v>0</v>
      </c>
      <c r="HM17" s="73">
        <v>28.116</v>
      </c>
      <c r="HN17" s="73">
        <v>0</v>
      </c>
      <c r="HO17" s="73">
        <v>11.340999999999999</v>
      </c>
      <c r="HP17" s="73">
        <v>3.472</v>
      </c>
      <c r="HQ17" s="73">
        <v>0</v>
      </c>
      <c r="HR17" s="73">
        <v>0</v>
      </c>
      <c r="HS17" s="73">
        <v>0</v>
      </c>
      <c r="HT17" s="73">
        <v>4.827</v>
      </c>
      <c r="HU17" s="73">
        <v>0</v>
      </c>
      <c r="HV17" s="73">
        <v>0</v>
      </c>
      <c r="HW17" s="73">
        <v>0</v>
      </c>
      <c r="HX17" s="73">
        <v>0</v>
      </c>
      <c r="HY17" s="73">
        <v>17.97</v>
      </c>
      <c r="HZ17" s="73">
        <v>0</v>
      </c>
      <c r="IA17" s="73">
        <v>0</v>
      </c>
      <c r="IB17" s="73">
        <v>0</v>
      </c>
      <c r="IC17" s="73">
        <v>0</v>
      </c>
      <c r="ID17" s="73">
        <v>0</v>
      </c>
      <c r="IE17" s="73">
        <v>3.5579999999999998</v>
      </c>
      <c r="IF17" s="73">
        <v>1288.8320000000001</v>
      </c>
      <c r="IG17" s="73">
        <v>0</v>
      </c>
      <c r="IH17" s="73">
        <v>28.116</v>
      </c>
      <c r="II17" s="73">
        <v>0</v>
      </c>
      <c r="IJ17" s="73">
        <v>11.340999999999999</v>
      </c>
      <c r="IK17" s="73">
        <v>3.472</v>
      </c>
      <c r="IL17" s="73">
        <v>0</v>
      </c>
      <c r="IM17" s="73">
        <v>0</v>
      </c>
      <c r="IN17" s="73">
        <v>0</v>
      </c>
      <c r="IO17" s="73">
        <v>4.827</v>
      </c>
      <c r="IP17" s="73">
        <v>0</v>
      </c>
      <c r="IQ17" s="73">
        <v>0</v>
      </c>
      <c r="IR17" s="73">
        <v>0</v>
      </c>
      <c r="IS17" s="73">
        <v>0</v>
      </c>
      <c r="IT17" s="73">
        <v>17.97</v>
      </c>
      <c r="IU17" s="73">
        <v>0</v>
      </c>
      <c r="IV17" s="74">
        <v>0</v>
      </c>
      <c r="IW17" s="71">
        <v>0</v>
      </c>
      <c r="IX17" s="71">
        <v>0</v>
      </c>
      <c r="IY17" s="71">
        <v>0</v>
      </c>
      <c r="IZ17" s="71">
        <v>0</v>
      </c>
      <c r="JA17" s="71">
        <v>0</v>
      </c>
      <c r="JB17" s="71">
        <v>0</v>
      </c>
      <c r="JC17" s="71">
        <v>1</v>
      </c>
      <c r="JD17" s="71">
        <v>0</v>
      </c>
      <c r="JE17" s="71">
        <v>1</v>
      </c>
      <c r="JF17" s="71">
        <v>0</v>
      </c>
      <c r="JG17" s="71">
        <v>4</v>
      </c>
      <c r="JH17" s="71">
        <v>0</v>
      </c>
      <c r="JI17" s="71">
        <v>0</v>
      </c>
      <c r="JJ17" s="71">
        <v>2</v>
      </c>
      <c r="JK17" s="71">
        <v>1</v>
      </c>
      <c r="JL17" s="71">
        <v>4</v>
      </c>
      <c r="JM17" s="71">
        <v>0</v>
      </c>
      <c r="JN17" s="71">
        <v>2</v>
      </c>
      <c r="JO17" s="71">
        <v>0</v>
      </c>
      <c r="JP17" s="71">
        <v>0</v>
      </c>
      <c r="JQ17" s="71">
        <v>9</v>
      </c>
      <c r="JR17" s="71">
        <v>0</v>
      </c>
      <c r="JS17" s="71">
        <v>0</v>
      </c>
      <c r="JT17" s="71">
        <v>1</v>
      </c>
      <c r="JU17" s="71">
        <v>1</v>
      </c>
      <c r="JV17" s="71">
        <v>0</v>
      </c>
      <c r="JW17" s="71">
        <v>0</v>
      </c>
      <c r="JX17" s="71">
        <v>6</v>
      </c>
      <c r="JY17" s="71">
        <v>0</v>
      </c>
      <c r="JZ17" s="71">
        <v>0</v>
      </c>
      <c r="KA17" s="71">
        <v>3</v>
      </c>
      <c r="KB17" s="71">
        <v>0</v>
      </c>
      <c r="KC17" s="71">
        <v>0</v>
      </c>
      <c r="KD17" s="71">
        <v>0</v>
      </c>
      <c r="KE17" s="71">
        <v>0</v>
      </c>
      <c r="KF17" s="71">
        <v>0</v>
      </c>
      <c r="KG17" s="71">
        <v>1</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3</v>
      </c>
      <c r="LA17" s="71">
        <v>0</v>
      </c>
      <c r="LB17" s="71">
        <v>0</v>
      </c>
      <c r="LC17" s="71">
        <v>0</v>
      </c>
      <c r="LD17" s="71">
        <v>0</v>
      </c>
      <c r="LE17" s="71">
        <v>0</v>
      </c>
      <c r="LF17" s="71">
        <v>1</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1</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2</v>
      </c>
      <c r="MQ17" s="71">
        <v>0</v>
      </c>
      <c r="MR17" s="71">
        <v>0</v>
      </c>
      <c r="MS17" s="71">
        <v>0</v>
      </c>
      <c r="MT17" s="71">
        <v>0</v>
      </c>
      <c r="MU17" s="71">
        <v>0</v>
      </c>
      <c r="MV17" s="71">
        <v>0</v>
      </c>
      <c r="MW17" s="71">
        <v>0</v>
      </c>
      <c r="MX17" s="71">
        <v>0</v>
      </c>
      <c r="MY17" s="71">
        <v>0</v>
      </c>
      <c r="MZ17" s="71">
        <v>0</v>
      </c>
      <c r="NA17" s="71">
        <v>0</v>
      </c>
      <c r="NB17" s="71">
        <v>0</v>
      </c>
      <c r="NC17" s="71">
        <v>0</v>
      </c>
      <c r="ND17" s="71">
        <v>1</v>
      </c>
      <c r="NE17" s="71">
        <v>0</v>
      </c>
      <c r="NF17" s="71">
        <v>1</v>
      </c>
      <c r="NG17" s="71">
        <v>0</v>
      </c>
      <c r="NH17" s="71">
        <v>4</v>
      </c>
      <c r="NI17" s="71">
        <v>0</v>
      </c>
      <c r="NJ17" s="71">
        <v>0</v>
      </c>
      <c r="NK17" s="71">
        <v>2</v>
      </c>
      <c r="NL17" s="71">
        <v>1</v>
      </c>
      <c r="NM17" s="71">
        <v>4</v>
      </c>
      <c r="NN17" s="71">
        <v>0</v>
      </c>
      <c r="NO17" s="71">
        <v>2</v>
      </c>
      <c r="NP17" s="71">
        <v>0</v>
      </c>
      <c r="NQ17" s="71">
        <v>0</v>
      </c>
      <c r="NR17" s="71">
        <v>9</v>
      </c>
      <c r="NS17" s="71">
        <v>0</v>
      </c>
      <c r="NT17" s="71">
        <v>0</v>
      </c>
      <c r="NU17" s="71">
        <v>1</v>
      </c>
      <c r="NV17" s="71">
        <v>1</v>
      </c>
      <c r="NW17" s="71">
        <v>0</v>
      </c>
      <c r="NX17" s="71">
        <v>0</v>
      </c>
      <c r="NY17" s="71">
        <v>6</v>
      </c>
      <c r="NZ17" s="71">
        <v>0</v>
      </c>
      <c r="OA17" s="71">
        <v>0</v>
      </c>
      <c r="OB17" s="71">
        <v>3</v>
      </c>
      <c r="OC17" s="71">
        <v>0</v>
      </c>
      <c r="OD17" s="71">
        <v>0</v>
      </c>
      <c r="OE17" s="71">
        <v>0</v>
      </c>
      <c r="OF17" s="71">
        <v>0</v>
      </c>
      <c r="OG17" s="71">
        <v>0</v>
      </c>
      <c r="OH17" s="71">
        <v>1</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3</v>
      </c>
      <c r="PB17" s="71">
        <v>0</v>
      </c>
      <c r="PC17" s="71">
        <v>0</v>
      </c>
      <c r="PD17" s="71">
        <v>0</v>
      </c>
      <c r="PE17" s="71">
        <v>0</v>
      </c>
      <c r="PF17" s="71">
        <v>0</v>
      </c>
      <c r="PG17" s="71">
        <v>1</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1</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2</v>
      </c>
      <c r="QR17" s="71">
        <v>0</v>
      </c>
      <c r="QS17" s="71">
        <v>0</v>
      </c>
      <c r="QT17" s="71">
        <v>0</v>
      </c>
      <c r="QU17" s="71">
        <v>0</v>
      </c>
      <c r="QV17" s="71">
        <v>0</v>
      </c>
      <c r="QW17" s="71">
        <v>1</v>
      </c>
      <c r="QX17" s="71">
        <v>34</v>
      </c>
      <c r="QY17" s="71">
        <v>0</v>
      </c>
      <c r="QZ17" s="71">
        <v>1</v>
      </c>
      <c r="RA17" s="71">
        <v>0</v>
      </c>
      <c r="RB17" s="71">
        <v>3</v>
      </c>
      <c r="RC17" s="71">
        <v>1</v>
      </c>
      <c r="RD17" s="71">
        <v>0</v>
      </c>
      <c r="RE17" s="71">
        <v>0</v>
      </c>
      <c r="RF17" s="71">
        <v>0</v>
      </c>
      <c r="RG17" s="71">
        <v>1</v>
      </c>
      <c r="RH17" s="71">
        <v>0</v>
      </c>
      <c r="RI17" s="71">
        <v>0</v>
      </c>
      <c r="RJ17" s="71">
        <v>0</v>
      </c>
      <c r="RK17" s="71">
        <v>0</v>
      </c>
      <c r="RL17" s="71">
        <v>2</v>
      </c>
      <c r="RM17" s="71">
        <v>0</v>
      </c>
      <c r="RN17" s="71">
        <v>0</v>
      </c>
      <c r="RO17" s="71">
        <v>0</v>
      </c>
      <c r="RP17" s="71">
        <v>0</v>
      </c>
      <c r="RQ17" s="71">
        <v>0</v>
      </c>
      <c r="RR17" s="71">
        <v>1</v>
      </c>
      <c r="RS17" s="71">
        <v>34</v>
      </c>
      <c r="RT17" s="71">
        <v>0</v>
      </c>
      <c r="RU17" s="71">
        <v>1</v>
      </c>
      <c r="RV17" s="71">
        <v>0</v>
      </c>
      <c r="RW17" s="71">
        <v>3</v>
      </c>
      <c r="RX17" s="71">
        <v>1</v>
      </c>
      <c r="RY17" s="71">
        <v>0</v>
      </c>
      <c r="RZ17" s="71">
        <v>0</v>
      </c>
      <c r="SA17" s="71">
        <v>0</v>
      </c>
      <c r="SB17" s="71">
        <v>1</v>
      </c>
      <c r="SC17" s="71">
        <v>0</v>
      </c>
      <c r="SD17" s="71">
        <v>0</v>
      </c>
      <c r="SE17" s="71">
        <v>0</v>
      </c>
      <c r="SF17" s="71">
        <v>0</v>
      </c>
      <c r="SG17" s="71">
        <v>2</v>
      </c>
      <c r="SH17" s="71">
        <v>0</v>
      </c>
    </row>
    <row r="18" spans="1:502">
      <c r="A18" s="16" t="s">
        <v>2203</v>
      </c>
      <c r="B18" s="70">
        <v>10</v>
      </c>
      <c r="C18" s="70">
        <v>10</v>
      </c>
      <c r="D18" s="70">
        <v>1</v>
      </c>
      <c r="E18" s="70">
        <v>2013</v>
      </c>
      <c r="F18" s="70" t="s">
        <v>180</v>
      </c>
      <c r="G18" s="1073" t="s">
        <v>2193</v>
      </c>
      <c r="H18" s="70" t="s">
        <v>2194</v>
      </c>
      <c r="I18" s="1066"/>
      <c r="J18" s="73">
        <v>0</v>
      </c>
      <c r="K18" s="73">
        <v>0</v>
      </c>
      <c r="L18" s="73">
        <v>0</v>
      </c>
      <c r="M18" s="73">
        <v>0</v>
      </c>
      <c r="N18" s="73">
        <v>0</v>
      </c>
      <c r="O18" s="73">
        <v>0</v>
      </c>
      <c r="P18" s="73">
        <v>0</v>
      </c>
      <c r="Q18" s="73">
        <v>0</v>
      </c>
      <c r="R18" s="73">
        <v>2.7149999999999999</v>
      </c>
      <c r="S18" s="73">
        <v>0</v>
      </c>
      <c r="T18" s="73">
        <v>30.286999999999999</v>
      </c>
      <c r="U18" s="73">
        <v>0</v>
      </c>
      <c r="V18" s="73">
        <v>0</v>
      </c>
      <c r="W18" s="73">
        <v>191.18600000000001</v>
      </c>
      <c r="X18" s="73">
        <v>7.9909999999999997</v>
      </c>
      <c r="Y18" s="73">
        <v>50.917999999999999</v>
      </c>
      <c r="Z18" s="73">
        <v>0</v>
      </c>
      <c r="AA18" s="73">
        <v>12.858000000000001</v>
      </c>
      <c r="AB18" s="73">
        <v>0</v>
      </c>
      <c r="AC18" s="73">
        <v>0</v>
      </c>
      <c r="AD18" s="73">
        <v>918.21400000000006</v>
      </c>
      <c r="AE18" s="73">
        <v>0</v>
      </c>
      <c r="AF18" s="73">
        <v>0</v>
      </c>
      <c r="AG18" s="73">
        <v>4.4219999999999997</v>
      </c>
      <c r="AH18" s="73">
        <v>0</v>
      </c>
      <c r="AI18" s="73">
        <v>0</v>
      </c>
      <c r="AJ18" s="73">
        <v>0</v>
      </c>
      <c r="AK18" s="73">
        <v>170.899</v>
      </c>
      <c r="AL18" s="73">
        <v>0</v>
      </c>
      <c r="AM18" s="73">
        <v>0</v>
      </c>
      <c r="AN18" s="73">
        <v>24.477</v>
      </c>
      <c r="AO18" s="73">
        <v>0</v>
      </c>
      <c r="AP18" s="73">
        <v>0</v>
      </c>
      <c r="AQ18" s="73">
        <v>0</v>
      </c>
      <c r="AR18" s="73">
        <v>0</v>
      </c>
      <c r="AS18" s="73">
        <v>4.4690000000000003</v>
      </c>
      <c r="AT18" s="73">
        <v>23.253</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9.4619999999999997</v>
      </c>
      <c r="BN18" s="73">
        <v>0</v>
      </c>
      <c r="BO18" s="73">
        <v>0</v>
      </c>
      <c r="BP18" s="73">
        <v>0</v>
      </c>
      <c r="BQ18" s="73">
        <v>0</v>
      </c>
      <c r="BR18" s="73">
        <v>0</v>
      </c>
      <c r="BS18" s="73">
        <v>3.468</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14.3</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2.7149999999999999</v>
      </c>
      <c r="DT18" s="73">
        <v>0</v>
      </c>
      <c r="DU18" s="73">
        <v>30.286999999999999</v>
      </c>
      <c r="DV18" s="73">
        <v>0</v>
      </c>
      <c r="DW18" s="73">
        <v>0</v>
      </c>
      <c r="DX18" s="73">
        <v>191.18600000000001</v>
      </c>
      <c r="DY18" s="73">
        <v>7.9909999999999997</v>
      </c>
      <c r="DZ18" s="73">
        <v>50.917999999999999</v>
      </c>
      <c r="EA18" s="73">
        <v>0</v>
      </c>
      <c r="EB18" s="73">
        <v>12.858000000000001</v>
      </c>
      <c r="EC18" s="73">
        <v>0</v>
      </c>
      <c r="ED18" s="73">
        <v>0</v>
      </c>
      <c r="EE18" s="73">
        <v>918.21400000000006</v>
      </c>
      <c r="EF18" s="73">
        <v>0</v>
      </c>
      <c r="EG18" s="73">
        <v>0</v>
      </c>
      <c r="EH18" s="73">
        <v>4.4219999999999997</v>
      </c>
      <c r="EI18" s="73">
        <v>0</v>
      </c>
      <c r="EJ18" s="73">
        <v>0</v>
      </c>
      <c r="EK18" s="73">
        <v>0</v>
      </c>
      <c r="EL18" s="73">
        <v>170.899</v>
      </c>
      <c r="EM18" s="73">
        <v>0</v>
      </c>
      <c r="EN18" s="73">
        <v>0</v>
      </c>
      <c r="EO18" s="73">
        <v>24.477</v>
      </c>
      <c r="EP18" s="73">
        <v>0</v>
      </c>
      <c r="EQ18" s="73">
        <v>0</v>
      </c>
      <c r="ER18" s="73">
        <v>0</v>
      </c>
      <c r="ES18" s="73">
        <v>0</v>
      </c>
      <c r="ET18" s="73">
        <v>4.4690000000000003</v>
      </c>
      <c r="EU18" s="73">
        <v>23.253</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9.4619999999999997</v>
      </c>
      <c r="FO18" s="73">
        <v>0</v>
      </c>
      <c r="FP18" s="73">
        <v>0</v>
      </c>
      <c r="FQ18" s="73">
        <v>0</v>
      </c>
      <c r="FR18" s="73">
        <v>0</v>
      </c>
      <c r="FS18" s="73">
        <v>0</v>
      </c>
      <c r="FT18" s="73">
        <v>3.468</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14.3</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1413.9670000000001</v>
      </c>
      <c r="HL18" s="73">
        <v>4.4690000000000003</v>
      </c>
      <c r="HM18" s="73">
        <v>23.253</v>
      </c>
      <c r="HN18" s="73">
        <v>0</v>
      </c>
      <c r="HO18" s="73">
        <v>9.4619999999999997</v>
      </c>
      <c r="HP18" s="73">
        <v>3.468</v>
      </c>
      <c r="HQ18" s="73">
        <v>0</v>
      </c>
      <c r="HR18" s="73">
        <v>0</v>
      </c>
      <c r="HS18" s="73">
        <v>0</v>
      </c>
      <c r="HT18" s="73">
        <v>0</v>
      </c>
      <c r="HU18" s="73">
        <v>0</v>
      </c>
      <c r="HV18" s="73">
        <v>14.3</v>
      </c>
      <c r="HW18" s="73">
        <v>0</v>
      </c>
      <c r="HX18" s="73">
        <v>0</v>
      </c>
      <c r="HY18" s="73">
        <v>0</v>
      </c>
      <c r="HZ18" s="73">
        <v>0</v>
      </c>
      <c r="IA18" s="73">
        <v>0</v>
      </c>
      <c r="IB18" s="73">
        <v>0</v>
      </c>
      <c r="IC18" s="73">
        <v>0</v>
      </c>
      <c r="ID18" s="73">
        <v>0</v>
      </c>
      <c r="IE18" s="73">
        <v>0</v>
      </c>
      <c r="IF18" s="73">
        <v>1413.9670000000001</v>
      </c>
      <c r="IG18" s="73">
        <v>4.4690000000000003</v>
      </c>
      <c r="IH18" s="73">
        <v>23.253</v>
      </c>
      <c r="II18" s="73">
        <v>0</v>
      </c>
      <c r="IJ18" s="73">
        <v>9.4619999999999997</v>
      </c>
      <c r="IK18" s="73">
        <v>3.468</v>
      </c>
      <c r="IL18" s="73">
        <v>0</v>
      </c>
      <c r="IM18" s="73">
        <v>0</v>
      </c>
      <c r="IN18" s="73">
        <v>0</v>
      </c>
      <c r="IO18" s="73">
        <v>0</v>
      </c>
      <c r="IP18" s="73">
        <v>0</v>
      </c>
      <c r="IQ18" s="73">
        <v>14.3</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4</v>
      </c>
      <c r="JH18" s="71">
        <v>0</v>
      </c>
      <c r="JI18" s="71">
        <v>0</v>
      </c>
      <c r="JJ18" s="71">
        <v>2</v>
      </c>
      <c r="JK18" s="71">
        <v>1</v>
      </c>
      <c r="JL18" s="71">
        <v>4</v>
      </c>
      <c r="JM18" s="71">
        <v>0</v>
      </c>
      <c r="JN18" s="71">
        <v>2</v>
      </c>
      <c r="JO18" s="71">
        <v>0</v>
      </c>
      <c r="JP18" s="71">
        <v>0</v>
      </c>
      <c r="JQ18" s="71">
        <v>9</v>
      </c>
      <c r="JR18" s="71">
        <v>0</v>
      </c>
      <c r="JS18" s="71">
        <v>0</v>
      </c>
      <c r="JT18" s="71">
        <v>1</v>
      </c>
      <c r="JU18" s="71">
        <v>0</v>
      </c>
      <c r="JV18" s="71">
        <v>0</v>
      </c>
      <c r="JW18" s="71">
        <v>0</v>
      </c>
      <c r="JX18" s="71">
        <v>7</v>
      </c>
      <c r="JY18" s="71">
        <v>0</v>
      </c>
      <c r="JZ18" s="71">
        <v>0</v>
      </c>
      <c r="KA18" s="71">
        <v>3</v>
      </c>
      <c r="KB18" s="71">
        <v>0</v>
      </c>
      <c r="KC18" s="71">
        <v>0</v>
      </c>
      <c r="KD18" s="71">
        <v>0</v>
      </c>
      <c r="KE18" s="71">
        <v>0</v>
      </c>
      <c r="KF18" s="71">
        <v>1</v>
      </c>
      <c r="KG18" s="71">
        <v>1</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2</v>
      </c>
      <c r="LA18" s="71">
        <v>0</v>
      </c>
      <c r="LB18" s="71">
        <v>0</v>
      </c>
      <c r="LC18" s="71">
        <v>0</v>
      </c>
      <c r="LD18" s="71">
        <v>0</v>
      </c>
      <c r="LE18" s="71">
        <v>0</v>
      </c>
      <c r="LF18" s="71">
        <v>1</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4</v>
      </c>
      <c r="NI18" s="71">
        <v>0</v>
      </c>
      <c r="NJ18" s="71">
        <v>0</v>
      </c>
      <c r="NK18" s="71">
        <v>2</v>
      </c>
      <c r="NL18" s="71">
        <v>1</v>
      </c>
      <c r="NM18" s="71">
        <v>4</v>
      </c>
      <c r="NN18" s="71">
        <v>0</v>
      </c>
      <c r="NO18" s="71">
        <v>2</v>
      </c>
      <c r="NP18" s="71">
        <v>0</v>
      </c>
      <c r="NQ18" s="71">
        <v>0</v>
      </c>
      <c r="NR18" s="71">
        <v>9</v>
      </c>
      <c r="NS18" s="71">
        <v>0</v>
      </c>
      <c r="NT18" s="71">
        <v>0</v>
      </c>
      <c r="NU18" s="71">
        <v>1</v>
      </c>
      <c r="NV18" s="71">
        <v>0</v>
      </c>
      <c r="NW18" s="71">
        <v>0</v>
      </c>
      <c r="NX18" s="71">
        <v>0</v>
      </c>
      <c r="NY18" s="71">
        <v>7</v>
      </c>
      <c r="NZ18" s="71">
        <v>0</v>
      </c>
      <c r="OA18" s="71">
        <v>0</v>
      </c>
      <c r="OB18" s="71">
        <v>3</v>
      </c>
      <c r="OC18" s="71">
        <v>0</v>
      </c>
      <c r="OD18" s="71">
        <v>0</v>
      </c>
      <c r="OE18" s="71">
        <v>0</v>
      </c>
      <c r="OF18" s="71">
        <v>0</v>
      </c>
      <c r="OG18" s="71">
        <v>1</v>
      </c>
      <c r="OH18" s="71">
        <v>1</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2</v>
      </c>
      <c r="PB18" s="71">
        <v>0</v>
      </c>
      <c r="PC18" s="71">
        <v>0</v>
      </c>
      <c r="PD18" s="71">
        <v>0</v>
      </c>
      <c r="PE18" s="71">
        <v>0</v>
      </c>
      <c r="PF18" s="71">
        <v>0</v>
      </c>
      <c r="PG18" s="71">
        <v>1</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34</v>
      </c>
      <c r="QY18" s="71">
        <v>1</v>
      </c>
      <c r="QZ18" s="71">
        <v>1</v>
      </c>
      <c r="RA18" s="71">
        <v>0</v>
      </c>
      <c r="RB18" s="71">
        <v>2</v>
      </c>
      <c r="RC18" s="71">
        <v>1</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34</v>
      </c>
      <c r="RT18" s="71">
        <v>1</v>
      </c>
      <c r="RU18" s="71">
        <v>1</v>
      </c>
      <c r="RV18" s="71">
        <v>0</v>
      </c>
      <c r="RW18" s="71">
        <v>2</v>
      </c>
      <c r="RX18" s="71">
        <v>1</v>
      </c>
      <c r="RY18" s="71">
        <v>0</v>
      </c>
      <c r="RZ18" s="71">
        <v>0</v>
      </c>
      <c r="SA18" s="71">
        <v>0</v>
      </c>
      <c r="SB18" s="71">
        <v>0</v>
      </c>
      <c r="SC18" s="71">
        <v>0</v>
      </c>
      <c r="SD18" s="71">
        <v>1</v>
      </c>
      <c r="SE18" s="71">
        <v>0</v>
      </c>
      <c r="SF18" s="71">
        <v>0</v>
      </c>
      <c r="SG18" s="71">
        <v>0</v>
      </c>
      <c r="SH18" s="71">
        <v>0</v>
      </c>
    </row>
    <row r="19" spans="1:502">
      <c r="A19" s="16" t="s">
        <v>2204</v>
      </c>
      <c r="B19" s="70">
        <v>11</v>
      </c>
      <c r="C19" s="70">
        <v>11</v>
      </c>
      <c r="D19" s="70">
        <v>1</v>
      </c>
      <c r="E19" s="70">
        <v>2014</v>
      </c>
      <c r="F19" s="70" t="s">
        <v>181</v>
      </c>
      <c r="G19" s="1073" t="s">
        <v>2193</v>
      </c>
      <c r="H19" s="70" t="s">
        <v>2194</v>
      </c>
      <c r="I19" s="1066"/>
      <c r="J19" s="73">
        <v>0</v>
      </c>
      <c r="K19" s="73">
        <v>0</v>
      </c>
      <c r="L19" s="73">
        <v>0</v>
      </c>
      <c r="M19" s="73">
        <v>0</v>
      </c>
      <c r="N19" s="73">
        <v>0</v>
      </c>
      <c r="O19" s="73">
        <v>0</v>
      </c>
      <c r="P19" s="73">
        <v>0</v>
      </c>
      <c r="Q19" s="73">
        <v>0</v>
      </c>
      <c r="R19" s="73">
        <v>2.6819999999999999</v>
      </c>
      <c r="S19" s="73">
        <v>0</v>
      </c>
      <c r="T19" s="73">
        <v>29.881</v>
      </c>
      <c r="U19" s="73">
        <v>0</v>
      </c>
      <c r="V19" s="73">
        <v>0</v>
      </c>
      <c r="W19" s="73">
        <v>176.89599999999999</v>
      </c>
      <c r="X19" s="73">
        <v>7.9470000000000001</v>
      </c>
      <c r="Y19" s="73">
        <v>46.715000000000003</v>
      </c>
      <c r="Z19" s="73">
        <v>0</v>
      </c>
      <c r="AA19" s="73">
        <v>11.536</v>
      </c>
      <c r="AB19" s="73">
        <v>0</v>
      </c>
      <c r="AC19" s="73">
        <v>0</v>
      </c>
      <c r="AD19" s="73">
        <v>884.73900000000003</v>
      </c>
      <c r="AE19" s="73">
        <v>0</v>
      </c>
      <c r="AF19" s="73">
        <v>0</v>
      </c>
      <c r="AG19" s="73">
        <v>4.2889999999999997</v>
      </c>
      <c r="AH19" s="73">
        <v>4.1139999999999999</v>
      </c>
      <c r="AI19" s="73">
        <v>0</v>
      </c>
      <c r="AJ19" s="73">
        <v>0</v>
      </c>
      <c r="AK19" s="73">
        <v>168.27199999999999</v>
      </c>
      <c r="AL19" s="73">
        <v>0</v>
      </c>
      <c r="AM19" s="73">
        <v>0</v>
      </c>
      <c r="AN19" s="73">
        <v>26.388999999999999</v>
      </c>
      <c r="AO19" s="73">
        <v>0</v>
      </c>
      <c r="AP19" s="73">
        <v>0</v>
      </c>
      <c r="AQ19" s="73">
        <v>0</v>
      </c>
      <c r="AR19" s="73">
        <v>0</v>
      </c>
      <c r="AS19" s="73">
        <v>3.577</v>
      </c>
      <c r="AT19" s="73">
        <v>18.218</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8.6370000000000005</v>
      </c>
      <c r="BN19" s="73">
        <v>0</v>
      </c>
      <c r="BO19" s="73">
        <v>0</v>
      </c>
      <c r="BP19" s="73">
        <v>0</v>
      </c>
      <c r="BQ19" s="73">
        <v>0</v>
      </c>
      <c r="BR19" s="73">
        <v>0</v>
      </c>
      <c r="BS19" s="73">
        <v>3.4689999999999999</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4.6959999999999997</v>
      </c>
      <c r="CJ19" s="73">
        <v>0</v>
      </c>
      <c r="CK19" s="73">
        <v>0</v>
      </c>
      <c r="CL19" s="73">
        <v>0</v>
      </c>
      <c r="CM19" s="73">
        <v>0</v>
      </c>
      <c r="CN19" s="73">
        <v>12.904999999999999</v>
      </c>
      <c r="CO19" s="73">
        <v>0</v>
      </c>
      <c r="CP19" s="73">
        <v>0</v>
      </c>
      <c r="CQ19" s="73">
        <v>0</v>
      </c>
      <c r="CR19" s="73">
        <v>0</v>
      </c>
      <c r="CS19" s="73">
        <v>3.8580000000000001</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2.6819999999999999</v>
      </c>
      <c r="DT19" s="73">
        <v>0</v>
      </c>
      <c r="DU19" s="73">
        <v>29.881</v>
      </c>
      <c r="DV19" s="73">
        <v>0</v>
      </c>
      <c r="DW19" s="73">
        <v>0</v>
      </c>
      <c r="DX19" s="73">
        <v>176.89599999999999</v>
      </c>
      <c r="DY19" s="73">
        <v>7.9470000000000001</v>
      </c>
      <c r="DZ19" s="73">
        <v>46.715000000000003</v>
      </c>
      <c r="EA19" s="73">
        <v>0</v>
      </c>
      <c r="EB19" s="73">
        <v>11.536</v>
      </c>
      <c r="EC19" s="73">
        <v>0</v>
      </c>
      <c r="ED19" s="73">
        <v>0</v>
      </c>
      <c r="EE19" s="73">
        <v>884.73900000000003</v>
      </c>
      <c r="EF19" s="73">
        <v>0</v>
      </c>
      <c r="EG19" s="73">
        <v>0</v>
      </c>
      <c r="EH19" s="73">
        <v>4.2889999999999997</v>
      </c>
      <c r="EI19" s="73">
        <v>4.1139999999999999</v>
      </c>
      <c r="EJ19" s="73">
        <v>0</v>
      </c>
      <c r="EK19" s="73">
        <v>0</v>
      </c>
      <c r="EL19" s="73">
        <v>168.27199999999999</v>
      </c>
      <c r="EM19" s="73">
        <v>0</v>
      </c>
      <c r="EN19" s="73">
        <v>0</v>
      </c>
      <c r="EO19" s="73">
        <v>26.388999999999999</v>
      </c>
      <c r="EP19" s="73">
        <v>0</v>
      </c>
      <c r="EQ19" s="73">
        <v>0</v>
      </c>
      <c r="ER19" s="73">
        <v>0</v>
      </c>
      <c r="ES19" s="73">
        <v>0</v>
      </c>
      <c r="ET19" s="73">
        <v>3.577</v>
      </c>
      <c r="EU19" s="73">
        <v>18.218</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8.6370000000000005</v>
      </c>
      <c r="FO19" s="73">
        <v>0</v>
      </c>
      <c r="FP19" s="73">
        <v>0</v>
      </c>
      <c r="FQ19" s="73">
        <v>0</v>
      </c>
      <c r="FR19" s="73">
        <v>0</v>
      </c>
      <c r="FS19" s="73">
        <v>0</v>
      </c>
      <c r="FT19" s="73">
        <v>3.4689999999999999</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4.6959999999999997</v>
      </c>
      <c r="GK19" s="73">
        <v>0</v>
      </c>
      <c r="GL19" s="73">
        <v>0</v>
      </c>
      <c r="GM19" s="73">
        <v>0</v>
      </c>
      <c r="GN19" s="73">
        <v>0</v>
      </c>
      <c r="GO19" s="73">
        <v>12.904999999999999</v>
      </c>
      <c r="GP19" s="73">
        <v>0</v>
      </c>
      <c r="GQ19" s="73">
        <v>0</v>
      </c>
      <c r="GR19" s="73">
        <v>0</v>
      </c>
      <c r="GS19" s="73">
        <v>0</v>
      </c>
      <c r="GT19" s="73">
        <v>3.8580000000000001</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1363.46</v>
      </c>
      <c r="HL19" s="73">
        <v>3.577</v>
      </c>
      <c r="HM19" s="73">
        <v>18.218</v>
      </c>
      <c r="HN19" s="73">
        <v>0</v>
      </c>
      <c r="HO19" s="73">
        <v>8.6370000000000005</v>
      </c>
      <c r="HP19" s="73">
        <v>3.4689999999999999</v>
      </c>
      <c r="HQ19" s="73">
        <v>0</v>
      </c>
      <c r="HR19" s="73">
        <v>0</v>
      </c>
      <c r="HS19" s="73">
        <v>0</v>
      </c>
      <c r="HT19" s="73">
        <v>4.6959999999999997</v>
      </c>
      <c r="HU19" s="73">
        <v>0</v>
      </c>
      <c r="HV19" s="73">
        <v>12.904999999999999</v>
      </c>
      <c r="HW19" s="73">
        <v>0</v>
      </c>
      <c r="HX19" s="73">
        <v>3.8580000000000001</v>
      </c>
      <c r="HY19" s="73">
        <v>0</v>
      </c>
      <c r="HZ19" s="73">
        <v>0</v>
      </c>
      <c r="IA19" s="73">
        <v>0</v>
      </c>
      <c r="IB19" s="73">
        <v>0</v>
      </c>
      <c r="IC19" s="73">
        <v>0</v>
      </c>
      <c r="ID19" s="73">
        <v>0</v>
      </c>
      <c r="IE19" s="73">
        <v>0</v>
      </c>
      <c r="IF19" s="73">
        <v>1363.46</v>
      </c>
      <c r="IG19" s="73">
        <v>3.577</v>
      </c>
      <c r="IH19" s="73">
        <v>18.218</v>
      </c>
      <c r="II19" s="73">
        <v>0</v>
      </c>
      <c r="IJ19" s="73">
        <v>8.6370000000000005</v>
      </c>
      <c r="IK19" s="73">
        <v>3.4689999999999999</v>
      </c>
      <c r="IL19" s="73">
        <v>0</v>
      </c>
      <c r="IM19" s="73">
        <v>0</v>
      </c>
      <c r="IN19" s="73">
        <v>0</v>
      </c>
      <c r="IO19" s="73">
        <v>4.6959999999999997</v>
      </c>
      <c r="IP19" s="73">
        <v>0</v>
      </c>
      <c r="IQ19" s="73">
        <v>12.904999999999999</v>
      </c>
      <c r="IR19" s="73">
        <v>0</v>
      </c>
      <c r="IS19" s="73">
        <v>3.8580000000000001</v>
      </c>
      <c r="IT19" s="73">
        <v>0</v>
      </c>
      <c r="IU19" s="73">
        <v>0</v>
      </c>
      <c r="IV19" s="74">
        <v>0</v>
      </c>
      <c r="IW19" s="71">
        <v>0</v>
      </c>
      <c r="IX19" s="71">
        <v>0</v>
      </c>
      <c r="IY19" s="71">
        <v>0</v>
      </c>
      <c r="IZ19" s="71">
        <v>0</v>
      </c>
      <c r="JA19" s="71">
        <v>0</v>
      </c>
      <c r="JB19" s="71">
        <v>0</v>
      </c>
      <c r="JC19" s="71">
        <v>0</v>
      </c>
      <c r="JD19" s="71">
        <v>0</v>
      </c>
      <c r="JE19" s="71">
        <v>1</v>
      </c>
      <c r="JF19" s="71">
        <v>0</v>
      </c>
      <c r="JG19" s="71">
        <v>4</v>
      </c>
      <c r="JH19" s="71">
        <v>0</v>
      </c>
      <c r="JI19" s="71">
        <v>0</v>
      </c>
      <c r="JJ19" s="71">
        <v>2</v>
      </c>
      <c r="JK19" s="71">
        <v>1</v>
      </c>
      <c r="JL19" s="71">
        <v>4</v>
      </c>
      <c r="JM19" s="71">
        <v>0</v>
      </c>
      <c r="JN19" s="71">
        <v>2</v>
      </c>
      <c r="JO19" s="71">
        <v>0</v>
      </c>
      <c r="JP19" s="71">
        <v>0</v>
      </c>
      <c r="JQ19" s="71">
        <v>9</v>
      </c>
      <c r="JR19" s="71">
        <v>0</v>
      </c>
      <c r="JS19" s="71">
        <v>0</v>
      </c>
      <c r="JT19" s="71">
        <v>1</v>
      </c>
      <c r="JU19" s="71">
        <v>1</v>
      </c>
      <c r="JV19" s="71">
        <v>0</v>
      </c>
      <c r="JW19" s="71">
        <v>0</v>
      </c>
      <c r="JX19" s="71">
        <v>7</v>
      </c>
      <c r="JY19" s="71">
        <v>0</v>
      </c>
      <c r="JZ19" s="71">
        <v>0</v>
      </c>
      <c r="KA19" s="71">
        <v>3</v>
      </c>
      <c r="KB19" s="71">
        <v>0</v>
      </c>
      <c r="KC19" s="71">
        <v>0</v>
      </c>
      <c r="KD19" s="71">
        <v>0</v>
      </c>
      <c r="KE19" s="71">
        <v>0</v>
      </c>
      <c r="KF19" s="71">
        <v>1</v>
      </c>
      <c r="KG19" s="71">
        <v>1</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2</v>
      </c>
      <c r="LA19" s="71">
        <v>0</v>
      </c>
      <c r="LB19" s="71">
        <v>0</v>
      </c>
      <c r="LC19" s="71">
        <v>0</v>
      </c>
      <c r="LD19" s="71">
        <v>0</v>
      </c>
      <c r="LE19" s="71">
        <v>0</v>
      </c>
      <c r="LF19" s="71">
        <v>1</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1</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4</v>
      </c>
      <c r="NI19" s="71">
        <v>0</v>
      </c>
      <c r="NJ19" s="71">
        <v>0</v>
      </c>
      <c r="NK19" s="71">
        <v>2</v>
      </c>
      <c r="NL19" s="71">
        <v>1</v>
      </c>
      <c r="NM19" s="71">
        <v>4</v>
      </c>
      <c r="NN19" s="71">
        <v>0</v>
      </c>
      <c r="NO19" s="71">
        <v>2</v>
      </c>
      <c r="NP19" s="71">
        <v>0</v>
      </c>
      <c r="NQ19" s="71">
        <v>0</v>
      </c>
      <c r="NR19" s="71">
        <v>9</v>
      </c>
      <c r="NS19" s="71">
        <v>0</v>
      </c>
      <c r="NT19" s="71">
        <v>0</v>
      </c>
      <c r="NU19" s="71">
        <v>1</v>
      </c>
      <c r="NV19" s="71">
        <v>1</v>
      </c>
      <c r="NW19" s="71">
        <v>0</v>
      </c>
      <c r="NX19" s="71">
        <v>0</v>
      </c>
      <c r="NY19" s="71">
        <v>7</v>
      </c>
      <c r="NZ19" s="71">
        <v>0</v>
      </c>
      <c r="OA19" s="71">
        <v>0</v>
      </c>
      <c r="OB19" s="71">
        <v>3</v>
      </c>
      <c r="OC19" s="71">
        <v>0</v>
      </c>
      <c r="OD19" s="71">
        <v>0</v>
      </c>
      <c r="OE19" s="71">
        <v>0</v>
      </c>
      <c r="OF19" s="71">
        <v>0</v>
      </c>
      <c r="OG19" s="71">
        <v>1</v>
      </c>
      <c r="OH19" s="71">
        <v>1</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2</v>
      </c>
      <c r="PB19" s="71">
        <v>0</v>
      </c>
      <c r="PC19" s="71">
        <v>0</v>
      </c>
      <c r="PD19" s="71">
        <v>0</v>
      </c>
      <c r="PE19" s="71">
        <v>0</v>
      </c>
      <c r="PF19" s="71">
        <v>0</v>
      </c>
      <c r="PG19" s="71">
        <v>1</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1</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35</v>
      </c>
      <c r="QY19" s="71">
        <v>1</v>
      </c>
      <c r="QZ19" s="71">
        <v>1</v>
      </c>
      <c r="RA19" s="71">
        <v>0</v>
      </c>
      <c r="RB19" s="71">
        <v>2</v>
      </c>
      <c r="RC19" s="71">
        <v>1</v>
      </c>
      <c r="RD19" s="71">
        <v>0</v>
      </c>
      <c r="RE19" s="71">
        <v>0</v>
      </c>
      <c r="RF19" s="71">
        <v>0</v>
      </c>
      <c r="RG19" s="71">
        <v>1</v>
      </c>
      <c r="RH19" s="71">
        <v>0</v>
      </c>
      <c r="RI19" s="71">
        <v>1</v>
      </c>
      <c r="RJ19" s="71">
        <v>0</v>
      </c>
      <c r="RK19" s="71">
        <v>1</v>
      </c>
      <c r="RL19" s="71">
        <v>0</v>
      </c>
      <c r="RM19" s="71">
        <v>0</v>
      </c>
      <c r="RN19" s="71">
        <v>0</v>
      </c>
      <c r="RO19" s="71">
        <v>0</v>
      </c>
      <c r="RP19" s="71">
        <v>0</v>
      </c>
      <c r="RQ19" s="71">
        <v>0</v>
      </c>
      <c r="RR19" s="71">
        <v>0</v>
      </c>
      <c r="RS19" s="71">
        <v>35</v>
      </c>
      <c r="RT19" s="71">
        <v>1</v>
      </c>
      <c r="RU19" s="71">
        <v>1</v>
      </c>
      <c r="RV19" s="71">
        <v>0</v>
      </c>
      <c r="RW19" s="71">
        <v>2</v>
      </c>
      <c r="RX19" s="71">
        <v>1</v>
      </c>
      <c r="RY19" s="71">
        <v>0</v>
      </c>
      <c r="RZ19" s="71">
        <v>0</v>
      </c>
      <c r="SA19" s="71">
        <v>0</v>
      </c>
      <c r="SB19" s="71">
        <v>1</v>
      </c>
      <c r="SC19" s="71">
        <v>0</v>
      </c>
      <c r="SD19" s="71">
        <v>1</v>
      </c>
      <c r="SE19" s="71">
        <v>0</v>
      </c>
      <c r="SF19" s="71">
        <v>1</v>
      </c>
      <c r="SG19" s="71">
        <v>0</v>
      </c>
      <c r="SH19" s="71">
        <v>0</v>
      </c>
    </row>
    <row r="20" spans="1:502">
      <c r="A20" s="16" t="s">
        <v>2205</v>
      </c>
      <c r="B20" s="70">
        <v>12</v>
      </c>
      <c r="C20" s="70">
        <v>12</v>
      </c>
      <c r="D20" s="70">
        <v>1</v>
      </c>
      <c r="E20" s="70">
        <v>2015</v>
      </c>
      <c r="F20" s="70" t="s">
        <v>182</v>
      </c>
      <c r="G20" s="1073" t="s">
        <v>2193</v>
      </c>
      <c r="H20" s="70" t="s">
        <v>2194</v>
      </c>
      <c r="I20" s="1066"/>
      <c r="J20" s="73">
        <v>0</v>
      </c>
      <c r="K20" s="73">
        <v>0</v>
      </c>
      <c r="L20" s="73">
        <v>0</v>
      </c>
      <c r="M20" s="73">
        <v>0</v>
      </c>
      <c r="N20" s="73">
        <v>0</v>
      </c>
      <c r="O20" s="73">
        <v>0</v>
      </c>
      <c r="P20" s="73">
        <v>0</v>
      </c>
      <c r="Q20" s="73">
        <v>0</v>
      </c>
      <c r="R20" s="73">
        <v>2.6440000000000001</v>
      </c>
      <c r="S20" s="73">
        <v>0</v>
      </c>
      <c r="T20" s="73">
        <v>27.47</v>
      </c>
      <c r="U20" s="73">
        <v>0</v>
      </c>
      <c r="V20" s="73">
        <v>0</v>
      </c>
      <c r="W20" s="73">
        <v>182.31399999999999</v>
      </c>
      <c r="X20" s="73">
        <v>7.5140000000000002</v>
      </c>
      <c r="Y20" s="73">
        <v>40.840000000000003</v>
      </c>
      <c r="Z20" s="73">
        <v>0</v>
      </c>
      <c r="AA20" s="73">
        <v>8.7989999999999995</v>
      </c>
      <c r="AB20" s="73">
        <v>0</v>
      </c>
      <c r="AC20" s="73">
        <v>0</v>
      </c>
      <c r="AD20" s="73">
        <v>812.56700000000001</v>
      </c>
      <c r="AE20" s="73">
        <v>0</v>
      </c>
      <c r="AF20" s="73">
        <v>0</v>
      </c>
      <c r="AG20" s="73">
        <v>0</v>
      </c>
      <c r="AH20" s="73">
        <v>3.8660000000000001</v>
      </c>
      <c r="AI20" s="73">
        <v>0</v>
      </c>
      <c r="AJ20" s="73">
        <v>0</v>
      </c>
      <c r="AK20" s="73">
        <v>183.95500000000001</v>
      </c>
      <c r="AL20" s="73">
        <v>4.1619999999999999</v>
      </c>
      <c r="AM20" s="73">
        <v>0</v>
      </c>
      <c r="AN20" s="73">
        <v>24.901</v>
      </c>
      <c r="AO20" s="73">
        <v>0</v>
      </c>
      <c r="AP20" s="73">
        <v>0</v>
      </c>
      <c r="AQ20" s="73">
        <v>0</v>
      </c>
      <c r="AR20" s="73">
        <v>0</v>
      </c>
      <c r="AS20" s="73">
        <v>3.536</v>
      </c>
      <c r="AT20" s="73">
        <v>16.206</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8.6489999999999991</v>
      </c>
      <c r="BN20" s="73">
        <v>0</v>
      </c>
      <c r="BO20" s="73">
        <v>0</v>
      </c>
      <c r="BP20" s="73">
        <v>0</v>
      </c>
      <c r="BQ20" s="73">
        <v>0</v>
      </c>
      <c r="BR20" s="73">
        <v>0</v>
      </c>
      <c r="BS20" s="73">
        <v>3.3580000000000001</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4.681</v>
      </c>
      <c r="CJ20" s="73">
        <v>0</v>
      </c>
      <c r="CK20" s="73">
        <v>0</v>
      </c>
      <c r="CL20" s="73">
        <v>0</v>
      </c>
      <c r="CM20" s="73">
        <v>0</v>
      </c>
      <c r="CN20" s="73">
        <v>15.734</v>
      </c>
      <c r="CO20" s="73">
        <v>0</v>
      </c>
      <c r="CP20" s="73">
        <v>0</v>
      </c>
      <c r="CQ20" s="73">
        <v>0</v>
      </c>
      <c r="CR20" s="73">
        <v>0</v>
      </c>
      <c r="CS20" s="73">
        <v>4.5540000000000003</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2.6440000000000001</v>
      </c>
      <c r="DT20" s="73">
        <v>0</v>
      </c>
      <c r="DU20" s="73">
        <v>27.47</v>
      </c>
      <c r="DV20" s="73">
        <v>0</v>
      </c>
      <c r="DW20" s="73">
        <v>0</v>
      </c>
      <c r="DX20" s="73">
        <v>182.31399999999999</v>
      </c>
      <c r="DY20" s="73">
        <v>7.5140000000000002</v>
      </c>
      <c r="DZ20" s="73">
        <v>40.840000000000003</v>
      </c>
      <c r="EA20" s="73">
        <v>0</v>
      </c>
      <c r="EB20" s="73">
        <v>8.7989999999999995</v>
      </c>
      <c r="EC20" s="73">
        <v>0</v>
      </c>
      <c r="ED20" s="73">
        <v>0</v>
      </c>
      <c r="EE20" s="73">
        <v>812.56700000000001</v>
      </c>
      <c r="EF20" s="73">
        <v>0</v>
      </c>
      <c r="EG20" s="73">
        <v>0</v>
      </c>
      <c r="EH20" s="73">
        <v>0</v>
      </c>
      <c r="EI20" s="73">
        <v>3.8660000000000001</v>
      </c>
      <c r="EJ20" s="73">
        <v>0</v>
      </c>
      <c r="EK20" s="73">
        <v>0</v>
      </c>
      <c r="EL20" s="73">
        <v>183.95500000000001</v>
      </c>
      <c r="EM20" s="73">
        <v>4.1619999999999999</v>
      </c>
      <c r="EN20" s="73">
        <v>0</v>
      </c>
      <c r="EO20" s="73">
        <v>24.901</v>
      </c>
      <c r="EP20" s="73">
        <v>0</v>
      </c>
      <c r="EQ20" s="73">
        <v>0</v>
      </c>
      <c r="ER20" s="73">
        <v>0</v>
      </c>
      <c r="ES20" s="73">
        <v>0</v>
      </c>
      <c r="ET20" s="73">
        <v>3.536</v>
      </c>
      <c r="EU20" s="73">
        <v>16.206</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8.6489999999999991</v>
      </c>
      <c r="FO20" s="73">
        <v>0</v>
      </c>
      <c r="FP20" s="73">
        <v>0</v>
      </c>
      <c r="FQ20" s="73">
        <v>0</v>
      </c>
      <c r="FR20" s="73">
        <v>0</v>
      </c>
      <c r="FS20" s="73">
        <v>0</v>
      </c>
      <c r="FT20" s="73">
        <v>3.3580000000000001</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4.681</v>
      </c>
      <c r="GK20" s="73">
        <v>0</v>
      </c>
      <c r="GL20" s="73">
        <v>0</v>
      </c>
      <c r="GM20" s="73">
        <v>0</v>
      </c>
      <c r="GN20" s="73">
        <v>0</v>
      </c>
      <c r="GO20" s="73">
        <v>15.734</v>
      </c>
      <c r="GP20" s="73">
        <v>0</v>
      </c>
      <c r="GQ20" s="73">
        <v>0</v>
      </c>
      <c r="GR20" s="73">
        <v>0</v>
      </c>
      <c r="GS20" s="73">
        <v>0</v>
      </c>
      <c r="GT20" s="73">
        <v>4.5540000000000003</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1299.0319999999999</v>
      </c>
      <c r="HL20" s="73">
        <v>3.536</v>
      </c>
      <c r="HM20" s="73">
        <v>16.206</v>
      </c>
      <c r="HN20" s="73">
        <v>0</v>
      </c>
      <c r="HO20" s="73">
        <v>8.6489999999999991</v>
      </c>
      <c r="HP20" s="73">
        <v>3.3580000000000001</v>
      </c>
      <c r="HQ20" s="73">
        <v>0</v>
      </c>
      <c r="HR20" s="73">
        <v>0</v>
      </c>
      <c r="HS20" s="73">
        <v>0</v>
      </c>
      <c r="HT20" s="73">
        <v>4.681</v>
      </c>
      <c r="HU20" s="73">
        <v>0</v>
      </c>
      <c r="HV20" s="73">
        <v>15.734</v>
      </c>
      <c r="HW20" s="73">
        <v>0</v>
      </c>
      <c r="HX20" s="73">
        <v>4.5540000000000003</v>
      </c>
      <c r="HY20" s="73">
        <v>0</v>
      </c>
      <c r="HZ20" s="73">
        <v>0</v>
      </c>
      <c r="IA20" s="73">
        <v>0</v>
      </c>
      <c r="IB20" s="73">
        <v>0</v>
      </c>
      <c r="IC20" s="73">
        <v>0</v>
      </c>
      <c r="ID20" s="73">
        <v>0</v>
      </c>
      <c r="IE20" s="73">
        <v>0</v>
      </c>
      <c r="IF20" s="73">
        <v>1299.0319999999999</v>
      </c>
      <c r="IG20" s="73">
        <v>3.536</v>
      </c>
      <c r="IH20" s="73">
        <v>16.206</v>
      </c>
      <c r="II20" s="73">
        <v>0</v>
      </c>
      <c r="IJ20" s="73">
        <v>8.6489999999999991</v>
      </c>
      <c r="IK20" s="73">
        <v>3.3580000000000001</v>
      </c>
      <c r="IL20" s="73">
        <v>0</v>
      </c>
      <c r="IM20" s="73">
        <v>0</v>
      </c>
      <c r="IN20" s="73">
        <v>0</v>
      </c>
      <c r="IO20" s="73">
        <v>4.681</v>
      </c>
      <c r="IP20" s="73">
        <v>0</v>
      </c>
      <c r="IQ20" s="73">
        <v>15.734</v>
      </c>
      <c r="IR20" s="73">
        <v>0</v>
      </c>
      <c r="IS20" s="73">
        <v>4.5540000000000003</v>
      </c>
      <c r="IT20" s="73">
        <v>0</v>
      </c>
      <c r="IU20" s="73">
        <v>0</v>
      </c>
      <c r="IV20" s="74">
        <v>0</v>
      </c>
      <c r="IW20" s="71">
        <v>0</v>
      </c>
      <c r="IX20" s="71">
        <v>0</v>
      </c>
      <c r="IY20" s="71">
        <v>0</v>
      </c>
      <c r="IZ20" s="71">
        <v>0</v>
      </c>
      <c r="JA20" s="71">
        <v>0</v>
      </c>
      <c r="JB20" s="71">
        <v>0</v>
      </c>
      <c r="JC20" s="71">
        <v>0</v>
      </c>
      <c r="JD20" s="71">
        <v>0</v>
      </c>
      <c r="JE20" s="71">
        <v>1</v>
      </c>
      <c r="JF20" s="71">
        <v>0</v>
      </c>
      <c r="JG20" s="71">
        <v>4</v>
      </c>
      <c r="JH20" s="71">
        <v>0</v>
      </c>
      <c r="JI20" s="71">
        <v>0</v>
      </c>
      <c r="JJ20" s="71">
        <v>2</v>
      </c>
      <c r="JK20" s="71">
        <v>1</v>
      </c>
      <c r="JL20" s="71">
        <v>4</v>
      </c>
      <c r="JM20" s="71">
        <v>0</v>
      </c>
      <c r="JN20" s="71">
        <v>1</v>
      </c>
      <c r="JO20" s="71">
        <v>0</v>
      </c>
      <c r="JP20" s="71">
        <v>0</v>
      </c>
      <c r="JQ20" s="71">
        <v>9</v>
      </c>
      <c r="JR20" s="71">
        <v>0</v>
      </c>
      <c r="JS20" s="71">
        <v>0</v>
      </c>
      <c r="JT20" s="71">
        <v>0</v>
      </c>
      <c r="JU20" s="71">
        <v>1</v>
      </c>
      <c r="JV20" s="71">
        <v>0</v>
      </c>
      <c r="JW20" s="71">
        <v>0</v>
      </c>
      <c r="JX20" s="71">
        <v>7</v>
      </c>
      <c r="JY20" s="71">
        <v>1</v>
      </c>
      <c r="JZ20" s="71">
        <v>0</v>
      </c>
      <c r="KA20" s="71">
        <v>3</v>
      </c>
      <c r="KB20" s="71">
        <v>0</v>
      </c>
      <c r="KC20" s="71">
        <v>0</v>
      </c>
      <c r="KD20" s="71">
        <v>0</v>
      </c>
      <c r="KE20" s="71">
        <v>0</v>
      </c>
      <c r="KF20" s="71">
        <v>1</v>
      </c>
      <c r="KG20" s="71">
        <v>1</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2</v>
      </c>
      <c r="LA20" s="71">
        <v>0</v>
      </c>
      <c r="LB20" s="71">
        <v>0</v>
      </c>
      <c r="LC20" s="71">
        <v>0</v>
      </c>
      <c r="LD20" s="71">
        <v>0</v>
      </c>
      <c r="LE20" s="71">
        <v>0</v>
      </c>
      <c r="LF20" s="71">
        <v>1</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1</v>
      </c>
      <c r="LW20" s="71">
        <v>0</v>
      </c>
      <c r="LX20" s="71">
        <v>0</v>
      </c>
      <c r="LY20" s="71">
        <v>0</v>
      </c>
      <c r="LZ20" s="71">
        <v>0</v>
      </c>
      <c r="MA20" s="71">
        <v>2</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4</v>
      </c>
      <c r="NI20" s="71">
        <v>0</v>
      </c>
      <c r="NJ20" s="71">
        <v>0</v>
      </c>
      <c r="NK20" s="71">
        <v>2</v>
      </c>
      <c r="NL20" s="71">
        <v>1</v>
      </c>
      <c r="NM20" s="71">
        <v>4</v>
      </c>
      <c r="NN20" s="71">
        <v>0</v>
      </c>
      <c r="NO20" s="71">
        <v>1</v>
      </c>
      <c r="NP20" s="71">
        <v>0</v>
      </c>
      <c r="NQ20" s="71">
        <v>0</v>
      </c>
      <c r="NR20" s="71">
        <v>9</v>
      </c>
      <c r="NS20" s="71">
        <v>0</v>
      </c>
      <c r="NT20" s="71">
        <v>0</v>
      </c>
      <c r="NU20" s="71">
        <v>0</v>
      </c>
      <c r="NV20" s="71">
        <v>1</v>
      </c>
      <c r="NW20" s="71">
        <v>0</v>
      </c>
      <c r="NX20" s="71">
        <v>0</v>
      </c>
      <c r="NY20" s="71">
        <v>7</v>
      </c>
      <c r="NZ20" s="71">
        <v>1</v>
      </c>
      <c r="OA20" s="71">
        <v>0</v>
      </c>
      <c r="OB20" s="71">
        <v>3</v>
      </c>
      <c r="OC20" s="71">
        <v>0</v>
      </c>
      <c r="OD20" s="71">
        <v>0</v>
      </c>
      <c r="OE20" s="71">
        <v>0</v>
      </c>
      <c r="OF20" s="71">
        <v>0</v>
      </c>
      <c r="OG20" s="71">
        <v>1</v>
      </c>
      <c r="OH20" s="71">
        <v>1</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2</v>
      </c>
      <c r="PB20" s="71">
        <v>0</v>
      </c>
      <c r="PC20" s="71">
        <v>0</v>
      </c>
      <c r="PD20" s="71">
        <v>0</v>
      </c>
      <c r="PE20" s="71">
        <v>0</v>
      </c>
      <c r="PF20" s="71">
        <v>0</v>
      </c>
      <c r="PG20" s="71">
        <v>1</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1</v>
      </c>
      <c r="PX20" s="71">
        <v>0</v>
      </c>
      <c r="PY20" s="71">
        <v>0</v>
      </c>
      <c r="PZ20" s="71">
        <v>0</v>
      </c>
      <c r="QA20" s="71">
        <v>0</v>
      </c>
      <c r="QB20" s="71">
        <v>2</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34</v>
      </c>
      <c r="QY20" s="71">
        <v>1</v>
      </c>
      <c r="QZ20" s="71">
        <v>1</v>
      </c>
      <c r="RA20" s="71">
        <v>0</v>
      </c>
      <c r="RB20" s="71">
        <v>2</v>
      </c>
      <c r="RC20" s="71">
        <v>1</v>
      </c>
      <c r="RD20" s="71">
        <v>0</v>
      </c>
      <c r="RE20" s="71">
        <v>0</v>
      </c>
      <c r="RF20" s="71">
        <v>0</v>
      </c>
      <c r="RG20" s="71">
        <v>1</v>
      </c>
      <c r="RH20" s="71">
        <v>0</v>
      </c>
      <c r="RI20" s="71">
        <v>2</v>
      </c>
      <c r="RJ20" s="71">
        <v>0</v>
      </c>
      <c r="RK20" s="71">
        <v>1</v>
      </c>
      <c r="RL20" s="71">
        <v>0</v>
      </c>
      <c r="RM20" s="71">
        <v>0</v>
      </c>
      <c r="RN20" s="71">
        <v>0</v>
      </c>
      <c r="RO20" s="71">
        <v>0</v>
      </c>
      <c r="RP20" s="71">
        <v>0</v>
      </c>
      <c r="RQ20" s="71">
        <v>0</v>
      </c>
      <c r="RR20" s="71">
        <v>0</v>
      </c>
      <c r="RS20" s="71">
        <v>34</v>
      </c>
      <c r="RT20" s="71">
        <v>1</v>
      </c>
      <c r="RU20" s="71">
        <v>1</v>
      </c>
      <c r="RV20" s="71">
        <v>0</v>
      </c>
      <c r="RW20" s="71">
        <v>2</v>
      </c>
      <c r="RX20" s="71">
        <v>1</v>
      </c>
      <c r="RY20" s="71">
        <v>0</v>
      </c>
      <c r="RZ20" s="71">
        <v>0</v>
      </c>
      <c r="SA20" s="71">
        <v>0</v>
      </c>
      <c r="SB20" s="71">
        <v>1</v>
      </c>
      <c r="SC20" s="71">
        <v>0</v>
      </c>
      <c r="SD20" s="71">
        <v>2</v>
      </c>
      <c r="SE20" s="71">
        <v>0</v>
      </c>
      <c r="SF20" s="71">
        <v>1</v>
      </c>
      <c r="SG20" s="71">
        <v>0</v>
      </c>
      <c r="SH20" s="71">
        <v>0</v>
      </c>
    </row>
    <row r="21" spans="1:502">
      <c r="A21" s="16" t="s">
        <v>2206</v>
      </c>
      <c r="B21" s="70">
        <v>13</v>
      </c>
      <c r="C21" s="70">
        <v>13</v>
      </c>
      <c r="D21" s="70">
        <v>1</v>
      </c>
      <c r="E21" s="70">
        <v>2016</v>
      </c>
      <c r="F21" s="70" t="s">
        <v>155</v>
      </c>
      <c r="G21" s="1073" t="s">
        <v>2193</v>
      </c>
      <c r="H21" s="70" t="s">
        <v>2194</v>
      </c>
      <c r="I21" s="1066"/>
      <c r="J21" s="73">
        <v>5.8970000000000002</v>
      </c>
      <c r="K21" s="73">
        <v>0</v>
      </c>
      <c r="L21" s="73">
        <v>0</v>
      </c>
      <c r="M21" s="73">
        <v>0</v>
      </c>
      <c r="N21" s="73">
        <v>0</v>
      </c>
      <c r="O21" s="73">
        <v>0</v>
      </c>
      <c r="P21" s="73">
        <v>0</v>
      </c>
      <c r="Q21" s="73">
        <v>0</v>
      </c>
      <c r="R21" s="73">
        <v>0</v>
      </c>
      <c r="S21" s="73">
        <v>0</v>
      </c>
      <c r="T21" s="73">
        <v>25.989000000000001</v>
      </c>
      <c r="U21" s="73">
        <v>0</v>
      </c>
      <c r="V21" s="73">
        <v>0</v>
      </c>
      <c r="W21" s="73">
        <v>180.49799999999999</v>
      </c>
      <c r="X21" s="73">
        <v>7.6079999999999997</v>
      </c>
      <c r="Y21" s="73">
        <v>42.48</v>
      </c>
      <c r="Z21" s="73">
        <v>0</v>
      </c>
      <c r="AA21" s="73">
        <v>12.576000000000001</v>
      </c>
      <c r="AB21" s="73">
        <v>0</v>
      </c>
      <c r="AC21" s="73">
        <v>0</v>
      </c>
      <c r="AD21" s="73">
        <v>822.07100000000003</v>
      </c>
      <c r="AE21" s="73">
        <v>0</v>
      </c>
      <c r="AF21" s="73">
        <v>0</v>
      </c>
      <c r="AG21" s="73">
        <v>0</v>
      </c>
      <c r="AH21" s="73">
        <v>3.2029999999999998</v>
      </c>
      <c r="AI21" s="73">
        <v>0</v>
      </c>
      <c r="AJ21" s="73">
        <v>0</v>
      </c>
      <c r="AK21" s="73">
        <v>184.36799999999999</v>
      </c>
      <c r="AL21" s="73">
        <v>4.008</v>
      </c>
      <c r="AM21" s="73">
        <v>0</v>
      </c>
      <c r="AN21" s="73">
        <v>26.372</v>
      </c>
      <c r="AO21" s="73">
        <v>0</v>
      </c>
      <c r="AP21" s="73">
        <v>0</v>
      </c>
      <c r="AQ21" s="73">
        <v>0</v>
      </c>
      <c r="AR21" s="73">
        <v>0</v>
      </c>
      <c r="AS21" s="73">
        <v>3.6720000000000002</v>
      </c>
      <c r="AT21" s="73">
        <v>16.815999999999999</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8.2949999999999999</v>
      </c>
      <c r="BN21" s="73">
        <v>0</v>
      </c>
      <c r="BO21" s="73">
        <v>0</v>
      </c>
      <c r="BP21" s="73">
        <v>0</v>
      </c>
      <c r="BQ21" s="73">
        <v>0</v>
      </c>
      <c r="BR21" s="73">
        <v>0</v>
      </c>
      <c r="BS21" s="73">
        <v>3.431</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5.42</v>
      </c>
      <c r="CJ21" s="73">
        <v>0</v>
      </c>
      <c r="CK21" s="73">
        <v>0</v>
      </c>
      <c r="CL21" s="73">
        <v>0</v>
      </c>
      <c r="CM21" s="73">
        <v>0</v>
      </c>
      <c r="CN21" s="73">
        <v>16.355</v>
      </c>
      <c r="CO21" s="73">
        <v>0</v>
      </c>
      <c r="CP21" s="73">
        <v>0</v>
      </c>
      <c r="CQ21" s="73">
        <v>0</v>
      </c>
      <c r="CR21" s="73">
        <v>0</v>
      </c>
      <c r="CS21" s="73">
        <v>7.5960000000000001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5.8970000000000002</v>
      </c>
      <c r="DL21" s="73">
        <v>0</v>
      </c>
      <c r="DM21" s="73">
        <v>0</v>
      </c>
      <c r="DN21" s="73">
        <v>0</v>
      </c>
      <c r="DO21" s="73">
        <v>0</v>
      </c>
      <c r="DP21" s="73">
        <v>0</v>
      </c>
      <c r="DQ21" s="73">
        <v>0</v>
      </c>
      <c r="DR21" s="73">
        <v>0</v>
      </c>
      <c r="DS21" s="73">
        <v>0</v>
      </c>
      <c r="DT21" s="73">
        <v>0</v>
      </c>
      <c r="DU21" s="73">
        <v>25.989000000000001</v>
      </c>
      <c r="DV21" s="73">
        <v>0</v>
      </c>
      <c r="DW21" s="73">
        <v>0</v>
      </c>
      <c r="DX21" s="73">
        <v>180.49799999999999</v>
      </c>
      <c r="DY21" s="73">
        <v>7.6079999999999997</v>
      </c>
      <c r="DZ21" s="73">
        <v>42.48</v>
      </c>
      <c r="EA21" s="73">
        <v>0</v>
      </c>
      <c r="EB21" s="73">
        <v>12.576000000000001</v>
      </c>
      <c r="EC21" s="73">
        <v>0</v>
      </c>
      <c r="ED21" s="73">
        <v>0</v>
      </c>
      <c r="EE21" s="73">
        <v>822.07100000000003</v>
      </c>
      <c r="EF21" s="73">
        <v>0</v>
      </c>
      <c r="EG21" s="73">
        <v>0</v>
      </c>
      <c r="EH21" s="73">
        <v>0</v>
      </c>
      <c r="EI21" s="73">
        <v>3.2029999999999998</v>
      </c>
      <c r="EJ21" s="73">
        <v>0</v>
      </c>
      <c r="EK21" s="73">
        <v>0</v>
      </c>
      <c r="EL21" s="73">
        <v>184.36799999999999</v>
      </c>
      <c r="EM21" s="73">
        <v>4.008</v>
      </c>
      <c r="EN21" s="73">
        <v>0</v>
      </c>
      <c r="EO21" s="73">
        <v>26.372</v>
      </c>
      <c r="EP21" s="73">
        <v>0</v>
      </c>
      <c r="EQ21" s="73">
        <v>0</v>
      </c>
      <c r="ER21" s="73">
        <v>0</v>
      </c>
      <c r="ES21" s="73">
        <v>0</v>
      </c>
      <c r="ET21" s="73">
        <v>3.6720000000000002</v>
      </c>
      <c r="EU21" s="73">
        <v>16.815999999999999</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8.2949999999999999</v>
      </c>
      <c r="FO21" s="73">
        <v>0</v>
      </c>
      <c r="FP21" s="73">
        <v>0</v>
      </c>
      <c r="FQ21" s="73">
        <v>0</v>
      </c>
      <c r="FR21" s="73">
        <v>0</v>
      </c>
      <c r="FS21" s="73">
        <v>0</v>
      </c>
      <c r="FT21" s="73">
        <v>3.431</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5.42</v>
      </c>
      <c r="GK21" s="73">
        <v>0</v>
      </c>
      <c r="GL21" s="73">
        <v>0</v>
      </c>
      <c r="GM21" s="73">
        <v>0</v>
      </c>
      <c r="GN21" s="73">
        <v>0</v>
      </c>
      <c r="GO21" s="73">
        <v>16.355</v>
      </c>
      <c r="GP21" s="73">
        <v>0</v>
      </c>
      <c r="GQ21" s="73">
        <v>0</v>
      </c>
      <c r="GR21" s="73">
        <v>0</v>
      </c>
      <c r="GS21" s="73">
        <v>0</v>
      </c>
      <c r="GT21" s="73">
        <v>7.5960000000000001</v>
      </c>
      <c r="GU21" s="73">
        <v>0</v>
      </c>
      <c r="GV21" s="73">
        <v>0</v>
      </c>
      <c r="GW21" s="73">
        <v>0</v>
      </c>
      <c r="GX21" s="73">
        <v>0</v>
      </c>
      <c r="GY21" s="73">
        <v>0</v>
      </c>
      <c r="GZ21" s="73">
        <v>0</v>
      </c>
      <c r="HA21" s="73">
        <v>0</v>
      </c>
      <c r="HB21" s="73">
        <v>0</v>
      </c>
      <c r="HC21" s="73">
        <v>0</v>
      </c>
      <c r="HD21" s="73">
        <v>0</v>
      </c>
      <c r="HE21" s="73">
        <v>0</v>
      </c>
      <c r="HF21" s="73">
        <v>0</v>
      </c>
      <c r="HG21" s="73">
        <v>5.8970000000000002</v>
      </c>
      <c r="HH21" s="73">
        <v>0</v>
      </c>
      <c r="HI21" s="73">
        <v>0</v>
      </c>
      <c r="HJ21" s="73">
        <v>0</v>
      </c>
      <c r="HK21" s="73">
        <v>1309.173</v>
      </c>
      <c r="HL21" s="73">
        <v>3.6720000000000002</v>
      </c>
      <c r="HM21" s="73">
        <v>16.815999999999999</v>
      </c>
      <c r="HN21" s="73">
        <v>0</v>
      </c>
      <c r="HO21" s="73">
        <v>8.2949999999999999</v>
      </c>
      <c r="HP21" s="73">
        <v>3.431</v>
      </c>
      <c r="HQ21" s="73">
        <v>0</v>
      </c>
      <c r="HR21" s="73">
        <v>0</v>
      </c>
      <c r="HS21" s="73">
        <v>0</v>
      </c>
      <c r="HT21" s="73">
        <v>5.42</v>
      </c>
      <c r="HU21" s="73">
        <v>0</v>
      </c>
      <c r="HV21" s="73">
        <v>16.355</v>
      </c>
      <c r="HW21" s="73">
        <v>0</v>
      </c>
      <c r="HX21" s="73">
        <v>7.5960000000000001</v>
      </c>
      <c r="HY21" s="73">
        <v>0</v>
      </c>
      <c r="HZ21" s="73">
        <v>0</v>
      </c>
      <c r="IA21" s="73">
        <v>0</v>
      </c>
      <c r="IB21" s="73">
        <v>5.8970000000000002</v>
      </c>
      <c r="IC21" s="73">
        <v>0</v>
      </c>
      <c r="ID21" s="73">
        <v>0</v>
      </c>
      <c r="IE21" s="73">
        <v>0</v>
      </c>
      <c r="IF21" s="73">
        <v>1309.173</v>
      </c>
      <c r="IG21" s="73">
        <v>3.6720000000000002</v>
      </c>
      <c r="IH21" s="73">
        <v>16.815999999999999</v>
      </c>
      <c r="II21" s="73">
        <v>0</v>
      </c>
      <c r="IJ21" s="73">
        <v>8.2949999999999999</v>
      </c>
      <c r="IK21" s="73">
        <v>3.431</v>
      </c>
      <c r="IL21" s="73">
        <v>0</v>
      </c>
      <c r="IM21" s="73">
        <v>0</v>
      </c>
      <c r="IN21" s="73">
        <v>0</v>
      </c>
      <c r="IO21" s="73">
        <v>5.42</v>
      </c>
      <c r="IP21" s="73">
        <v>0</v>
      </c>
      <c r="IQ21" s="73">
        <v>16.355</v>
      </c>
      <c r="IR21" s="73">
        <v>0</v>
      </c>
      <c r="IS21" s="73">
        <v>7.5960000000000001</v>
      </c>
      <c r="IT21" s="73">
        <v>0</v>
      </c>
      <c r="IU21" s="73">
        <v>0</v>
      </c>
      <c r="IV21" s="74">
        <v>0</v>
      </c>
      <c r="IW21" s="71">
        <v>1</v>
      </c>
      <c r="IX21" s="71">
        <v>0</v>
      </c>
      <c r="IY21" s="71">
        <v>0</v>
      </c>
      <c r="IZ21" s="71">
        <v>0</v>
      </c>
      <c r="JA21" s="71">
        <v>0</v>
      </c>
      <c r="JB21" s="71">
        <v>0</v>
      </c>
      <c r="JC21" s="71">
        <v>0</v>
      </c>
      <c r="JD21" s="71">
        <v>0</v>
      </c>
      <c r="JE21" s="71">
        <v>0</v>
      </c>
      <c r="JF21" s="71">
        <v>0</v>
      </c>
      <c r="JG21" s="71">
        <v>4</v>
      </c>
      <c r="JH21" s="71">
        <v>0</v>
      </c>
      <c r="JI21" s="71">
        <v>0</v>
      </c>
      <c r="JJ21" s="71">
        <v>2</v>
      </c>
      <c r="JK21" s="71">
        <v>1</v>
      </c>
      <c r="JL21" s="71">
        <v>5</v>
      </c>
      <c r="JM21" s="71">
        <v>0</v>
      </c>
      <c r="JN21" s="71">
        <v>2</v>
      </c>
      <c r="JO21" s="71">
        <v>0</v>
      </c>
      <c r="JP21" s="71">
        <v>0</v>
      </c>
      <c r="JQ21" s="71">
        <v>8</v>
      </c>
      <c r="JR21" s="71">
        <v>0</v>
      </c>
      <c r="JS21" s="71">
        <v>0</v>
      </c>
      <c r="JT21" s="71">
        <v>0</v>
      </c>
      <c r="JU21" s="71">
        <v>1</v>
      </c>
      <c r="JV21" s="71">
        <v>0</v>
      </c>
      <c r="JW21" s="71">
        <v>0</v>
      </c>
      <c r="JX21" s="71">
        <v>7</v>
      </c>
      <c r="JY21" s="71">
        <v>1</v>
      </c>
      <c r="JZ21" s="71">
        <v>0</v>
      </c>
      <c r="KA21" s="71">
        <v>3</v>
      </c>
      <c r="KB21" s="71">
        <v>0</v>
      </c>
      <c r="KC21" s="71">
        <v>0</v>
      </c>
      <c r="KD21" s="71">
        <v>0</v>
      </c>
      <c r="KE21" s="71">
        <v>0</v>
      </c>
      <c r="KF21" s="71">
        <v>1</v>
      </c>
      <c r="KG21" s="71">
        <v>1</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2</v>
      </c>
      <c r="LA21" s="71">
        <v>0</v>
      </c>
      <c r="LB21" s="71">
        <v>0</v>
      </c>
      <c r="LC21" s="71">
        <v>0</v>
      </c>
      <c r="LD21" s="71">
        <v>0</v>
      </c>
      <c r="LE21" s="71">
        <v>0</v>
      </c>
      <c r="LF21" s="71">
        <v>1</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1</v>
      </c>
      <c r="LW21" s="71">
        <v>0</v>
      </c>
      <c r="LX21" s="71">
        <v>0</v>
      </c>
      <c r="LY21" s="71">
        <v>0</v>
      </c>
      <c r="LZ21" s="71">
        <v>0</v>
      </c>
      <c r="MA21" s="71">
        <v>2</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1</v>
      </c>
      <c r="MY21" s="71">
        <v>0</v>
      </c>
      <c r="MZ21" s="71">
        <v>0</v>
      </c>
      <c r="NA21" s="71">
        <v>0</v>
      </c>
      <c r="NB21" s="71">
        <v>0</v>
      </c>
      <c r="NC21" s="71">
        <v>0</v>
      </c>
      <c r="ND21" s="71">
        <v>0</v>
      </c>
      <c r="NE21" s="71">
        <v>0</v>
      </c>
      <c r="NF21" s="71">
        <v>0</v>
      </c>
      <c r="NG21" s="71">
        <v>0</v>
      </c>
      <c r="NH21" s="71">
        <v>4</v>
      </c>
      <c r="NI21" s="71">
        <v>0</v>
      </c>
      <c r="NJ21" s="71">
        <v>0</v>
      </c>
      <c r="NK21" s="71">
        <v>2</v>
      </c>
      <c r="NL21" s="71">
        <v>1</v>
      </c>
      <c r="NM21" s="71">
        <v>5</v>
      </c>
      <c r="NN21" s="71">
        <v>0</v>
      </c>
      <c r="NO21" s="71">
        <v>2</v>
      </c>
      <c r="NP21" s="71">
        <v>0</v>
      </c>
      <c r="NQ21" s="71">
        <v>0</v>
      </c>
      <c r="NR21" s="71">
        <v>8</v>
      </c>
      <c r="NS21" s="71">
        <v>0</v>
      </c>
      <c r="NT21" s="71">
        <v>0</v>
      </c>
      <c r="NU21" s="71">
        <v>0</v>
      </c>
      <c r="NV21" s="71">
        <v>1</v>
      </c>
      <c r="NW21" s="71">
        <v>0</v>
      </c>
      <c r="NX21" s="71">
        <v>0</v>
      </c>
      <c r="NY21" s="71">
        <v>7</v>
      </c>
      <c r="NZ21" s="71">
        <v>1</v>
      </c>
      <c r="OA21" s="71">
        <v>0</v>
      </c>
      <c r="OB21" s="71">
        <v>3</v>
      </c>
      <c r="OC21" s="71">
        <v>0</v>
      </c>
      <c r="OD21" s="71">
        <v>0</v>
      </c>
      <c r="OE21" s="71">
        <v>0</v>
      </c>
      <c r="OF21" s="71">
        <v>0</v>
      </c>
      <c r="OG21" s="71">
        <v>1</v>
      </c>
      <c r="OH21" s="71">
        <v>1</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2</v>
      </c>
      <c r="PB21" s="71">
        <v>0</v>
      </c>
      <c r="PC21" s="71">
        <v>0</v>
      </c>
      <c r="PD21" s="71">
        <v>0</v>
      </c>
      <c r="PE21" s="71">
        <v>0</v>
      </c>
      <c r="PF21" s="71">
        <v>0</v>
      </c>
      <c r="PG21" s="71">
        <v>1</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1</v>
      </c>
      <c r="PX21" s="71">
        <v>0</v>
      </c>
      <c r="PY21" s="71">
        <v>0</v>
      </c>
      <c r="PZ21" s="71">
        <v>0</v>
      </c>
      <c r="QA21" s="71">
        <v>0</v>
      </c>
      <c r="QB21" s="71">
        <v>2</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1</v>
      </c>
      <c r="QU21" s="71">
        <v>0</v>
      </c>
      <c r="QV21" s="71">
        <v>0</v>
      </c>
      <c r="QW21" s="71">
        <v>0</v>
      </c>
      <c r="QX21" s="71">
        <v>34</v>
      </c>
      <c r="QY21" s="71">
        <v>1</v>
      </c>
      <c r="QZ21" s="71">
        <v>1</v>
      </c>
      <c r="RA21" s="71">
        <v>0</v>
      </c>
      <c r="RB21" s="71">
        <v>2</v>
      </c>
      <c r="RC21" s="71">
        <v>1</v>
      </c>
      <c r="RD21" s="71">
        <v>0</v>
      </c>
      <c r="RE21" s="71">
        <v>0</v>
      </c>
      <c r="RF21" s="71">
        <v>0</v>
      </c>
      <c r="RG21" s="71">
        <v>1</v>
      </c>
      <c r="RH21" s="71">
        <v>0</v>
      </c>
      <c r="RI21" s="71">
        <v>2</v>
      </c>
      <c r="RJ21" s="71">
        <v>0</v>
      </c>
      <c r="RK21" s="71">
        <v>1</v>
      </c>
      <c r="RL21" s="71">
        <v>0</v>
      </c>
      <c r="RM21" s="71">
        <v>0</v>
      </c>
      <c r="RN21" s="71">
        <v>0</v>
      </c>
      <c r="RO21" s="71">
        <v>1</v>
      </c>
      <c r="RP21" s="71">
        <v>0</v>
      </c>
      <c r="RQ21" s="71">
        <v>0</v>
      </c>
      <c r="RR21" s="71">
        <v>0</v>
      </c>
      <c r="RS21" s="71">
        <v>34</v>
      </c>
      <c r="RT21" s="71">
        <v>1</v>
      </c>
      <c r="RU21" s="71">
        <v>1</v>
      </c>
      <c r="RV21" s="71">
        <v>0</v>
      </c>
      <c r="RW21" s="71">
        <v>2</v>
      </c>
      <c r="RX21" s="71">
        <v>1</v>
      </c>
      <c r="RY21" s="71">
        <v>0</v>
      </c>
      <c r="RZ21" s="71">
        <v>0</v>
      </c>
      <c r="SA21" s="71">
        <v>0</v>
      </c>
      <c r="SB21" s="71">
        <v>1</v>
      </c>
      <c r="SC21" s="71">
        <v>0</v>
      </c>
      <c r="SD21" s="71">
        <v>2</v>
      </c>
      <c r="SE21" s="71">
        <v>0</v>
      </c>
      <c r="SF21" s="71">
        <v>1</v>
      </c>
      <c r="SG21" s="71">
        <v>0</v>
      </c>
      <c r="SH21" s="71">
        <v>0</v>
      </c>
    </row>
    <row r="22" spans="1:502">
      <c r="A22" s="16" t="s">
        <v>2207</v>
      </c>
      <c r="B22" s="70">
        <v>14</v>
      </c>
      <c r="C22" s="70">
        <v>14</v>
      </c>
      <c r="D22" s="70">
        <v>1</v>
      </c>
      <c r="E22" s="70">
        <v>2017</v>
      </c>
      <c r="F22" s="70" t="s">
        <v>156</v>
      </c>
      <c r="G22" s="1073" t="s">
        <v>2193</v>
      </c>
      <c r="H22" s="70" t="s">
        <v>2194</v>
      </c>
      <c r="I22" s="1066"/>
      <c r="J22" s="73">
        <v>6.0629999999999997</v>
      </c>
      <c r="K22" s="73">
        <v>0</v>
      </c>
      <c r="L22" s="73">
        <v>0</v>
      </c>
      <c r="M22" s="73">
        <v>0</v>
      </c>
      <c r="N22" s="73">
        <v>0</v>
      </c>
      <c r="O22" s="73">
        <v>0</v>
      </c>
      <c r="P22" s="73">
        <v>0</v>
      </c>
      <c r="Q22" s="73">
        <v>0</v>
      </c>
      <c r="R22" s="73">
        <v>0</v>
      </c>
      <c r="S22" s="73">
        <v>0</v>
      </c>
      <c r="T22" s="73">
        <v>25.861999999999998</v>
      </c>
      <c r="U22" s="73">
        <v>0</v>
      </c>
      <c r="V22" s="73">
        <v>0</v>
      </c>
      <c r="W22" s="73">
        <v>182.77</v>
      </c>
      <c r="X22" s="73">
        <v>7.4029999999999996</v>
      </c>
      <c r="Y22" s="73">
        <v>46.478999999999999</v>
      </c>
      <c r="Z22" s="73">
        <v>0</v>
      </c>
      <c r="AA22" s="73">
        <v>12.475</v>
      </c>
      <c r="AB22" s="73">
        <v>0</v>
      </c>
      <c r="AC22" s="73">
        <v>0</v>
      </c>
      <c r="AD22" s="73">
        <v>913.26099999999997</v>
      </c>
      <c r="AE22" s="73">
        <v>0</v>
      </c>
      <c r="AF22" s="73">
        <v>0</v>
      </c>
      <c r="AG22" s="73">
        <v>0</v>
      </c>
      <c r="AH22" s="73">
        <v>3.456</v>
      </c>
      <c r="AI22" s="73">
        <v>0</v>
      </c>
      <c r="AJ22" s="73">
        <v>0</v>
      </c>
      <c r="AK22" s="73">
        <v>192.16800000000001</v>
      </c>
      <c r="AL22" s="73">
        <v>4.0110000000000001</v>
      </c>
      <c r="AM22" s="73">
        <v>0</v>
      </c>
      <c r="AN22" s="73">
        <v>28.198</v>
      </c>
      <c r="AO22" s="73">
        <v>0</v>
      </c>
      <c r="AP22" s="73">
        <v>0</v>
      </c>
      <c r="AQ22" s="73">
        <v>0</v>
      </c>
      <c r="AR22" s="73">
        <v>0</v>
      </c>
      <c r="AS22" s="73">
        <v>3.298</v>
      </c>
      <c r="AT22" s="73">
        <v>14.62</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8.0440000000000005</v>
      </c>
      <c r="BN22" s="73">
        <v>0</v>
      </c>
      <c r="BO22" s="73">
        <v>0</v>
      </c>
      <c r="BP22" s="73">
        <v>0</v>
      </c>
      <c r="BQ22" s="73">
        <v>0</v>
      </c>
      <c r="BR22" s="73">
        <v>0</v>
      </c>
      <c r="BS22" s="73">
        <v>3.145</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5.4930000000000003</v>
      </c>
      <c r="CJ22" s="73">
        <v>0</v>
      </c>
      <c r="CK22" s="73">
        <v>0</v>
      </c>
      <c r="CL22" s="73">
        <v>0</v>
      </c>
      <c r="CM22" s="73">
        <v>0</v>
      </c>
      <c r="CN22" s="73">
        <v>16.760999999999999</v>
      </c>
      <c r="CO22" s="73">
        <v>0</v>
      </c>
      <c r="CP22" s="73">
        <v>0</v>
      </c>
      <c r="CQ22" s="73">
        <v>0</v>
      </c>
      <c r="CR22" s="73">
        <v>0</v>
      </c>
      <c r="CS22" s="73">
        <v>8.66</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6.0629999999999997</v>
      </c>
      <c r="DL22" s="73">
        <v>0</v>
      </c>
      <c r="DM22" s="73">
        <v>0</v>
      </c>
      <c r="DN22" s="73">
        <v>0</v>
      </c>
      <c r="DO22" s="73">
        <v>0</v>
      </c>
      <c r="DP22" s="73">
        <v>0</v>
      </c>
      <c r="DQ22" s="73">
        <v>0</v>
      </c>
      <c r="DR22" s="73">
        <v>0</v>
      </c>
      <c r="DS22" s="73">
        <v>0</v>
      </c>
      <c r="DT22" s="73">
        <v>0</v>
      </c>
      <c r="DU22" s="73">
        <v>25.861999999999998</v>
      </c>
      <c r="DV22" s="73">
        <v>0</v>
      </c>
      <c r="DW22" s="73">
        <v>0</v>
      </c>
      <c r="DX22" s="73">
        <v>182.77</v>
      </c>
      <c r="DY22" s="73">
        <v>7.4029999999999996</v>
      </c>
      <c r="DZ22" s="73">
        <v>46.478999999999999</v>
      </c>
      <c r="EA22" s="73">
        <v>0</v>
      </c>
      <c r="EB22" s="73">
        <v>12.475</v>
      </c>
      <c r="EC22" s="73">
        <v>0</v>
      </c>
      <c r="ED22" s="73">
        <v>0</v>
      </c>
      <c r="EE22" s="73">
        <v>913.26099999999997</v>
      </c>
      <c r="EF22" s="73">
        <v>0</v>
      </c>
      <c r="EG22" s="73">
        <v>0</v>
      </c>
      <c r="EH22" s="73">
        <v>0</v>
      </c>
      <c r="EI22" s="73">
        <v>3.456</v>
      </c>
      <c r="EJ22" s="73">
        <v>0</v>
      </c>
      <c r="EK22" s="73">
        <v>0</v>
      </c>
      <c r="EL22" s="73">
        <v>192.16800000000001</v>
      </c>
      <c r="EM22" s="73">
        <v>4.0110000000000001</v>
      </c>
      <c r="EN22" s="73">
        <v>0</v>
      </c>
      <c r="EO22" s="73">
        <v>28.198</v>
      </c>
      <c r="EP22" s="73">
        <v>0</v>
      </c>
      <c r="EQ22" s="73">
        <v>0</v>
      </c>
      <c r="ER22" s="73">
        <v>0</v>
      </c>
      <c r="ES22" s="73">
        <v>0</v>
      </c>
      <c r="ET22" s="73">
        <v>3.298</v>
      </c>
      <c r="EU22" s="73">
        <v>14.62</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8.0440000000000005</v>
      </c>
      <c r="FO22" s="73">
        <v>0</v>
      </c>
      <c r="FP22" s="73">
        <v>0</v>
      </c>
      <c r="FQ22" s="73">
        <v>0</v>
      </c>
      <c r="FR22" s="73">
        <v>0</v>
      </c>
      <c r="FS22" s="73">
        <v>0</v>
      </c>
      <c r="FT22" s="73">
        <v>3.145</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5.4930000000000003</v>
      </c>
      <c r="GK22" s="73">
        <v>0</v>
      </c>
      <c r="GL22" s="73">
        <v>0</v>
      </c>
      <c r="GM22" s="73">
        <v>0</v>
      </c>
      <c r="GN22" s="73">
        <v>0</v>
      </c>
      <c r="GO22" s="73">
        <v>16.760999999999999</v>
      </c>
      <c r="GP22" s="73">
        <v>0</v>
      </c>
      <c r="GQ22" s="73">
        <v>0</v>
      </c>
      <c r="GR22" s="73">
        <v>0</v>
      </c>
      <c r="GS22" s="73">
        <v>0</v>
      </c>
      <c r="GT22" s="73">
        <v>8.66</v>
      </c>
      <c r="GU22" s="73">
        <v>0</v>
      </c>
      <c r="GV22" s="73">
        <v>0</v>
      </c>
      <c r="GW22" s="73">
        <v>0</v>
      </c>
      <c r="GX22" s="73">
        <v>0</v>
      </c>
      <c r="GY22" s="73">
        <v>0</v>
      </c>
      <c r="GZ22" s="73">
        <v>0</v>
      </c>
      <c r="HA22" s="73">
        <v>0</v>
      </c>
      <c r="HB22" s="73">
        <v>0</v>
      </c>
      <c r="HC22" s="73">
        <v>0</v>
      </c>
      <c r="HD22" s="73">
        <v>0</v>
      </c>
      <c r="HE22" s="73">
        <v>0</v>
      </c>
      <c r="HF22" s="73">
        <v>0</v>
      </c>
      <c r="HG22" s="73">
        <v>6.0629999999999997</v>
      </c>
      <c r="HH22" s="73">
        <v>0</v>
      </c>
      <c r="HI22" s="73">
        <v>0</v>
      </c>
      <c r="HJ22" s="73">
        <v>0</v>
      </c>
      <c r="HK22" s="73">
        <v>1416.0830000000001</v>
      </c>
      <c r="HL22" s="73">
        <v>3.298</v>
      </c>
      <c r="HM22" s="73">
        <v>14.62</v>
      </c>
      <c r="HN22" s="73">
        <v>0</v>
      </c>
      <c r="HO22" s="73">
        <v>8.0440000000000005</v>
      </c>
      <c r="HP22" s="73">
        <v>3.145</v>
      </c>
      <c r="HQ22" s="73">
        <v>0</v>
      </c>
      <c r="HR22" s="73">
        <v>0</v>
      </c>
      <c r="HS22" s="73">
        <v>0</v>
      </c>
      <c r="HT22" s="73">
        <v>5.4930000000000003</v>
      </c>
      <c r="HU22" s="73">
        <v>0</v>
      </c>
      <c r="HV22" s="73">
        <v>16.760999999999999</v>
      </c>
      <c r="HW22" s="73">
        <v>0</v>
      </c>
      <c r="HX22" s="73">
        <v>8.66</v>
      </c>
      <c r="HY22" s="73">
        <v>0</v>
      </c>
      <c r="HZ22" s="73">
        <v>0</v>
      </c>
      <c r="IA22" s="73">
        <v>0</v>
      </c>
      <c r="IB22" s="73">
        <v>6.0629999999999997</v>
      </c>
      <c r="IC22" s="73">
        <v>0</v>
      </c>
      <c r="ID22" s="73">
        <v>0</v>
      </c>
      <c r="IE22" s="73">
        <v>0</v>
      </c>
      <c r="IF22" s="73">
        <v>1416.0830000000001</v>
      </c>
      <c r="IG22" s="73">
        <v>3.298</v>
      </c>
      <c r="IH22" s="73">
        <v>14.62</v>
      </c>
      <c r="II22" s="73">
        <v>0</v>
      </c>
      <c r="IJ22" s="73">
        <v>8.0440000000000005</v>
      </c>
      <c r="IK22" s="73">
        <v>3.145</v>
      </c>
      <c r="IL22" s="73">
        <v>0</v>
      </c>
      <c r="IM22" s="73">
        <v>0</v>
      </c>
      <c r="IN22" s="73">
        <v>0</v>
      </c>
      <c r="IO22" s="73">
        <v>5.4930000000000003</v>
      </c>
      <c r="IP22" s="73">
        <v>0</v>
      </c>
      <c r="IQ22" s="73">
        <v>16.760999999999999</v>
      </c>
      <c r="IR22" s="73">
        <v>0</v>
      </c>
      <c r="IS22" s="73">
        <v>8.66</v>
      </c>
      <c r="IT22" s="73">
        <v>0</v>
      </c>
      <c r="IU22" s="73">
        <v>0</v>
      </c>
      <c r="IV22" s="74">
        <v>0</v>
      </c>
      <c r="IW22" s="71">
        <v>1</v>
      </c>
      <c r="IX22" s="71">
        <v>0</v>
      </c>
      <c r="IY22" s="71">
        <v>0</v>
      </c>
      <c r="IZ22" s="71">
        <v>0</v>
      </c>
      <c r="JA22" s="71">
        <v>0</v>
      </c>
      <c r="JB22" s="71">
        <v>0</v>
      </c>
      <c r="JC22" s="71">
        <v>0</v>
      </c>
      <c r="JD22" s="71">
        <v>0</v>
      </c>
      <c r="JE22" s="71">
        <v>0</v>
      </c>
      <c r="JF22" s="71">
        <v>0</v>
      </c>
      <c r="JG22" s="71">
        <v>4</v>
      </c>
      <c r="JH22" s="71">
        <v>0</v>
      </c>
      <c r="JI22" s="71">
        <v>0</v>
      </c>
      <c r="JJ22" s="71">
        <v>2</v>
      </c>
      <c r="JK22" s="71">
        <v>1</v>
      </c>
      <c r="JL22" s="71">
        <v>5</v>
      </c>
      <c r="JM22" s="71">
        <v>0</v>
      </c>
      <c r="JN22" s="71">
        <v>2</v>
      </c>
      <c r="JO22" s="71">
        <v>0</v>
      </c>
      <c r="JP22" s="71">
        <v>0</v>
      </c>
      <c r="JQ22" s="71">
        <v>8</v>
      </c>
      <c r="JR22" s="71">
        <v>0</v>
      </c>
      <c r="JS22" s="71">
        <v>0</v>
      </c>
      <c r="JT22" s="71">
        <v>0</v>
      </c>
      <c r="JU22" s="71">
        <v>1</v>
      </c>
      <c r="JV22" s="71">
        <v>0</v>
      </c>
      <c r="JW22" s="71">
        <v>0</v>
      </c>
      <c r="JX22" s="71">
        <v>7</v>
      </c>
      <c r="JY22" s="71">
        <v>1</v>
      </c>
      <c r="JZ22" s="71">
        <v>0</v>
      </c>
      <c r="KA22" s="71">
        <v>3</v>
      </c>
      <c r="KB22" s="71">
        <v>0</v>
      </c>
      <c r="KC22" s="71">
        <v>0</v>
      </c>
      <c r="KD22" s="71">
        <v>0</v>
      </c>
      <c r="KE22" s="71">
        <v>0</v>
      </c>
      <c r="KF22" s="71">
        <v>1</v>
      </c>
      <c r="KG22" s="71">
        <v>1</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2</v>
      </c>
      <c r="LA22" s="71">
        <v>0</v>
      </c>
      <c r="LB22" s="71">
        <v>0</v>
      </c>
      <c r="LC22" s="71">
        <v>0</v>
      </c>
      <c r="LD22" s="71">
        <v>0</v>
      </c>
      <c r="LE22" s="71">
        <v>0</v>
      </c>
      <c r="LF22" s="71">
        <v>1</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1</v>
      </c>
      <c r="LW22" s="71">
        <v>0</v>
      </c>
      <c r="LX22" s="71">
        <v>0</v>
      </c>
      <c r="LY22" s="71">
        <v>0</v>
      </c>
      <c r="LZ22" s="71">
        <v>0</v>
      </c>
      <c r="MA22" s="71">
        <v>2</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1</v>
      </c>
      <c r="MY22" s="71">
        <v>0</v>
      </c>
      <c r="MZ22" s="71">
        <v>0</v>
      </c>
      <c r="NA22" s="71">
        <v>0</v>
      </c>
      <c r="NB22" s="71">
        <v>0</v>
      </c>
      <c r="NC22" s="71">
        <v>0</v>
      </c>
      <c r="ND22" s="71">
        <v>0</v>
      </c>
      <c r="NE22" s="71">
        <v>0</v>
      </c>
      <c r="NF22" s="71">
        <v>0</v>
      </c>
      <c r="NG22" s="71">
        <v>0</v>
      </c>
      <c r="NH22" s="71">
        <v>4</v>
      </c>
      <c r="NI22" s="71">
        <v>0</v>
      </c>
      <c r="NJ22" s="71">
        <v>0</v>
      </c>
      <c r="NK22" s="71">
        <v>2</v>
      </c>
      <c r="NL22" s="71">
        <v>1</v>
      </c>
      <c r="NM22" s="71">
        <v>5</v>
      </c>
      <c r="NN22" s="71">
        <v>0</v>
      </c>
      <c r="NO22" s="71">
        <v>2</v>
      </c>
      <c r="NP22" s="71">
        <v>0</v>
      </c>
      <c r="NQ22" s="71">
        <v>0</v>
      </c>
      <c r="NR22" s="71">
        <v>8</v>
      </c>
      <c r="NS22" s="71">
        <v>0</v>
      </c>
      <c r="NT22" s="71">
        <v>0</v>
      </c>
      <c r="NU22" s="71">
        <v>0</v>
      </c>
      <c r="NV22" s="71">
        <v>1</v>
      </c>
      <c r="NW22" s="71">
        <v>0</v>
      </c>
      <c r="NX22" s="71">
        <v>0</v>
      </c>
      <c r="NY22" s="71">
        <v>7</v>
      </c>
      <c r="NZ22" s="71">
        <v>1</v>
      </c>
      <c r="OA22" s="71">
        <v>0</v>
      </c>
      <c r="OB22" s="71">
        <v>3</v>
      </c>
      <c r="OC22" s="71">
        <v>0</v>
      </c>
      <c r="OD22" s="71">
        <v>0</v>
      </c>
      <c r="OE22" s="71">
        <v>0</v>
      </c>
      <c r="OF22" s="71">
        <v>0</v>
      </c>
      <c r="OG22" s="71">
        <v>1</v>
      </c>
      <c r="OH22" s="71">
        <v>1</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2</v>
      </c>
      <c r="PB22" s="71">
        <v>0</v>
      </c>
      <c r="PC22" s="71">
        <v>0</v>
      </c>
      <c r="PD22" s="71">
        <v>0</v>
      </c>
      <c r="PE22" s="71">
        <v>0</v>
      </c>
      <c r="PF22" s="71">
        <v>0</v>
      </c>
      <c r="PG22" s="71">
        <v>1</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1</v>
      </c>
      <c r="PX22" s="71">
        <v>0</v>
      </c>
      <c r="PY22" s="71">
        <v>0</v>
      </c>
      <c r="PZ22" s="71">
        <v>0</v>
      </c>
      <c r="QA22" s="71">
        <v>0</v>
      </c>
      <c r="QB22" s="71">
        <v>2</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1</v>
      </c>
      <c r="QU22" s="71">
        <v>0</v>
      </c>
      <c r="QV22" s="71">
        <v>0</v>
      </c>
      <c r="QW22" s="71">
        <v>0</v>
      </c>
      <c r="QX22" s="71">
        <v>34</v>
      </c>
      <c r="QY22" s="71">
        <v>1</v>
      </c>
      <c r="QZ22" s="71">
        <v>1</v>
      </c>
      <c r="RA22" s="71">
        <v>0</v>
      </c>
      <c r="RB22" s="71">
        <v>2</v>
      </c>
      <c r="RC22" s="71">
        <v>1</v>
      </c>
      <c r="RD22" s="71">
        <v>0</v>
      </c>
      <c r="RE22" s="71">
        <v>0</v>
      </c>
      <c r="RF22" s="71">
        <v>0</v>
      </c>
      <c r="RG22" s="71">
        <v>1</v>
      </c>
      <c r="RH22" s="71">
        <v>0</v>
      </c>
      <c r="RI22" s="71">
        <v>2</v>
      </c>
      <c r="RJ22" s="71">
        <v>0</v>
      </c>
      <c r="RK22" s="71">
        <v>1</v>
      </c>
      <c r="RL22" s="71">
        <v>0</v>
      </c>
      <c r="RM22" s="71">
        <v>0</v>
      </c>
      <c r="RN22" s="71">
        <v>0</v>
      </c>
      <c r="RO22" s="71">
        <v>1</v>
      </c>
      <c r="RP22" s="71">
        <v>0</v>
      </c>
      <c r="RQ22" s="71">
        <v>0</v>
      </c>
      <c r="RR22" s="71">
        <v>0</v>
      </c>
      <c r="RS22" s="71">
        <v>34</v>
      </c>
      <c r="RT22" s="71">
        <v>1</v>
      </c>
      <c r="RU22" s="71">
        <v>1</v>
      </c>
      <c r="RV22" s="71">
        <v>0</v>
      </c>
      <c r="RW22" s="71">
        <v>2</v>
      </c>
      <c r="RX22" s="71">
        <v>1</v>
      </c>
      <c r="RY22" s="71">
        <v>0</v>
      </c>
      <c r="RZ22" s="71">
        <v>0</v>
      </c>
      <c r="SA22" s="71">
        <v>0</v>
      </c>
      <c r="SB22" s="71">
        <v>1</v>
      </c>
      <c r="SC22" s="71">
        <v>0</v>
      </c>
      <c r="SD22" s="71">
        <v>2</v>
      </c>
      <c r="SE22" s="71">
        <v>0</v>
      </c>
      <c r="SF22" s="71">
        <v>1</v>
      </c>
      <c r="SG22" s="71">
        <v>0</v>
      </c>
      <c r="SH22" s="71">
        <v>0</v>
      </c>
    </row>
    <row r="23" spans="1:502">
      <c r="A23" s="16" t="s">
        <v>2208</v>
      </c>
      <c r="B23" s="70">
        <v>15</v>
      </c>
      <c r="C23" s="70">
        <v>15</v>
      </c>
      <c r="D23" s="70">
        <v>1</v>
      </c>
      <c r="E23" s="70">
        <v>2018</v>
      </c>
      <c r="F23" s="70" t="s">
        <v>183</v>
      </c>
      <c r="G23" s="1073" t="s">
        <v>2193</v>
      </c>
      <c r="H23" s="70" t="s">
        <v>2194</v>
      </c>
      <c r="I23" s="1066"/>
      <c r="J23" s="73">
        <v>5.625</v>
      </c>
      <c r="K23" s="73">
        <v>0</v>
      </c>
      <c r="L23" s="73">
        <v>0</v>
      </c>
      <c r="M23" s="73">
        <v>0</v>
      </c>
      <c r="N23" s="73">
        <v>0</v>
      </c>
      <c r="O23" s="73">
        <v>0</v>
      </c>
      <c r="P23" s="73">
        <v>0</v>
      </c>
      <c r="Q23" s="73">
        <v>0</v>
      </c>
      <c r="R23" s="73">
        <v>0</v>
      </c>
      <c r="S23" s="73">
        <v>0</v>
      </c>
      <c r="T23" s="73">
        <v>25.957000000000001</v>
      </c>
      <c r="U23" s="73">
        <v>0</v>
      </c>
      <c r="V23" s="73">
        <v>0</v>
      </c>
      <c r="W23" s="73">
        <v>176.71299999999999</v>
      </c>
      <c r="X23" s="73">
        <v>7.085</v>
      </c>
      <c r="Y23" s="73">
        <v>18.102</v>
      </c>
      <c r="Z23" s="73">
        <v>0</v>
      </c>
      <c r="AA23" s="73">
        <v>0</v>
      </c>
      <c r="AB23" s="73">
        <v>0</v>
      </c>
      <c r="AC23" s="73">
        <v>0</v>
      </c>
      <c r="AD23" s="73">
        <v>952.21400000000006</v>
      </c>
      <c r="AE23" s="73">
        <v>0</v>
      </c>
      <c r="AF23" s="73">
        <v>0</v>
      </c>
      <c r="AG23" s="73">
        <v>0</v>
      </c>
      <c r="AH23" s="73">
        <v>3.0670000000000002</v>
      </c>
      <c r="AI23" s="73">
        <v>0</v>
      </c>
      <c r="AJ23" s="73">
        <v>0</v>
      </c>
      <c r="AK23" s="73">
        <v>186.95500000000001</v>
      </c>
      <c r="AL23" s="73">
        <v>3.7810000000000001</v>
      </c>
      <c r="AM23" s="73">
        <v>0</v>
      </c>
      <c r="AN23" s="73">
        <v>28.957999999999998</v>
      </c>
      <c r="AO23" s="73">
        <v>0</v>
      </c>
      <c r="AP23" s="73">
        <v>0</v>
      </c>
      <c r="AQ23" s="73">
        <v>0</v>
      </c>
      <c r="AR23" s="73">
        <v>0</v>
      </c>
      <c r="AS23" s="73">
        <v>2.8319999999999999</v>
      </c>
      <c r="AT23" s="73">
        <v>11.076000000000001</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8.5440000000000005</v>
      </c>
      <c r="BN23" s="73">
        <v>0</v>
      </c>
      <c r="BO23" s="73">
        <v>0</v>
      </c>
      <c r="BP23" s="73">
        <v>0</v>
      </c>
      <c r="BQ23" s="73">
        <v>0</v>
      </c>
      <c r="BR23" s="73">
        <v>0</v>
      </c>
      <c r="BS23" s="73">
        <v>2.73</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5.2229999999999999</v>
      </c>
      <c r="CJ23" s="73">
        <v>0</v>
      </c>
      <c r="CK23" s="73">
        <v>0</v>
      </c>
      <c r="CL23" s="73">
        <v>0</v>
      </c>
      <c r="CM23" s="73">
        <v>0</v>
      </c>
      <c r="CN23" s="73">
        <v>15.983000000000001</v>
      </c>
      <c r="CO23" s="73">
        <v>0</v>
      </c>
      <c r="CP23" s="73">
        <v>0</v>
      </c>
      <c r="CQ23" s="73">
        <v>0</v>
      </c>
      <c r="CR23" s="73">
        <v>0</v>
      </c>
      <c r="CS23" s="73">
        <v>9.0220000000000002</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5.625</v>
      </c>
      <c r="DL23" s="73">
        <v>0</v>
      </c>
      <c r="DM23" s="73">
        <v>0</v>
      </c>
      <c r="DN23" s="73">
        <v>0</v>
      </c>
      <c r="DO23" s="73">
        <v>0</v>
      </c>
      <c r="DP23" s="73">
        <v>0</v>
      </c>
      <c r="DQ23" s="73">
        <v>0</v>
      </c>
      <c r="DR23" s="73">
        <v>0</v>
      </c>
      <c r="DS23" s="73">
        <v>0</v>
      </c>
      <c r="DT23" s="73">
        <v>0</v>
      </c>
      <c r="DU23" s="73">
        <v>25.957000000000001</v>
      </c>
      <c r="DV23" s="73">
        <v>0</v>
      </c>
      <c r="DW23" s="73">
        <v>0</v>
      </c>
      <c r="DX23" s="73">
        <v>176.71299999999999</v>
      </c>
      <c r="DY23" s="73">
        <v>7.085</v>
      </c>
      <c r="DZ23" s="73">
        <v>18.102</v>
      </c>
      <c r="EA23" s="73">
        <v>0</v>
      </c>
      <c r="EB23" s="73">
        <v>0</v>
      </c>
      <c r="EC23" s="73">
        <v>0</v>
      </c>
      <c r="ED23" s="73">
        <v>0</v>
      </c>
      <c r="EE23" s="73">
        <v>952.21400000000006</v>
      </c>
      <c r="EF23" s="73">
        <v>0</v>
      </c>
      <c r="EG23" s="73">
        <v>0</v>
      </c>
      <c r="EH23" s="73">
        <v>0</v>
      </c>
      <c r="EI23" s="73">
        <v>3.0670000000000002</v>
      </c>
      <c r="EJ23" s="73">
        <v>0</v>
      </c>
      <c r="EK23" s="73">
        <v>0</v>
      </c>
      <c r="EL23" s="73">
        <v>186.95500000000001</v>
      </c>
      <c r="EM23" s="73">
        <v>3.7810000000000001</v>
      </c>
      <c r="EN23" s="73">
        <v>0</v>
      </c>
      <c r="EO23" s="73">
        <v>28.957999999999998</v>
      </c>
      <c r="EP23" s="73">
        <v>0</v>
      </c>
      <c r="EQ23" s="73">
        <v>0</v>
      </c>
      <c r="ER23" s="73">
        <v>0</v>
      </c>
      <c r="ES23" s="73">
        <v>0</v>
      </c>
      <c r="ET23" s="73">
        <v>2.8319999999999999</v>
      </c>
      <c r="EU23" s="73">
        <v>11.076000000000001</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8.5440000000000005</v>
      </c>
      <c r="FO23" s="73">
        <v>0</v>
      </c>
      <c r="FP23" s="73">
        <v>0</v>
      </c>
      <c r="FQ23" s="73">
        <v>0</v>
      </c>
      <c r="FR23" s="73">
        <v>0</v>
      </c>
      <c r="FS23" s="73">
        <v>0</v>
      </c>
      <c r="FT23" s="73">
        <v>2.73</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5.2229999999999999</v>
      </c>
      <c r="GK23" s="73">
        <v>0</v>
      </c>
      <c r="GL23" s="73">
        <v>0</v>
      </c>
      <c r="GM23" s="73">
        <v>0</v>
      </c>
      <c r="GN23" s="73">
        <v>0</v>
      </c>
      <c r="GO23" s="73">
        <v>15.983000000000001</v>
      </c>
      <c r="GP23" s="73">
        <v>0</v>
      </c>
      <c r="GQ23" s="73">
        <v>0</v>
      </c>
      <c r="GR23" s="73">
        <v>0</v>
      </c>
      <c r="GS23" s="73">
        <v>0</v>
      </c>
      <c r="GT23" s="73">
        <v>9.0220000000000002</v>
      </c>
      <c r="GU23" s="73">
        <v>0</v>
      </c>
      <c r="GV23" s="73">
        <v>0</v>
      </c>
      <c r="GW23" s="73">
        <v>0</v>
      </c>
      <c r="GX23" s="73">
        <v>0</v>
      </c>
      <c r="GY23" s="73">
        <v>0</v>
      </c>
      <c r="GZ23" s="73">
        <v>0</v>
      </c>
      <c r="HA23" s="73">
        <v>0</v>
      </c>
      <c r="HB23" s="73">
        <v>0</v>
      </c>
      <c r="HC23" s="73">
        <v>0</v>
      </c>
      <c r="HD23" s="73">
        <v>0</v>
      </c>
      <c r="HE23" s="73">
        <v>0</v>
      </c>
      <c r="HF23" s="73">
        <v>0</v>
      </c>
      <c r="HG23" s="73">
        <v>5.625</v>
      </c>
      <c r="HH23" s="73">
        <v>0</v>
      </c>
      <c r="HI23" s="73">
        <v>0</v>
      </c>
      <c r="HJ23" s="73">
        <v>0</v>
      </c>
      <c r="HK23" s="73">
        <v>1402.8320000000001</v>
      </c>
      <c r="HL23" s="73">
        <v>2.8319999999999999</v>
      </c>
      <c r="HM23" s="73">
        <v>11.076000000000001</v>
      </c>
      <c r="HN23" s="73">
        <v>0</v>
      </c>
      <c r="HO23" s="73">
        <v>8.5440000000000005</v>
      </c>
      <c r="HP23" s="73">
        <v>2.73</v>
      </c>
      <c r="HQ23" s="73">
        <v>0</v>
      </c>
      <c r="HR23" s="73">
        <v>0</v>
      </c>
      <c r="HS23" s="73">
        <v>0</v>
      </c>
      <c r="HT23" s="73">
        <v>5.2229999999999999</v>
      </c>
      <c r="HU23" s="73">
        <v>0</v>
      </c>
      <c r="HV23" s="73">
        <v>15.983000000000001</v>
      </c>
      <c r="HW23" s="73">
        <v>0</v>
      </c>
      <c r="HX23" s="73">
        <v>9.0220000000000002</v>
      </c>
      <c r="HY23" s="73">
        <v>0</v>
      </c>
      <c r="HZ23" s="73">
        <v>0</v>
      </c>
      <c r="IA23" s="73">
        <v>0</v>
      </c>
      <c r="IB23" s="73">
        <v>5.625</v>
      </c>
      <c r="IC23" s="73">
        <v>0</v>
      </c>
      <c r="ID23" s="73">
        <v>0</v>
      </c>
      <c r="IE23" s="73">
        <v>0</v>
      </c>
      <c r="IF23" s="73">
        <v>1402.8320000000001</v>
      </c>
      <c r="IG23" s="73">
        <v>2.8319999999999999</v>
      </c>
      <c r="IH23" s="73">
        <v>11.076000000000001</v>
      </c>
      <c r="II23" s="73">
        <v>0</v>
      </c>
      <c r="IJ23" s="73">
        <v>8.5440000000000005</v>
      </c>
      <c r="IK23" s="73">
        <v>2.73</v>
      </c>
      <c r="IL23" s="73">
        <v>0</v>
      </c>
      <c r="IM23" s="73">
        <v>0</v>
      </c>
      <c r="IN23" s="73">
        <v>0</v>
      </c>
      <c r="IO23" s="73">
        <v>5.2229999999999999</v>
      </c>
      <c r="IP23" s="73">
        <v>0</v>
      </c>
      <c r="IQ23" s="73">
        <v>15.983000000000001</v>
      </c>
      <c r="IR23" s="73">
        <v>0</v>
      </c>
      <c r="IS23" s="73">
        <v>9.0220000000000002</v>
      </c>
      <c r="IT23" s="73">
        <v>0</v>
      </c>
      <c r="IU23" s="73">
        <v>0</v>
      </c>
      <c r="IV23" s="74">
        <v>0</v>
      </c>
      <c r="IW23" s="71">
        <v>1</v>
      </c>
      <c r="IX23" s="71">
        <v>0</v>
      </c>
      <c r="IY23" s="71">
        <v>0</v>
      </c>
      <c r="IZ23" s="71">
        <v>0</v>
      </c>
      <c r="JA23" s="71">
        <v>0</v>
      </c>
      <c r="JB23" s="71">
        <v>0</v>
      </c>
      <c r="JC23" s="71">
        <v>0</v>
      </c>
      <c r="JD23" s="71">
        <v>0</v>
      </c>
      <c r="JE23" s="71">
        <v>0</v>
      </c>
      <c r="JF23" s="71">
        <v>0</v>
      </c>
      <c r="JG23" s="71">
        <v>4</v>
      </c>
      <c r="JH23" s="71">
        <v>0</v>
      </c>
      <c r="JI23" s="71">
        <v>0</v>
      </c>
      <c r="JJ23" s="71">
        <v>2</v>
      </c>
      <c r="JK23" s="71">
        <v>1</v>
      </c>
      <c r="JL23" s="71">
        <v>3</v>
      </c>
      <c r="JM23" s="71">
        <v>0</v>
      </c>
      <c r="JN23" s="71">
        <v>0</v>
      </c>
      <c r="JO23" s="71">
        <v>0</v>
      </c>
      <c r="JP23" s="71">
        <v>0</v>
      </c>
      <c r="JQ23" s="71">
        <v>8</v>
      </c>
      <c r="JR23" s="71">
        <v>0</v>
      </c>
      <c r="JS23" s="71">
        <v>0</v>
      </c>
      <c r="JT23" s="71">
        <v>0</v>
      </c>
      <c r="JU23" s="71">
        <v>1</v>
      </c>
      <c r="JV23" s="71">
        <v>0</v>
      </c>
      <c r="JW23" s="71">
        <v>0</v>
      </c>
      <c r="JX23" s="71">
        <v>7</v>
      </c>
      <c r="JY23" s="71">
        <v>1</v>
      </c>
      <c r="JZ23" s="71">
        <v>0</v>
      </c>
      <c r="KA23" s="71">
        <v>3</v>
      </c>
      <c r="KB23" s="71">
        <v>0</v>
      </c>
      <c r="KC23" s="71">
        <v>0</v>
      </c>
      <c r="KD23" s="71">
        <v>0</v>
      </c>
      <c r="KE23" s="71">
        <v>0</v>
      </c>
      <c r="KF23" s="71">
        <v>1</v>
      </c>
      <c r="KG23" s="71">
        <v>1</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2</v>
      </c>
      <c r="LA23" s="71">
        <v>0</v>
      </c>
      <c r="LB23" s="71">
        <v>0</v>
      </c>
      <c r="LC23" s="71">
        <v>0</v>
      </c>
      <c r="LD23" s="71">
        <v>0</v>
      </c>
      <c r="LE23" s="71">
        <v>0</v>
      </c>
      <c r="LF23" s="71">
        <v>1</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1</v>
      </c>
      <c r="LW23" s="71">
        <v>0</v>
      </c>
      <c r="LX23" s="71">
        <v>0</v>
      </c>
      <c r="LY23" s="71">
        <v>0</v>
      </c>
      <c r="LZ23" s="71">
        <v>0</v>
      </c>
      <c r="MA23" s="71">
        <v>2</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1</v>
      </c>
      <c r="MY23" s="71">
        <v>0</v>
      </c>
      <c r="MZ23" s="71">
        <v>0</v>
      </c>
      <c r="NA23" s="71">
        <v>0</v>
      </c>
      <c r="NB23" s="71">
        <v>0</v>
      </c>
      <c r="NC23" s="71">
        <v>0</v>
      </c>
      <c r="ND23" s="71">
        <v>0</v>
      </c>
      <c r="NE23" s="71">
        <v>0</v>
      </c>
      <c r="NF23" s="71">
        <v>0</v>
      </c>
      <c r="NG23" s="71">
        <v>0</v>
      </c>
      <c r="NH23" s="71">
        <v>4</v>
      </c>
      <c r="NI23" s="71">
        <v>0</v>
      </c>
      <c r="NJ23" s="71">
        <v>0</v>
      </c>
      <c r="NK23" s="71">
        <v>2</v>
      </c>
      <c r="NL23" s="71">
        <v>1</v>
      </c>
      <c r="NM23" s="71">
        <v>3</v>
      </c>
      <c r="NN23" s="71">
        <v>0</v>
      </c>
      <c r="NO23" s="71">
        <v>0</v>
      </c>
      <c r="NP23" s="71">
        <v>0</v>
      </c>
      <c r="NQ23" s="71">
        <v>0</v>
      </c>
      <c r="NR23" s="71">
        <v>8</v>
      </c>
      <c r="NS23" s="71">
        <v>0</v>
      </c>
      <c r="NT23" s="71">
        <v>0</v>
      </c>
      <c r="NU23" s="71">
        <v>0</v>
      </c>
      <c r="NV23" s="71">
        <v>1</v>
      </c>
      <c r="NW23" s="71">
        <v>0</v>
      </c>
      <c r="NX23" s="71">
        <v>0</v>
      </c>
      <c r="NY23" s="71">
        <v>7</v>
      </c>
      <c r="NZ23" s="71">
        <v>1</v>
      </c>
      <c r="OA23" s="71">
        <v>0</v>
      </c>
      <c r="OB23" s="71">
        <v>3</v>
      </c>
      <c r="OC23" s="71">
        <v>0</v>
      </c>
      <c r="OD23" s="71">
        <v>0</v>
      </c>
      <c r="OE23" s="71">
        <v>0</v>
      </c>
      <c r="OF23" s="71">
        <v>0</v>
      </c>
      <c r="OG23" s="71">
        <v>1</v>
      </c>
      <c r="OH23" s="71">
        <v>1</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2</v>
      </c>
      <c r="PB23" s="71">
        <v>0</v>
      </c>
      <c r="PC23" s="71">
        <v>0</v>
      </c>
      <c r="PD23" s="71">
        <v>0</v>
      </c>
      <c r="PE23" s="71">
        <v>0</v>
      </c>
      <c r="PF23" s="71">
        <v>0</v>
      </c>
      <c r="PG23" s="71">
        <v>1</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1</v>
      </c>
      <c r="PX23" s="71">
        <v>0</v>
      </c>
      <c r="PY23" s="71">
        <v>0</v>
      </c>
      <c r="PZ23" s="71">
        <v>0</v>
      </c>
      <c r="QA23" s="71">
        <v>0</v>
      </c>
      <c r="QB23" s="71">
        <v>2</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1</v>
      </c>
      <c r="QU23" s="71">
        <v>0</v>
      </c>
      <c r="QV23" s="71">
        <v>0</v>
      </c>
      <c r="QW23" s="71">
        <v>0</v>
      </c>
      <c r="QX23" s="71">
        <v>30</v>
      </c>
      <c r="QY23" s="71">
        <v>1</v>
      </c>
      <c r="QZ23" s="71">
        <v>1</v>
      </c>
      <c r="RA23" s="71">
        <v>0</v>
      </c>
      <c r="RB23" s="71">
        <v>2</v>
      </c>
      <c r="RC23" s="71">
        <v>1</v>
      </c>
      <c r="RD23" s="71">
        <v>0</v>
      </c>
      <c r="RE23" s="71">
        <v>0</v>
      </c>
      <c r="RF23" s="71">
        <v>0</v>
      </c>
      <c r="RG23" s="71">
        <v>1</v>
      </c>
      <c r="RH23" s="71">
        <v>0</v>
      </c>
      <c r="RI23" s="71">
        <v>2</v>
      </c>
      <c r="RJ23" s="71">
        <v>0</v>
      </c>
      <c r="RK23" s="71">
        <v>1</v>
      </c>
      <c r="RL23" s="71">
        <v>0</v>
      </c>
      <c r="RM23" s="71">
        <v>0</v>
      </c>
      <c r="RN23" s="71">
        <v>0</v>
      </c>
      <c r="RO23" s="71">
        <v>1</v>
      </c>
      <c r="RP23" s="71">
        <v>0</v>
      </c>
      <c r="RQ23" s="71">
        <v>0</v>
      </c>
      <c r="RR23" s="71">
        <v>0</v>
      </c>
      <c r="RS23" s="71">
        <v>30</v>
      </c>
      <c r="RT23" s="71">
        <v>1</v>
      </c>
      <c r="RU23" s="71">
        <v>1</v>
      </c>
      <c r="RV23" s="71">
        <v>0</v>
      </c>
      <c r="RW23" s="71">
        <v>2</v>
      </c>
      <c r="RX23" s="71">
        <v>1</v>
      </c>
      <c r="RY23" s="71">
        <v>0</v>
      </c>
      <c r="RZ23" s="71">
        <v>0</v>
      </c>
      <c r="SA23" s="71">
        <v>0</v>
      </c>
      <c r="SB23" s="71">
        <v>1</v>
      </c>
      <c r="SC23" s="71">
        <v>0</v>
      </c>
      <c r="SD23" s="71">
        <v>2</v>
      </c>
      <c r="SE23" s="71">
        <v>0</v>
      </c>
      <c r="SF23" s="71">
        <v>1</v>
      </c>
      <c r="SG23" s="71">
        <v>0</v>
      </c>
      <c r="SH23" s="71">
        <v>0</v>
      </c>
    </row>
    <row r="24" spans="1:502">
      <c r="A24" s="16" t="s">
        <v>2209</v>
      </c>
      <c r="B24" s="70">
        <v>16</v>
      </c>
      <c r="C24" s="70">
        <v>16</v>
      </c>
      <c r="D24" s="70">
        <v>1</v>
      </c>
      <c r="E24" s="70">
        <v>2019</v>
      </c>
      <c r="F24" s="70" t="s">
        <v>158</v>
      </c>
      <c r="G24" s="1073" t="s">
        <v>2193</v>
      </c>
      <c r="H24" s="70" t="s">
        <v>2194</v>
      </c>
      <c r="I24" s="1066"/>
      <c r="J24" s="73">
        <v>5.4859999999999998</v>
      </c>
      <c r="K24" s="73">
        <v>0</v>
      </c>
      <c r="L24" s="73">
        <v>0</v>
      </c>
      <c r="M24" s="73">
        <v>0</v>
      </c>
      <c r="N24" s="73">
        <v>0</v>
      </c>
      <c r="O24" s="73">
        <v>0</v>
      </c>
      <c r="P24" s="73">
        <v>0</v>
      </c>
      <c r="Q24" s="73">
        <v>0</v>
      </c>
      <c r="R24" s="73">
        <v>0</v>
      </c>
      <c r="S24" s="73">
        <v>0</v>
      </c>
      <c r="T24" s="73">
        <v>13.949</v>
      </c>
      <c r="U24" s="73">
        <v>0</v>
      </c>
      <c r="V24" s="73">
        <v>0</v>
      </c>
      <c r="W24" s="73">
        <v>170.95400000000001</v>
      </c>
      <c r="X24" s="73">
        <v>6.8419999999999996</v>
      </c>
      <c r="Y24" s="73">
        <v>14.340999999999999</v>
      </c>
      <c r="Z24" s="73">
        <v>0</v>
      </c>
      <c r="AA24" s="73">
        <v>0</v>
      </c>
      <c r="AB24" s="73">
        <v>0</v>
      </c>
      <c r="AC24" s="73">
        <v>0</v>
      </c>
      <c r="AD24" s="73">
        <v>896.16200000000003</v>
      </c>
      <c r="AE24" s="73">
        <v>0</v>
      </c>
      <c r="AF24" s="73">
        <v>0</v>
      </c>
      <c r="AG24" s="73">
        <v>0</v>
      </c>
      <c r="AH24" s="73">
        <v>2.867</v>
      </c>
      <c r="AI24" s="73">
        <v>0</v>
      </c>
      <c r="AJ24" s="73">
        <v>0</v>
      </c>
      <c r="AK24" s="73">
        <v>182.75899999999999</v>
      </c>
      <c r="AL24" s="73">
        <v>3.665</v>
      </c>
      <c r="AM24" s="73">
        <v>0</v>
      </c>
      <c r="AN24" s="73">
        <v>34.148000000000003</v>
      </c>
      <c r="AO24" s="73">
        <v>0</v>
      </c>
      <c r="AP24" s="73">
        <v>0</v>
      </c>
      <c r="AQ24" s="73">
        <v>0</v>
      </c>
      <c r="AR24" s="73">
        <v>0</v>
      </c>
      <c r="AS24" s="73">
        <v>3.7450000000000001</v>
      </c>
      <c r="AT24" s="73">
        <v>9.1859999999999999</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4.0910000000000002</v>
      </c>
      <c r="BN24" s="73">
        <v>0</v>
      </c>
      <c r="BO24" s="73">
        <v>2.9790000000000001</v>
      </c>
      <c r="BP24" s="73">
        <v>0</v>
      </c>
      <c r="BQ24" s="73">
        <v>0</v>
      </c>
      <c r="BR24" s="73">
        <v>0</v>
      </c>
      <c r="BS24" s="73">
        <v>2.645</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5.2460000000000004</v>
      </c>
      <c r="CJ24" s="73">
        <v>0</v>
      </c>
      <c r="CK24" s="73">
        <v>0</v>
      </c>
      <c r="CL24" s="73">
        <v>0</v>
      </c>
      <c r="CM24" s="73">
        <v>0</v>
      </c>
      <c r="CN24" s="73">
        <v>14.765000000000001</v>
      </c>
      <c r="CO24" s="73">
        <v>0</v>
      </c>
      <c r="CP24" s="73">
        <v>0</v>
      </c>
      <c r="CQ24" s="73">
        <v>0</v>
      </c>
      <c r="CR24" s="73">
        <v>0</v>
      </c>
      <c r="CS24" s="73">
        <v>9.0489999999999995</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5.4859999999999998</v>
      </c>
      <c r="DL24" s="73">
        <v>0</v>
      </c>
      <c r="DM24" s="73">
        <v>0</v>
      </c>
      <c r="DN24" s="73">
        <v>0</v>
      </c>
      <c r="DO24" s="73">
        <v>0</v>
      </c>
      <c r="DP24" s="73">
        <v>0</v>
      </c>
      <c r="DQ24" s="73">
        <v>0</v>
      </c>
      <c r="DR24" s="73">
        <v>0</v>
      </c>
      <c r="DS24" s="73">
        <v>0</v>
      </c>
      <c r="DT24" s="73">
        <v>0</v>
      </c>
      <c r="DU24" s="73">
        <v>13.949</v>
      </c>
      <c r="DV24" s="73">
        <v>0</v>
      </c>
      <c r="DW24" s="73">
        <v>0</v>
      </c>
      <c r="DX24" s="73">
        <v>170.95400000000001</v>
      </c>
      <c r="DY24" s="73">
        <v>6.8419999999999996</v>
      </c>
      <c r="DZ24" s="73">
        <v>14.340999999999999</v>
      </c>
      <c r="EA24" s="73">
        <v>0</v>
      </c>
      <c r="EB24" s="73">
        <v>0</v>
      </c>
      <c r="EC24" s="73">
        <v>0</v>
      </c>
      <c r="ED24" s="73">
        <v>0</v>
      </c>
      <c r="EE24" s="73">
        <v>896.16200000000003</v>
      </c>
      <c r="EF24" s="73">
        <v>0</v>
      </c>
      <c r="EG24" s="73">
        <v>0</v>
      </c>
      <c r="EH24" s="73">
        <v>0</v>
      </c>
      <c r="EI24" s="73">
        <v>2.867</v>
      </c>
      <c r="EJ24" s="73">
        <v>0</v>
      </c>
      <c r="EK24" s="73">
        <v>0</v>
      </c>
      <c r="EL24" s="73">
        <v>182.75899999999999</v>
      </c>
      <c r="EM24" s="73">
        <v>3.665</v>
      </c>
      <c r="EN24" s="73">
        <v>0</v>
      </c>
      <c r="EO24" s="73">
        <v>34.148000000000003</v>
      </c>
      <c r="EP24" s="73">
        <v>0</v>
      </c>
      <c r="EQ24" s="73">
        <v>0</v>
      </c>
      <c r="ER24" s="73">
        <v>0</v>
      </c>
      <c r="ES24" s="73">
        <v>0</v>
      </c>
      <c r="ET24" s="73">
        <v>3.7450000000000001</v>
      </c>
      <c r="EU24" s="73">
        <v>9.1859999999999999</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4.0910000000000002</v>
      </c>
      <c r="FO24" s="73">
        <v>0</v>
      </c>
      <c r="FP24" s="73">
        <v>2.9790000000000001</v>
      </c>
      <c r="FQ24" s="73">
        <v>0</v>
      </c>
      <c r="FR24" s="73">
        <v>0</v>
      </c>
      <c r="FS24" s="73">
        <v>0</v>
      </c>
      <c r="FT24" s="73">
        <v>2.645</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5.2460000000000004</v>
      </c>
      <c r="GK24" s="73">
        <v>0</v>
      </c>
      <c r="GL24" s="73">
        <v>0</v>
      </c>
      <c r="GM24" s="73">
        <v>0</v>
      </c>
      <c r="GN24" s="73">
        <v>0</v>
      </c>
      <c r="GO24" s="73">
        <v>14.765000000000001</v>
      </c>
      <c r="GP24" s="73">
        <v>0</v>
      </c>
      <c r="GQ24" s="73">
        <v>0</v>
      </c>
      <c r="GR24" s="73">
        <v>0</v>
      </c>
      <c r="GS24" s="73">
        <v>0</v>
      </c>
      <c r="GT24" s="73">
        <v>9.0489999999999995</v>
      </c>
      <c r="GU24" s="73">
        <v>0</v>
      </c>
      <c r="GV24" s="73">
        <v>0</v>
      </c>
      <c r="GW24" s="73">
        <v>0</v>
      </c>
      <c r="GX24" s="73">
        <v>0</v>
      </c>
      <c r="GY24" s="73">
        <v>0</v>
      </c>
      <c r="GZ24" s="73">
        <v>0</v>
      </c>
      <c r="HA24" s="73">
        <v>0</v>
      </c>
      <c r="HB24" s="73">
        <v>0</v>
      </c>
      <c r="HC24" s="73">
        <v>0</v>
      </c>
      <c r="HD24" s="73">
        <v>0</v>
      </c>
      <c r="HE24" s="73">
        <v>0</v>
      </c>
      <c r="HF24" s="73">
        <v>0</v>
      </c>
      <c r="HG24" s="73">
        <v>5.4859999999999998</v>
      </c>
      <c r="HH24" s="73">
        <v>0</v>
      </c>
      <c r="HI24" s="73">
        <v>0</v>
      </c>
      <c r="HJ24" s="73">
        <v>0</v>
      </c>
      <c r="HK24" s="73">
        <v>1325.6869999999999</v>
      </c>
      <c r="HL24" s="73">
        <v>3.7450000000000001</v>
      </c>
      <c r="HM24" s="73">
        <v>9.1859999999999999</v>
      </c>
      <c r="HN24" s="73">
        <v>0</v>
      </c>
      <c r="HO24" s="73">
        <v>7.07</v>
      </c>
      <c r="HP24" s="73">
        <v>2.645</v>
      </c>
      <c r="HQ24" s="73">
        <v>0</v>
      </c>
      <c r="HR24" s="73">
        <v>0</v>
      </c>
      <c r="HS24" s="73">
        <v>0</v>
      </c>
      <c r="HT24" s="73">
        <v>5.2460000000000004</v>
      </c>
      <c r="HU24" s="73">
        <v>0</v>
      </c>
      <c r="HV24" s="73">
        <v>14.765000000000001</v>
      </c>
      <c r="HW24" s="73">
        <v>0</v>
      </c>
      <c r="HX24" s="73">
        <v>9.0489999999999995</v>
      </c>
      <c r="HY24" s="73">
        <v>0</v>
      </c>
      <c r="HZ24" s="73">
        <v>0</v>
      </c>
      <c r="IA24" s="73">
        <v>0</v>
      </c>
      <c r="IB24" s="73">
        <v>5.4859999999999998</v>
      </c>
      <c r="IC24" s="73">
        <v>0</v>
      </c>
      <c r="ID24" s="73">
        <v>0</v>
      </c>
      <c r="IE24" s="73">
        <v>0</v>
      </c>
      <c r="IF24" s="73">
        <v>1325.6869999999999</v>
      </c>
      <c r="IG24" s="73">
        <v>3.7450000000000001</v>
      </c>
      <c r="IH24" s="73">
        <v>9.1859999999999999</v>
      </c>
      <c r="II24" s="73">
        <v>0</v>
      </c>
      <c r="IJ24" s="73">
        <v>7.07</v>
      </c>
      <c r="IK24" s="73">
        <v>2.645</v>
      </c>
      <c r="IL24" s="73">
        <v>0</v>
      </c>
      <c r="IM24" s="73">
        <v>0</v>
      </c>
      <c r="IN24" s="73">
        <v>0</v>
      </c>
      <c r="IO24" s="73">
        <v>5.2460000000000004</v>
      </c>
      <c r="IP24" s="73">
        <v>0</v>
      </c>
      <c r="IQ24" s="73">
        <v>14.765000000000001</v>
      </c>
      <c r="IR24" s="73">
        <v>0</v>
      </c>
      <c r="IS24" s="73">
        <v>9.0489999999999995</v>
      </c>
      <c r="IT24" s="73">
        <v>0</v>
      </c>
      <c r="IU24" s="73">
        <v>0</v>
      </c>
      <c r="IV24" s="74">
        <v>0</v>
      </c>
      <c r="IW24" s="71">
        <v>1</v>
      </c>
      <c r="IX24" s="71">
        <v>0</v>
      </c>
      <c r="IY24" s="71">
        <v>0</v>
      </c>
      <c r="IZ24" s="71">
        <v>0</v>
      </c>
      <c r="JA24" s="71">
        <v>0</v>
      </c>
      <c r="JB24" s="71">
        <v>0</v>
      </c>
      <c r="JC24" s="71">
        <v>0</v>
      </c>
      <c r="JD24" s="71">
        <v>0</v>
      </c>
      <c r="JE24" s="71">
        <v>0</v>
      </c>
      <c r="JF24" s="71">
        <v>0</v>
      </c>
      <c r="JG24" s="71">
        <v>3</v>
      </c>
      <c r="JH24" s="71">
        <v>0</v>
      </c>
      <c r="JI24" s="71">
        <v>0</v>
      </c>
      <c r="JJ24" s="71">
        <v>2</v>
      </c>
      <c r="JK24" s="71">
        <v>1</v>
      </c>
      <c r="JL24" s="71">
        <v>2</v>
      </c>
      <c r="JM24" s="71">
        <v>0</v>
      </c>
      <c r="JN24" s="71">
        <v>0</v>
      </c>
      <c r="JO24" s="71">
        <v>0</v>
      </c>
      <c r="JP24" s="71">
        <v>0</v>
      </c>
      <c r="JQ24" s="71">
        <v>8</v>
      </c>
      <c r="JR24" s="71">
        <v>0</v>
      </c>
      <c r="JS24" s="71">
        <v>0</v>
      </c>
      <c r="JT24" s="71">
        <v>0</v>
      </c>
      <c r="JU24" s="71">
        <v>1</v>
      </c>
      <c r="JV24" s="71">
        <v>0</v>
      </c>
      <c r="JW24" s="71">
        <v>0</v>
      </c>
      <c r="JX24" s="71">
        <v>6</v>
      </c>
      <c r="JY24" s="71">
        <v>1</v>
      </c>
      <c r="JZ24" s="71">
        <v>0</v>
      </c>
      <c r="KA24" s="71">
        <v>4</v>
      </c>
      <c r="KB24" s="71">
        <v>0</v>
      </c>
      <c r="KC24" s="71">
        <v>0</v>
      </c>
      <c r="KD24" s="71">
        <v>0</v>
      </c>
      <c r="KE24" s="71">
        <v>0</v>
      </c>
      <c r="KF24" s="71">
        <v>1</v>
      </c>
      <c r="KG24" s="71">
        <v>1</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1</v>
      </c>
      <c r="LC24" s="71">
        <v>0</v>
      </c>
      <c r="LD24" s="71">
        <v>0</v>
      </c>
      <c r="LE24" s="71">
        <v>0</v>
      </c>
      <c r="LF24" s="71">
        <v>1</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1</v>
      </c>
      <c r="LW24" s="71">
        <v>0</v>
      </c>
      <c r="LX24" s="71">
        <v>0</v>
      </c>
      <c r="LY24" s="71">
        <v>0</v>
      </c>
      <c r="LZ24" s="71">
        <v>0</v>
      </c>
      <c r="MA24" s="71">
        <v>2</v>
      </c>
      <c r="MB24" s="71">
        <v>0</v>
      </c>
      <c r="MC24" s="71">
        <v>0</v>
      </c>
      <c r="MD24" s="71">
        <v>0</v>
      </c>
      <c r="ME24" s="71">
        <v>0</v>
      </c>
      <c r="MF24" s="71">
        <v>1</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1</v>
      </c>
      <c r="MY24" s="71">
        <v>0</v>
      </c>
      <c r="MZ24" s="71">
        <v>0</v>
      </c>
      <c r="NA24" s="71">
        <v>0</v>
      </c>
      <c r="NB24" s="71">
        <v>0</v>
      </c>
      <c r="NC24" s="71">
        <v>0</v>
      </c>
      <c r="ND24" s="71">
        <v>0</v>
      </c>
      <c r="NE24" s="71">
        <v>0</v>
      </c>
      <c r="NF24" s="71">
        <v>0</v>
      </c>
      <c r="NG24" s="71">
        <v>0</v>
      </c>
      <c r="NH24" s="71">
        <v>3</v>
      </c>
      <c r="NI24" s="71">
        <v>0</v>
      </c>
      <c r="NJ24" s="71">
        <v>0</v>
      </c>
      <c r="NK24" s="71">
        <v>2</v>
      </c>
      <c r="NL24" s="71">
        <v>1</v>
      </c>
      <c r="NM24" s="71">
        <v>2</v>
      </c>
      <c r="NN24" s="71">
        <v>0</v>
      </c>
      <c r="NO24" s="71">
        <v>0</v>
      </c>
      <c r="NP24" s="71">
        <v>0</v>
      </c>
      <c r="NQ24" s="71">
        <v>0</v>
      </c>
      <c r="NR24" s="71">
        <v>8</v>
      </c>
      <c r="NS24" s="71">
        <v>0</v>
      </c>
      <c r="NT24" s="71">
        <v>0</v>
      </c>
      <c r="NU24" s="71">
        <v>0</v>
      </c>
      <c r="NV24" s="71">
        <v>1</v>
      </c>
      <c r="NW24" s="71">
        <v>0</v>
      </c>
      <c r="NX24" s="71">
        <v>0</v>
      </c>
      <c r="NY24" s="71">
        <v>6</v>
      </c>
      <c r="NZ24" s="71">
        <v>1</v>
      </c>
      <c r="OA24" s="71">
        <v>0</v>
      </c>
      <c r="OB24" s="71">
        <v>4</v>
      </c>
      <c r="OC24" s="71">
        <v>0</v>
      </c>
      <c r="OD24" s="71">
        <v>0</v>
      </c>
      <c r="OE24" s="71">
        <v>0</v>
      </c>
      <c r="OF24" s="71">
        <v>0</v>
      </c>
      <c r="OG24" s="71">
        <v>1</v>
      </c>
      <c r="OH24" s="71">
        <v>1</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1</v>
      </c>
      <c r="PD24" s="71">
        <v>0</v>
      </c>
      <c r="PE24" s="71">
        <v>0</v>
      </c>
      <c r="PF24" s="71">
        <v>0</v>
      </c>
      <c r="PG24" s="71">
        <v>1</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1</v>
      </c>
      <c r="PX24" s="71">
        <v>0</v>
      </c>
      <c r="PY24" s="71">
        <v>0</v>
      </c>
      <c r="PZ24" s="71">
        <v>0</v>
      </c>
      <c r="QA24" s="71">
        <v>0</v>
      </c>
      <c r="QB24" s="71">
        <v>2</v>
      </c>
      <c r="QC24" s="71">
        <v>0</v>
      </c>
      <c r="QD24" s="71">
        <v>0</v>
      </c>
      <c r="QE24" s="71">
        <v>0</v>
      </c>
      <c r="QF24" s="71">
        <v>0</v>
      </c>
      <c r="QG24" s="71">
        <v>1</v>
      </c>
      <c r="QH24" s="71">
        <v>0</v>
      </c>
      <c r="QI24" s="71">
        <v>0</v>
      </c>
      <c r="QJ24" s="71">
        <v>0</v>
      </c>
      <c r="QK24" s="71">
        <v>0</v>
      </c>
      <c r="QL24" s="71">
        <v>0</v>
      </c>
      <c r="QM24" s="71">
        <v>0</v>
      </c>
      <c r="QN24" s="71">
        <v>0</v>
      </c>
      <c r="QO24" s="71">
        <v>0</v>
      </c>
      <c r="QP24" s="71">
        <v>0</v>
      </c>
      <c r="QQ24" s="71">
        <v>0</v>
      </c>
      <c r="QR24" s="71">
        <v>0</v>
      </c>
      <c r="QS24" s="71">
        <v>0</v>
      </c>
      <c r="QT24" s="71">
        <v>1</v>
      </c>
      <c r="QU24" s="71">
        <v>0</v>
      </c>
      <c r="QV24" s="71">
        <v>0</v>
      </c>
      <c r="QW24" s="71">
        <v>0</v>
      </c>
      <c r="QX24" s="71">
        <v>28</v>
      </c>
      <c r="QY24" s="71">
        <v>1</v>
      </c>
      <c r="QZ24" s="71">
        <v>1</v>
      </c>
      <c r="RA24" s="71">
        <v>0</v>
      </c>
      <c r="RB24" s="71">
        <v>2</v>
      </c>
      <c r="RC24" s="71">
        <v>1</v>
      </c>
      <c r="RD24" s="71">
        <v>0</v>
      </c>
      <c r="RE24" s="71">
        <v>0</v>
      </c>
      <c r="RF24" s="71">
        <v>0</v>
      </c>
      <c r="RG24" s="71">
        <v>1</v>
      </c>
      <c r="RH24" s="71">
        <v>0</v>
      </c>
      <c r="RI24" s="71">
        <v>2</v>
      </c>
      <c r="RJ24" s="71">
        <v>0</v>
      </c>
      <c r="RK24" s="71">
        <v>1</v>
      </c>
      <c r="RL24" s="71">
        <v>0</v>
      </c>
      <c r="RM24" s="71">
        <v>0</v>
      </c>
      <c r="RN24" s="71">
        <v>0</v>
      </c>
      <c r="RO24" s="71">
        <v>1</v>
      </c>
      <c r="RP24" s="71">
        <v>0</v>
      </c>
      <c r="RQ24" s="71">
        <v>0</v>
      </c>
      <c r="RR24" s="71">
        <v>0</v>
      </c>
      <c r="RS24" s="71">
        <v>28</v>
      </c>
      <c r="RT24" s="71">
        <v>1</v>
      </c>
      <c r="RU24" s="71">
        <v>1</v>
      </c>
      <c r="RV24" s="71">
        <v>0</v>
      </c>
      <c r="RW24" s="71">
        <v>2</v>
      </c>
      <c r="RX24" s="71">
        <v>1</v>
      </c>
      <c r="RY24" s="71">
        <v>0</v>
      </c>
      <c r="RZ24" s="71">
        <v>0</v>
      </c>
      <c r="SA24" s="71">
        <v>0</v>
      </c>
      <c r="SB24" s="71">
        <v>1</v>
      </c>
      <c r="SC24" s="71">
        <v>0</v>
      </c>
      <c r="SD24" s="71">
        <v>2</v>
      </c>
      <c r="SE24" s="71">
        <v>0</v>
      </c>
      <c r="SF24" s="71">
        <v>1</v>
      </c>
      <c r="SG24" s="71">
        <v>0</v>
      </c>
      <c r="SH24" s="71">
        <v>0</v>
      </c>
    </row>
    <row r="25" spans="1:502">
      <c r="A25" s="16" t="s">
        <v>2210</v>
      </c>
      <c r="B25" s="70">
        <v>17</v>
      </c>
      <c r="C25" s="70">
        <v>17</v>
      </c>
      <c r="D25" s="70">
        <v>1</v>
      </c>
      <c r="E25" s="70">
        <v>2020</v>
      </c>
      <c r="F25" s="70" t="s">
        <v>159</v>
      </c>
      <c r="G25" s="1073" t="s">
        <v>2193</v>
      </c>
      <c r="H25" s="70" t="s">
        <v>2194</v>
      </c>
      <c r="I25" s="1066"/>
      <c r="J25" s="73">
        <v>6.2009999999999996</v>
      </c>
      <c r="K25" s="73">
        <v>0</v>
      </c>
      <c r="L25" s="73">
        <v>0</v>
      </c>
      <c r="M25" s="73">
        <v>0</v>
      </c>
      <c r="N25" s="73">
        <v>0</v>
      </c>
      <c r="O25" s="73">
        <v>0</v>
      </c>
      <c r="P25" s="73">
        <v>0</v>
      </c>
      <c r="Q25" s="73">
        <v>0</v>
      </c>
      <c r="R25" s="73">
        <v>0</v>
      </c>
      <c r="S25" s="73">
        <v>0</v>
      </c>
      <c r="T25" s="73">
        <v>19.884</v>
      </c>
      <c r="U25" s="73">
        <v>0</v>
      </c>
      <c r="V25" s="73">
        <v>0</v>
      </c>
      <c r="W25" s="73">
        <v>161.06</v>
      </c>
      <c r="X25" s="73">
        <v>5.9889999999999999</v>
      </c>
      <c r="Y25" s="73">
        <v>37.356000000000002</v>
      </c>
      <c r="Z25" s="73">
        <v>0</v>
      </c>
      <c r="AA25" s="73">
        <v>7.8140000000000001</v>
      </c>
      <c r="AB25" s="73">
        <v>0</v>
      </c>
      <c r="AC25" s="73">
        <v>0</v>
      </c>
      <c r="AD25" s="73">
        <v>782.23099999999999</v>
      </c>
      <c r="AE25" s="73">
        <v>0</v>
      </c>
      <c r="AF25" s="73">
        <v>0</v>
      </c>
      <c r="AG25" s="73">
        <v>0</v>
      </c>
      <c r="AH25" s="73">
        <v>2.024</v>
      </c>
      <c r="AI25" s="73">
        <v>0</v>
      </c>
      <c r="AJ25" s="73">
        <v>0</v>
      </c>
      <c r="AK25" s="73">
        <v>195.42599999999999</v>
      </c>
      <c r="AL25" s="73">
        <v>3.516</v>
      </c>
      <c r="AM25" s="73">
        <v>0</v>
      </c>
      <c r="AN25" s="73">
        <v>29.542000000000002</v>
      </c>
      <c r="AO25" s="73">
        <v>0</v>
      </c>
      <c r="AP25" s="73">
        <v>0</v>
      </c>
      <c r="AQ25" s="73">
        <v>0</v>
      </c>
      <c r="AR25" s="73">
        <v>0</v>
      </c>
      <c r="AS25" s="73">
        <v>0</v>
      </c>
      <c r="AT25" s="73">
        <v>5.2839999999999998</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3.7530000000000001</v>
      </c>
      <c r="BN25" s="73">
        <v>0</v>
      </c>
      <c r="BO25" s="73">
        <v>2.7160000000000002</v>
      </c>
      <c r="BP25" s="73">
        <v>0</v>
      </c>
      <c r="BQ25" s="73">
        <v>0</v>
      </c>
      <c r="BR25" s="73">
        <v>0</v>
      </c>
      <c r="BS25" s="73">
        <v>2.8839999999999999</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4.0199999999999996</v>
      </c>
      <c r="CJ25" s="73">
        <v>0</v>
      </c>
      <c r="CK25" s="73">
        <v>0</v>
      </c>
      <c r="CL25" s="73">
        <v>0</v>
      </c>
      <c r="CM25" s="73">
        <v>0</v>
      </c>
      <c r="CN25" s="73">
        <v>15.992000000000001</v>
      </c>
      <c r="CO25" s="73">
        <v>0</v>
      </c>
      <c r="CP25" s="73">
        <v>0</v>
      </c>
      <c r="CQ25" s="73">
        <v>0</v>
      </c>
      <c r="CR25" s="73">
        <v>0</v>
      </c>
      <c r="CS25" s="73">
        <v>9.1809999999999992</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6.2009999999999996</v>
      </c>
      <c r="DL25" s="73">
        <v>0</v>
      </c>
      <c r="DM25" s="73">
        <v>0</v>
      </c>
      <c r="DN25" s="73">
        <v>0</v>
      </c>
      <c r="DO25" s="73">
        <v>0</v>
      </c>
      <c r="DP25" s="73">
        <v>0</v>
      </c>
      <c r="DQ25" s="73">
        <v>0</v>
      </c>
      <c r="DR25" s="73">
        <v>0</v>
      </c>
      <c r="DS25" s="73">
        <v>0</v>
      </c>
      <c r="DT25" s="73">
        <v>0</v>
      </c>
      <c r="DU25" s="73">
        <v>19.884</v>
      </c>
      <c r="DV25" s="73">
        <v>0</v>
      </c>
      <c r="DW25" s="73">
        <v>0</v>
      </c>
      <c r="DX25" s="73">
        <v>161.06</v>
      </c>
      <c r="DY25" s="73">
        <v>5.9889999999999999</v>
      </c>
      <c r="DZ25" s="73">
        <v>37.356000000000002</v>
      </c>
      <c r="EA25" s="73">
        <v>0</v>
      </c>
      <c r="EB25" s="73">
        <v>7.8140000000000001</v>
      </c>
      <c r="EC25" s="73">
        <v>0</v>
      </c>
      <c r="ED25" s="73">
        <v>0</v>
      </c>
      <c r="EE25" s="73">
        <v>782.23099999999999</v>
      </c>
      <c r="EF25" s="73">
        <v>0</v>
      </c>
      <c r="EG25" s="73">
        <v>0</v>
      </c>
      <c r="EH25" s="73">
        <v>0</v>
      </c>
      <c r="EI25" s="73">
        <v>2.024</v>
      </c>
      <c r="EJ25" s="73">
        <v>0</v>
      </c>
      <c r="EK25" s="73">
        <v>0</v>
      </c>
      <c r="EL25" s="73">
        <v>195.42599999999999</v>
      </c>
      <c r="EM25" s="73">
        <v>3.516</v>
      </c>
      <c r="EN25" s="73">
        <v>0</v>
      </c>
      <c r="EO25" s="73">
        <v>29.542000000000002</v>
      </c>
      <c r="EP25" s="73">
        <v>0</v>
      </c>
      <c r="EQ25" s="73">
        <v>0</v>
      </c>
      <c r="ER25" s="73">
        <v>0</v>
      </c>
      <c r="ES25" s="73">
        <v>0</v>
      </c>
      <c r="ET25" s="73">
        <v>0</v>
      </c>
      <c r="EU25" s="73">
        <v>5.2839999999999998</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3.7530000000000001</v>
      </c>
      <c r="FO25" s="73">
        <v>0</v>
      </c>
      <c r="FP25" s="73">
        <v>2.7160000000000002</v>
      </c>
      <c r="FQ25" s="73">
        <v>0</v>
      </c>
      <c r="FR25" s="73">
        <v>0</v>
      </c>
      <c r="FS25" s="73">
        <v>0</v>
      </c>
      <c r="FT25" s="73">
        <v>2.8839999999999999</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4.0199999999999996</v>
      </c>
      <c r="GK25" s="73">
        <v>0</v>
      </c>
      <c r="GL25" s="73">
        <v>0</v>
      </c>
      <c r="GM25" s="73">
        <v>0</v>
      </c>
      <c r="GN25" s="73">
        <v>0</v>
      </c>
      <c r="GO25" s="73">
        <v>15.992000000000001</v>
      </c>
      <c r="GP25" s="73">
        <v>0</v>
      </c>
      <c r="GQ25" s="73">
        <v>0</v>
      </c>
      <c r="GR25" s="73">
        <v>0</v>
      </c>
      <c r="GS25" s="73">
        <v>0</v>
      </c>
      <c r="GT25" s="73">
        <v>9.1809999999999992</v>
      </c>
      <c r="GU25" s="73">
        <v>0</v>
      </c>
      <c r="GV25" s="73">
        <v>0</v>
      </c>
      <c r="GW25" s="73">
        <v>0</v>
      </c>
      <c r="GX25" s="73">
        <v>0</v>
      </c>
      <c r="GY25" s="73">
        <v>0</v>
      </c>
      <c r="GZ25" s="73">
        <v>0</v>
      </c>
      <c r="HA25" s="73">
        <v>0</v>
      </c>
      <c r="HB25" s="73">
        <v>0</v>
      </c>
      <c r="HC25" s="73">
        <v>0</v>
      </c>
      <c r="HD25" s="73">
        <v>0</v>
      </c>
      <c r="HE25" s="73">
        <v>0</v>
      </c>
      <c r="HF25" s="73">
        <v>0</v>
      </c>
      <c r="HG25" s="73">
        <v>6.2009999999999996</v>
      </c>
      <c r="HH25" s="73">
        <v>0</v>
      </c>
      <c r="HI25" s="73">
        <v>0</v>
      </c>
      <c r="HJ25" s="73">
        <v>0</v>
      </c>
      <c r="HK25" s="73">
        <v>1244.8420000000001</v>
      </c>
      <c r="HL25" s="73">
        <v>0</v>
      </c>
      <c r="HM25" s="73">
        <v>5.2839999999999998</v>
      </c>
      <c r="HN25" s="73">
        <v>0</v>
      </c>
      <c r="HO25" s="73">
        <v>6.4690000000000003</v>
      </c>
      <c r="HP25" s="73">
        <v>2.8839999999999999</v>
      </c>
      <c r="HQ25" s="73">
        <v>0</v>
      </c>
      <c r="HR25" s="73">
        <v>0</v>
      </c>
      <c r="HS25" s="73">
        <v>0</v>
      </c>
      <c r="HT25" s="73">
        <v>4.0199999999999996</v>
      </c>
      <c r="HU25" s="73">
        <v>0</v>
      </c>
      <c r="HV25" s="73">
        <v>15.992000000000001</v>
      </c>
      <c r="HW25" s="73">
        <v>0</v>
      </c>
      <c r="HX25" s="73">
        <v>9.1809999999999992</v>
      </c>
      <c r="HY25" s="73">
        <v>0</v>
      </c>
      <c r="HZ25" s="73">
        <v>0</v>
      </c>
      <c r="IA25" s="73">
        <v>0</v>
      </c>
      <c r="IB25" s="73">
        <v>6.2009999999999996</v>
      </c>
      <c r="IC25" s="73">
        <v>0</v>
      </c>
      <c r="ID25" s="73">
        <v>0</v>
      </c>
      <c r="IE25" s="73">
        <v>0</v>
      </c>
      <c r="IF25" s="73">
        <v>1244.8420000000001</v>
      </c>
      <c r="IG25" s="73">
        <v>0</v>
      </c>
      <c r="IH25" s="73">
        <v>5.2839999999999998</v>
      </c>
      <c r="II25" s="73">
        <v>0</v>
      </c>
      <c r="IJ25" s="73">
        <v>6.4690000000000003</v>
      </c>
      <c r="IK25" s="73">
        <v>2.8839999999999999</v>
      </c>
      <c r="IL25" s="73">
        <v>0</v>
      </c>
      <c r="IM25" s="73">
        <v>0</v>
      </c>
      <c r="IN25" s="73">
        <v>0</v>
      </c>
      <c r="IO25" s="73">
        <v>4.0199999999999996</v>
      </c>
      <c r="IP25" s="73">
        <v>0</v>
      </c>
      <c r="IQ25" s="73">
        <v>15.992000000000001</v>
      </c>
      <c r="IR25" s="73">
        <v>0</v>
      </c>
      <c r="IS25" s="73">
        <v>9.1809999999999992</v>
      </c>
      <c r="IT25" s="73">
        <v>0</v>
      </c>
      <c r="IU25" s="73">
        <v>0</v>
      </c>
      <c r="IV25" s="74">
        <v>0</v>
      </c>
      <c r="IW25" s="71">
        <v>1</v>
      </c>
      <c r="IX25" s="71">
        <v>0</v>
      </c>
      <c r="IY25" s="71">
        <v>0</v>
      </c>
      <c r="IZ25" s="71">
        <v>0</v>
      </c>
      <c r="JA25" s="71">
        <v>0</v>
      </c>
      <c r="JB25" s="71">
        <v>0</v>
      </c>
      <c r="JC25" s="71">
        <v>0</v>
      </c>
      <c r="JD25" s="71">
        <v>0</v>
      </c>
      <c r="JE25" s="71">
        <v>0</v>
      </c>
      <c r="JF25" s="71">
        <v>0</v>
      </c>
      <c r="JG25" s="71">
        <v>4</v>
      </c>
      <c r="JH25" s="71">
        <v>0</v>
      </c>
      <c r="JI25" s="71">
        <v>0</v>
      </c>
      <c r="JJ25" s="71">
        <v>2</v>
      </c>
      <c r="JK25" s="71">
        <v>1</v>
      </c>
      <c r="JL25" s="71">
        <v>4</v>
      </c>
      <c r="JM25" s="71">
        <v>0</v>
      </c>
      <c r="JN25" s="71">
        <v>2</v>
      </c>
      <c r="JO25" s="71">
        <v>0</v>
      </c>
      <c r="JP25" s="71">
        <v>0</v>
      </c>
      <c r="JQ25" s="71">
        <v>8</v>
      </c>
      <c r="JR25" s="71">
        <v>0</v>
      </c>
      <c r="JS25" s="71">
        <v>0</v>
      </c>
      <c r="JT25" s="71">
        <v>0</v>
      </c>
      <c r="JU25" s="71">
        <v>1</v>
      </c>
      <c r="JV25" s="71">
        <v>0</v>
      </c>
      <c r="JW25" s="71">
        <v>0</v>
      </c>
      <c r="JX25" s="71">
        <v>7</v>
      </c>
      <c r="JY25" s="71">
        <v>1</v>
      </c>
      <c r="JZ25" s="71">
        <v>0</v>
      </c>
      <c r="KA25" s="71">
        <v>4</v>
      </c>
      <c r="KB25" s="71">
        <v>0</v>
      </c>
      <c r="KC25" s="71">
        <v>0</v>
      </c>
      <c r="KD25" s="71">
        <v>0</v>
      </c>
      <c r="KE25" s="71">
        <v>0</v>
      </c>
      <c r="KF25" s="71">
        <v>0</v>
      </c>
      <c r="KG25" s="71">
        <v>1</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1</v>
      </c>
      <c r="LC25" s="71">
        <v>0</v>
      </c>
      <c r="LD25" s="71">
        <v>0</v>
      </c>
      <c r="LE25" s="71">
        <v>0</v>
      </c>
      <c r="LF25" s="71">
        <v>1</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1</v>
      </c>
      <c r="LW25" s="71">
        <v>0</v>
      </c>
      <c r="LX25" s="71">
        <v>0</v>
      </c>
      <c r="LY25" s="71">
        <v>0</v>
      </c>
      <c r="LZ25" s="71">
        <v>0</v>
      </c>
      <c r="MA25" s="71">
        <v>2</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1</v>
      </c>
      <c r="MY25" s="71">
        <v>0</v>
      </c>
      <c r="MZ25" s="71">
        <v>0</v>
      </c>
      <c r="NA25" s="71">
        <v>0</v>
      </c>
      <c r="NB25" s="71">
        <v>0</v>
      </c>
      <c r="NC25" s="71">
        <v>0</v>
      </c>
      <c r="ND25" s="71">
        <v>0</v>
      </c>
      <c r="NE25" s="71">
        <v>0</v>
      </c>
      <c r="NF25" s="71">
        <v>0</v>
      </c>
      <c r="NG25" s="71">
        <v>0</v>
      </c>
      <c r="NH25" s="71">
        <v>4</v>
      </c>
      <c r="NI25" s="71">
        <v>0</v>
      </c>
      <c r="NJ25" s="71">
        <v>0</v>
      </c>
      <c r="NK25" s="71">
        <v>2</v>
      </c>
      <c r="NL25" s="71">
        <v>1</v>
      </c>
      <c r="NM25" s="71">
        <v>4</v>
      </c>
      <c r="NN25" s="71">
        <v>0</v>
      </c>
      <c r="NO25" s="71">
        <v>2</v>
      </c>
      <c r="NP25" s="71">
        <v>0</v>
      </c>
      <c r="NQ25" s="71">
        <v>0</v>
      </c>
      <c r="NR25" s="71">
        <v>8</v>
      </c>
      <c r="NS25" s="71">
        <v>0</v>
      </c>
      <c r="NT25" s="71">
        <v>0</v>
      </c>
      <c r="NU25" s="71">
        <v>0</v>
      </c>
      <c r="NV25" s="71">
        <v>1</v>
      </c>
      <c r="NW25" s="71">
        <v>0</v>
      </c>
      <c r="NX25" s="71">
        <v>0</v>
      </c>
      <c r="NY25" s="71">
        <v>7</v>
      </c>
      <c r="NZ25" s="71">
        <v>1</v>
      </c>
      <c r="OA25" s="71">
        <v>0</v>
      </c>
      <c r="OB25" s="71">
        <v>4</v>
      </c>
      <c r="OC25" s="71">
        <v>0</v>
      </c>
      <c r="OD25" s="71">
        <v>0</v>
      </c>
      <c r="OE25" s="71">
        <v>0</v>
      </c>
      <c r="OF25" s="71">
        <v>0</v>
      </c>
      <c r="OG25" s="71">
        <v>0</v>
      </c>
      <c r="OH25" s="71">
        <v>1</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1</v>
      </c>
      <c r="PD25" s="71">
        <v>0</v>
      </c>
      <c r="PE25" s="71">
        <v>0</v>
      </c>
      <c r="PF25" s="71">
        <v>0</v>
      </c>
      <c r="PG25" s="71">
        <v>1</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1</v>
      </c>
      <c r="PX25" s="71">
        <v>0</v>
      </c>
      <c r="PY25" s="71">
        <v>0</v>
      </c>
      <c r="PZ25" s="71">
        <v>0</v>
      </c>
      <c r="QA25" s="71">
        <v>0</v>
      </c>
      <c r="QB25" s="71">
        <v>2</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1</v>
      </c>
      <c r="QU25" s="71">
        <v>0</v>
      </c>
      <c r="QV25" s="71">
        <v>0</v>
      </c>
      <c r="QW25" s="71">
        <v>0</v>
      </c>
      <c r="QX25" s="71">
        <v>34</v>
      </c>
      <c r="QY25" s="71">
        <v>0</v>
      </c>
      <c r="QZ25" s="71">
        <v>1</v>
      </c>
      <c r="RA25" s="71">
        <v>0</v>
      </c>
      <c r="RB25" s="71">
        <v>2</v>
      </c>
      <c r="RC25" s="71">
        <v>1</v>
      </c>
      <c r="RD25" s="71">
        <v>0</v>
      </c>
      <c r="RE25" s="71">
        <v>0</v>
      </c>
      <c r="RF25" s="71">
        <v>0</v>
      </c>
      <c r="RG25" s="71">
        <v>1</v>
      </c>
      <c r="RH25" s="71">
        <v>0</v>
      </c>
      <c r="RI25" s="71">
        <v>2</v>
      </c>
      <c r="RJ25" s="71">
        <v>0</v>
      </c>
      <c r="RK25" s="71">
        <v>1</v>
      </c>
      <c r="RL25" s="71">
        <v>0</v>
      </c>
      <c r="RM25" s="71">
        <v>0</v>
      </c>
      <c r="RN25" s="71">
        <v>0</v>
      </c>
      <c r="RO25" s="71">
        <v>1</v>
      </c>
      <c r="RP25" s="71">
        <v>0</v>
      </c>
      <c r="RQ25" s="71">
        <v>0</v>
      </c>
      <c r="RR25" s="71">
        <v>0</v>
      </c>
      <c r="RS25" s="71">
        <v>34</v>
      </c>
      <c r="RT25" s="71">
        <v>0</v>
      </c>
      <c r="RU25" s="71">
        <v>1</v>
      </c>
      <c r="RV25" s="71">
        <v>0</v>
      </c>
      <c r="RW25" s="71">
        <v>2</v>
      </c>
      <c r="RX25" s="71">
        <v>1</v>
      </c>
      <c r="RY25" s="71">
        <v>0</v>
      </c>
      <c r="RZ25" s="71">
        <v>0</v>
      </c>
      <c r="SA25" s="71">
        <v>0</v>
      </c>
      <c r="SB25" s="71">
        <v>1</v>
      </c>
      <c r="SC25" s="71">
        <v>0</v>
      </c>
      <c r="SD25" s="71">
        <v>2</v>
      </c>
      <c r="SE25" s="71">
        <v>0</v>
      </c>
      <c r="SF25" s="71">
        <v>1</v>
      </c>
      <c r="SG25" s="71">
        <v>0</v>
      </c>
      <c r="SH25" s="71">
        <v>0</v>
      </c>
    </row>
    <row r="26" spans="1:502">
      <c r="A26" s="16" t="s">
        <v>2211</v>
      </c>
      <c r="B26" s="70">
        <v>18</v>
      </c>
      <c r="C26" s="70">
        <v>18</v>
      </c>
      <c r="D26" s="70">
        <v>1</v>
      </c>
      <c r="E26" s="70">
        <v>2021</v>
      </c>
      <c r="F26" s="70" t="s">
        <v>160</v>
      </c>
      <c r="G26" s="1073" t="s">
        <v>2193</v>
      </c>
      <c r="H26" s="70" t="s">
        <v>2194</v>
      </c>
      <c r="I26" s="1066"/>
      <c r="J26" s="73">
        <v>5.1269999999999998</v>
      </c>
      <c r="K26" s="73">
        <v>0</v>
      </c>
      <c r="L26" s="73">
        <v>0</v>
      </c>
      <c r="M26" s="73">
        <v>0</v>
      </c>
      <c r="N26" s="73">
        <v>0</v>
      </c>
      <c r="O26" s="73">
        <v>0</v>
      </c>
      <c r="P26" s="73">
        <v>0</v>
      </c>
      <c r="Q26" s="73">
        <v>0</v>
      </c>
      <c r="R26" s="73">
        <v>0</v>
      </c>
      <c r="S26" s="73">
        <v>0</v>
      </c>
      <c r="T26" s="73">
        <v>20.783999999999999</v>
      </c>
      <c r="U26" s="73">
        <v>0</v>
      </c>
      <c r="V26" s="73">
        <v>0</v>
      </c>
      <c r="W26" s="73">
        <v>156.595</v>
      </c>
      <c r="X26" s="73">
        <v>5.9960000000000004</v>
      </c>
      <c r="Y26" s="73">
        <v>35.204000000000001</v>
      </c>
      <c r="Z26" s="73">
        <v>0</v>
      </c>
      <c r="AA26" s="73">
        <v>8.8149999999999995</v>
      </c>
      <c r="AB26" s="73">
        <v>0</v>
      </c>
      <c r="AC26" s="73">
        <v>0</v>
      </c>
      <c r="AD26" s="73">
        <v>795.48900000000003</v>
      </c>
      <c r="AE26" s="73">
        <v>0</v>
      </c>
      <c r="AF26" s="73">
        <v>0</v>
      </c>
      <c r="AG26" s="73">
        <v>0</v>
      </c>
      <c r="AH26" s="73">
        <v>2.214</v>
      </c>
      <c r="AI26" s="73">
        <v>0</v>
      </c>
      <c r="AJ26" s="73">
        <v>0</v>
      </c>
      <c r="AK26" s="73">
        <v>205.41399999999999</v>
      </c>
      <c r="AL26" s="73">
        <v>3.4569999999999999</v>
      </c>
      <c r="AM26" s="73">
        <v>0</v>
      </c>
      <c r="AN26" s="73">
        <v>27.699000000000002</v>
      </c>
      <c r="AO26" s="73">
        <v>0</v>
      </c>
      <c r="AP26" s="73">
        <v>0</v>
      </c>
      <c r="AQ26" s="73">
        <v>0</v>
      </c>
      <c r="AR26" s="73">
        <v>0</v>
      </c>
      <c r="AS26" s="73">
        <v>2.99</v>
      </c>
      <c r="AT26" s="73">
        <v>2.5310000000000001</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3.6179999999999999</v>
      </c>
      <c r="BN26" s="73">
        <v>0</v>
      </c>
      <c r="BO26" s="73">
        <v>2.7389999999999999</v>
      </c>
      <c r="BP26" s="73">
        <v>0</v>
      </c>
      <c r="BQ26" s="73">
        <v>0</v>
      </c>
      <c r="BR26" s="73">
        <v>0</v>
      </c>
      <c r="BS26" s="73">
        <v>2.714</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4.3630000000000004</v>
      </c>
      <c r="CJ26" s="73">
        <v>0</v>
      </c>
      <c r="CK26" s="73">
        <v>0</v>
      </c>
      <c r="CL26" s="73">
        <v>0</v>
      </c>
      <c r="CM26" s="73">
        <v>0</v>
      </c>
      <c r="CN26" s="73">
        <v>15.249000000000001</v>
      </c>
      <c r="CO26" s="73">
        <v>0</v>
      </c>
      <c r="CP26" s="73">
        <v>0</v>
      </c>
      <c r="CQ26" s="73">
        <v>0</v>
      </c>
      <c r="CR26" s="73">
        <v>0</v>
      </c>
      <c r="CS26" s="73">
        <v>9.7620000000000005</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5.1269999999999998</v>
      </c>
      <c r="DL26" s="73">
        <v>0</v>
      </c>
      <c r="DM26" s="73">
        <v>0</v>
      </c>
      <c r="DN26" s="73">
        <v>0</v>
      </c>
      <c r="DO26" s="73">
        <v>0</v>
      </c>
      <c r="DP26" s="73">
        <v>0</v>
      </c>
      <c r="DQ26" s="73">
        <v>0</v>
      </c>
      <c r="DR26" s="73">
        <v>0</v>
      </c>
      <c r="DS26" s="73">
        <v>0</v>
      </c>
      <c r="DT26" s="73">
        <v>0</v>
      </c>
      <c r="DU26" s="73">
        <v>20.783999999999999</v>
      </c>
      <c r="DV26" s="73">
        <v>0</v>
      </c>
      <c r="DW26" s="73">
        <v>0</v>
      </c>
      <c r="DX26" s="73">
        <v>156.595</v>
      </c>
      <c r="DY26" s="73">
        <v>5.9960000000000004</v>
      </c>
      <c r="DZ26" s="73">
        <v>35.204000000000001</v>
      </c>
      <c r="EA26" s="73">
        <v>0</v>
      </c>
      <c r="EB26" s="73">
        <v>8.8149999999999995</v>
      </c>
      <c r="EC26" s="73">
        <v>0</v>
      </c>
      <c r="ED26" s="73">
        <v>0</v>
      </c>
      <c r="EE26" s="73">
        <v>795.48900000000003</v>
      </c>
      <c r="EF26" s="73">
        <v>0</v>
      </c>
      <c r="EG26" s="73">
        <v>0</v>
      </c>
      <c r="EH26" s="73">
        <v>0</v>
      </c>
      <c r="EI26" s="73">
        <v>2.214</v>
      </c>
      <c r="EJ26" s="73">
        <v>0</v>
      </c>
      <c r="EK26" s="73">
        <v>0</v>
      </c>
      <c r="EL26" s="73">
        <v>205.41399999999999</v>
      </c>
      <c r="EM26" s="73">
        <v>3.4569999999999999</v>
      </c>
      <c r="EN26" s="73">
        <v>0</v>
      </c>
      <c r="EO26" s="73">
        <v>27.699000000000002</v>
      </c>
      <c r="EP26" s="73">
        <v>0</v>
      </c>
      <c r="EQ26" s="73">
        <v>0</v>
      </c>
      <c r="ER26" s="73">
        <v>0</v>
      </c>
      <c r="ES26" s="73">
        <v>0</v>
      </c>
      <c r="ET26" s="73">
        <v>2.99</v>
      </c>
      <c r="EU26" s="73">
        <v>2.5310000000000001</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3.6179999999999999</v>
      </c>
      <c r="FO26" s="73">
        <v>0</v>
      </c>
      <c r="FP26" s="73">
        <v>2.7389999999999999</v>
      </c>
      <c r="FQ26" s="73">
        <v>0</v>
      </c>
      <c r="FR26" s="73">
        <v>0</v>
      </c>
      <c r="FS26" s="73">
        <v>0</v>
      </c>
      <c r="FT26" s="73">
        <v>2.714</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4.3630000000000004</v>
      </c>
      <c r="GK26" s="73">
        <v>0</v>
      </c>
      <c r="GL26" s="73">
        <v>0</v>
      </c>
      <c r="GM26" s="73">
        <v>0</v>
      </c>
      <c r="GN26" s="73">
        <v>0</v>
      </c>
      <c r="GO26" s="73">
        <v>15.249000000000001</v>
      </c>
      <c r="GP26" s="73">
        <v>0</v>
      </c>
      <c r="GQ26" s="73">
        <v>0</v>
      </c>
      <c r="GR26" s="73">
        <v>0</v>
      </c>
      <c r="GS26" s="73">
        <v>0</v>
      </c>
      <c r="GT26" s="73">
        <v>9.7620000000000005</v>
      </c>
      <c r="GU26" s="73">
        <v>0</v>
      </c>
      <c r="GV26" s="73">
        <v>0</v>
      </c>
      <c r="GW26" s="73">
        <v>0</v>
      </c>
      <c r="GX26" s="73">
        <v>0</v>
      </c>
      <c r="GY26" s="73">
        <v>0</v>
      </c>
      <c r="GZ26" s="73">
        <v>0</v>
      </c>
      <c r="HA26" s="73">
        <v>0</v>
      </c>
      <c r="HB26" s="73">
        <v>0</v>
      </c>
      <c r="HC26" s="73">
        <v>0</v>
      </c>
      <c r="HD26" s="73">
        <v>0</v>
      </c>
      <c r="HE26" s="73">
        <v>0</v>
      </c>
      <c r="HF26" s="73">
        <v>0</v>
      </c>
      <c r="HG26" s="73">
        <v>5.1269999999999998</v>
      </c>
      <c r="HH26" s="73">
        <v>0</v>
      </c>
      <c r="HI26" s="73">
        <v>0</v>
      </c>
      <c r="HJ26" s="73">
        <v>0</v>
      </c>
      <c r="HK26" s="73">
        <v>1261.6669999999999</v>
      </c>
      <c r="HL26" s="73">
        <v>2.99</v>
      </c>
      <c r="HM26" s="73">
        <v>2.5310000000000001</v>
      </c>
      <c r="HN26" s="73">
        <v>0</v>
      </c>
      <c r="HO26" s="73">
        <v>6.3570000000000002</v>
      </c>
      <c r="HP26" s="73">
        <v>2.714</v>
      </c>
      <c r="HQ26" s="73">
        <v>0</v>
      </c>
      <c r="HR26" s="73">
        <v>0</v>
      </c>
      <c r="HS26" s="73">
        <v>0</v>
      </c>
      <c r="HT26" s="73">
        <v>4.3630000000000004</v>
      </c>
      <c r="HU26" s="73">
        <v>0</v>
      </c>
      <c r="HV26" s="73">
        <v>15.249000000000001</v>
      </c>
      <c r="HW26" s="73">
        <v>0</v>
      </c>
      <c r="HX26" s="73">
        <v>9.7620000000000005</v>
      </c>
      <c r="HY26" s="73">
        <v>0</v>
      </c>
      <c r="HZ26" s="73">
        <v>0</v>
      </c>
      <c r="IA26" s="73">
        <v>0</v>
      </c>
      <c r="IB26" s="73">
        <v>5.1269999999999998</v>
      </c>
      <c r="IC26" s="73">
        <v>0</v>
      </c>
      <c r="ID26" s="73">
        <v>0</v>
      </c>
      <c r="IE26" s="73">
        <v>0</v>
      </c>
      <c r="IF26" s="73">
        <v>1261.6669999999999</v>
      </c>
      <c r="IG26" s="73">
        <v>2.99</v>
      </c>
      <c r="IH26" s="73">
        <v>2.5310000000000001</v>
      </c>
      <c r="II26" s="73">
        <v>0</v>
      </c>
      <c r="IJ26" s="73">
        <v>6.3570000000000002</v>
      </c>
      <c r="IK26" s="73">
        <v>2.714</v>
      </c>
      <c r="IL26" s="73">
        <v>0</v>
      </c>
      <c r="IM26" s="73">
        <v>0</v>
      </c>
      <c r="IN26" s="73">
        <v>0</v>
      </c>
      <c r="IO26" s="73">
        <v>4.3630000000000004</v>
      </c>
      <c r="IP26" s="73">
        <v>0</v>
      </c>
      <c r="IQ26" s="73">
        <v>15.249000000000001</v>
      </c>
      <c r="IR26" s="73">
        <v>0</v>
      </c>
      <c r="IS26" s="73">
        <v>9.7620000000000005</v>
      </c>
      <c r="IT26" s="73">
        <v>0</v>
      </c>
      <c r="IU26" s="73">
        <v>0</v>
      </c>
      <c r="IV26" s="74">
        <v>0</v>
      </c>
      <c r="IW26" s="71">
        <v>1</v>
      </c>
      <c r="IX26" s="71">
        <v>0</v>
      </c>
      <c r="IY26" s="71">
        <v>0</v>
      </c>
      <c r="IZ26" s="71">
        <v>0</v>
      </c>
      <c r="JA26" s="71">
        <v>0</v>
      </c>
      <c r="JB26" s="71">
        <v>0</v>
      </c>
      <c r="JC26" s="71">
        <v>0</v>
      </c>
      <c r="JD26" s="71">
        <v>0</v>
      </c>
      <c r="JE26" s="71">
        <v>0</v>
      </c>
      <c r="JF26" s="71">
        <v>0</v>
      </c>
      <c r="JG26" s="71">
        <v>4</v>
      </c>
      <c r="JH26" s="71">
        <v>0</v>
      </c>
      <c r="JI26" s="71">
        <v>0</v>
      </c>
      <c r="JJ26" s="71">
        <v>2</v>
      </c>
      <c r="JK26" s="71">
        <v>1</v>
      </c>
      <c r="JL26" s="71">
        <v>4</v>
      </c>
      <c r="JM26" s="71">
        <v>0</v>
      </c>
      <c r="JN26" s="71">
        <v>2</v>
      </c>
      <c r="JO26" s="71">
        <v>0</v>
      </c>
      <c r="JP26" s="71">
        <v>0</v>
      </c>
      <c r="JQ26" s="71">
        <v>8</v>
      </c>
      <c r="JR26" s="71">
        <v>0</v>
      </c>
      <c r="JS26" s="71">
        <v>0</v>
      </c>
      <c r="JT26" s="71">
        <v>0</v>
      </c>
      <c r="JU26" s="71">
        <v>1</v>
      </c>
      <c r="JV26" s="71">
        <v>0</v>
      </c>
      <c r="JW26" s="71">
        <v>0</v>
      </c>
      <c r="JX26" s="71">
        <v>7</v>
      </c>
      <c r="JY26" s="71">
        <v>1</v>
      </c>
      <c r="JZ26" s="71">
        <v>0</v>
      </c>
      <c r="KA26" s="71">
        <v>4</v>
      </c>
      <c r="KB26" s="71">
        <v>0</v>
      </c>
      <c r="KC26" s="71">
        <v>0</v>
      </c>
      <c r="KD26" s="71">
        <v>0</v>
      </c>
      <c r="KE26" s="71">
        <v>0</v>
      </c>
      <c r="KF26" s="71">
        <v>1</v>
      </c>
      <c r="KG26" s="71">
        <v>1</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1</v>
      </c>
      <c r="LC26" s="71">
        <v>0</v>
      </c>
      <c r="LD26" s="71">
        <v>0</v>
      </c>
      <c r="LE26" s="71">
        <v>0</v>
      </c>
      <c r="LF26" s="71">
        <v>1</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1</v>
      </c>
      <c r="LW26" s="71">
        <v>0</v>
      </c>
      <c r="LX26" s="71">
        <v>0</v>
      </c>
      <c r="LY26" s="71">
        <v>0</v>
      </c>
      <c r="LZ26" s="71">
        <v>0</v>
      </c>
      <c r="MA26" s="71">
        <v>2</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1</v>
      </c>
      <c r="MY26" s="71">
        <v>0</v>
      </c>
      <c r="MZ26" s="71">
        <v>0</v>
      </c>
      <c r="NA26" s="71">
        <v>0</v>
      </c>
      <c r="NB26" s="71">
        <v>0</v>
      </c>
      <c r="NC26" s="71">
        <v>0</v>
      </c>
      <c r="ND26" s="71">
        <v>0</v>
      </c>
      <c r="NE26" s="71">
        <v>0</v>
      </c>
      <c r="NF26" s="71">
        <v>0</v>
      </c>
      <c r="NG26" s="71">
        <v>0</v>
      </c>
      <c r="NH26" s="71">
        <v>4</v>
      </c>
      <c r="NI26" s="71">
        <v>0</v>
      </c>
      <c r="NJ26" s="71">
        <v>0</v>
      </c>
      <c r="NK26" s="71">
        <v>2</v>
      </c>
      <c r="NL26" s="71">
        <v>1</v>
      </c>
      <c r="NM26" s="71">
        <v>4</v>
      </c>
      <c r="NN26" s="71">
        <v>0</v>
      </c>
      <c r="NO26" s="71">
        <v>2</v>
      </c>
      <c r="NP26" s="71">
        <v>0</v>
      </c>
      <c r="NQ26" s="71">
        <v>0</v>
      </c>
      <c r="NR26" s="71">
        <v>8</v>
      </c>
      <c r="NS26" s="71">
        <v>0</v>
      </c>
      <c r="NT26" s="71">
        <v>0</v>
      </c>
      <c r="NU26" s="71">
        <v>0</v>
      </c>
      <c r="NV26" s="71">
        <v>1</v>
      </c>
      <c r="NW26" s="71">
        <v>0</v>
      </c>
      <c r="NX26" s="71">
        <v>0</v>
      </c>
      <c r="NY26" s="71">
        <v>7</v>
      </c>
      <c r="NZ26" s="71">
        <v>1</v>
      </c>
      <c r="OA26" s="71">
        <v>0</v>
      </c>
      <c r="OB26" s="71">
        <v>4</v>
      </c>
      <c r="OC26" s="71">
        <v>0</v>
      </c>
      <c r="OD26" s="71">
        <v>0</v>
      </c>
      <c r="OE26" s="71">
        <v>0</v>
      </c>
      <c r="OF26" s="71">
        <v>0</v>
      </c>
      <c r="OG26" s="71">
        <v>1</v>
      </c>
      <c r="OH26" s="71">
        <v>1</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1</v>
      </c>
      <c r="PD26" s="71">
        <v>0</v>
      </c>
      <c r="PE26" s="71">
        <v>0</v>
      </c>
      <c r="PF26" s="71">
        <v>0</v>
      </c>
      <c r="PG26" s="71">
        <v>1</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1</v>
      </c>
      <c r="PX26" s="71">
        <v>0</v>
      </c>
      <c r="PY26" s="71">
        <v>0</v>
      </c>
      <c r="PZ26" s="71">
        <v>0</v>
      </c>
      <c r="QA26" s="71">
        <v>0</v>
      </c>
      <c r="QB26" s="71">
        <v>2</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1</v>
      </c>
      <c r="QU26" s="71">
        <v>0</v>
      </c>
      <c r="QV26" s="71">
        <v>0</v>
      </c>
      <c r="QW26" s="71">
        <v>0</v>
      </c>
      <c r="QX26" s="71">
        <v>34</v>
      </c>
      <c r="QY26" s="71">
        <v>1</v>
      </c>
      <c r="QZ26" s="71">
        <v>1</v>
      </c>
      <c r="RA26" s="71">
        <v>0</v>
      </c>
      <c r="RB26" s="71">
        <v>2</v>
      </c>
      <c r="RC26" s="71">
        <v>1</v>
      </c>
      <c r="RD26" s="71">
        <v>0</v>
      </c>
      <c r="RE26" s="71">
        <v>0</v>
      </c>
      <c r="RF26" s="71">
        <v>0</v>
      </c>
      <c r="RG26" s="71">
        <v>1</v>
      </c>
      <c r="RH26" s="71">
        <v>0</v>
      </c>
      <c r="RI26" s="71">
        <v>2</v>
      </c>
      <c r="RJ26" s="71">
        <v>0</v>
      </c>
      <c r="RK26" s="71">
        <v>1</v>
      </c>
      <c r="RL26" s="71">
        <v>0</v>
      </c>
      <c r="RM26" s="71">
        <v>0</v>
      </c>
      <c r="RN26" s="71">
        <v>0</v>
      </c>
      <c r="RO26" s="71">
        <v>1</v>
      </c>
      <c r="RP26" s="71">
        <v>0</v>
      </c>
      <c r="RQ26" s="71">
        <v>0</v>
      </c>
      <c r="RR26" s="71">
        <v>0</v>
      </c>
      <c r="RS26" s="71">
        <v>34</v>
      </c>
      <c r="RT26" s="71">
        <v>1</v>
      </c>
      <c r="RU26" s="71">
        <v>1</v>
      </c>
      <c r="RV26" s="71">
        <v>0</v>
      </c>
      <c r="RW26" s="71">
        <v>2</v>
      </c>
      <c r="RX26" s="71">
        <v>1</v>
      </c>
      <c r="RY26" s="71">
        <v>0</v>
      </c>
      <c r="RZ26" s="71">
        <v>0</v>
      </c>
      <c r="SA26" s="71">
        <v>0</v>
      </c>
      <c r="SB26" s="71">
        <v>1</v>
      </c>
      <c r="SC26" s="71">
        <v>0</v>
      </c>
      <c r="SD26" s="71">
        <v>2</v>
      </c>
      <c r="SE26" s="71">
        <v>0</v>
      </c>
      <c r="SF26" s="71">
        <v>1</v>
      </c>
      <c r="SG26" s="71">
        <v>0</v>
      </c>
      <c r="SH26" s="71">
        <v>0</v>
      </c>
    </row>
    <row r="27" spans="1:502">
      <c r="A27" s="16" t="s">
        <v>2212</v>
      </c>
      <c r="B27" s="70">
        <v>19</v>
      </c>
      <c r="C27" s="70">
        <v>19</v>
      </c>
      <c r="D27" s="70">
        <v>1</v>
      </c>
      <c r="E27" s="70">
        <v>2022</v>
      </c>
      <c r="F27" s="70" t="s">
        <v>161</v>
      </c>
      <c r="G27" s="1073" t="s">
        <v>2193</v>
      </c>
      <c r="H27" s="70" t="s">
        <v>2194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2213</v>
      </c>
      <c r="B28" s="70">
        <v>20</v>
      </c>
      <c r="C28" s="70">
        <v>20</v>
      </c>
      <c r="D28" s="70">
        <v>1</v>
      </c>
      <c r="E28" s="70">
        <v>2023</v>
      </c>
      <c r="F28" s="70" t="s">
        <v>1539</v>
      </c>
      <c r="G28" s="1073" t="s">
        <v>2193</v>
      </c>
      <c r="H28" s="70" t="s">
        <v>2194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2214</v>
      </c>
      <c r="B29" s="70">
        <v>21</v>
      </c>
      <c r="C29" s="70">
        <v>21</v>
      </c>
      <c r="D29" s="70">
        <v>1</v>
      </c>
      <c r="E29" s="70">
        <v>2024</v>
      </c>
      <c r="F29" s="70" t="s">
        <v>1554</v>
      </c>
      <c r="G29" s="1073" t="s">
        <v>2193</v>
      </c>
      <c r="H29" s="70" t="s">
        <v>2194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1556</v>
      </c>
      <c r="G30" s="1073" t="s">
        <v>2193</v>
      </c>
      <c r="H30" s="70" t="s">
        <v>2194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1557</v>
      </c>
      <c r="G31" s="1073" t="s">
        <v>2193</v>
      </c>
      <c r="H31" s="70" t="s">
        <v>2194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1558</v>
      </c>
      <c r="G32" s="1073" t="s">
        <v>2193</v>
      </c>
      <c r="H32" s="70" t="s">
        <v>2194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1559</v>
      </c>
      <c r="G33" s="1073" t="s">
        <v>2193</v>
      </c>
      <c r="H33" s="70" t="s">
        <v>2194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1560</v>
      </c>
      <c r="G34" s="1073" t="s">
        <v>2193</v>
      </c>
      <c r="H34" s="70" t="s">
        <v>2194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1561</v>
      </c>
      <c r="G35" s="1073" t="s">
        <v>2193</v>
      </c>
      <c r="H35" s="70" t="s">
        <v>2194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2387</v>
      </c>
      <c r="B10" s="70">
        <v>2</v>
      </c>
      <c r="C10" s="70">
        <v>18</v>
      </c>
      <c r="D10" s="70">
        <v>2</v>
      </c>
      <c r="E10" s="70">
        <v>2024</v>
      </c>
      <c r="F10" s="70" t="s">
        <v>1554</v>
      </c>
      <c r="G10" s="1073" t="s">
        <v>2384</v>
      </c>
      <c r="H10" s="70" t="s">
        <v>2385</v>
      </c>
      <c r="I10" s="1066"/>
      <c r="J10" s="73">
        <v>79425</v>
      </c>
      <c r="K10" s="71">
        <v>110324895</v>
      </c>
      <c r="L10" s="71">
        <v>22893</v>
      </c>
      <c r="M10" s="71">
        <v>31679044</v>
      </c>
      <c r="N10" s="71">
        <v>0</v>
      </c>
      <c r="O10" s="71">
        <v>0</v>
      </c>
      <c r="P10" s="71">
        <v>0</v>
      </c>
      <c r="Q10" s="71">
        <v>0</v>
      </c>
      <c r="R10" s="71">
        <v>0</v>
      </c>
      <c r="S10" s="71">
        <v>0</v>
      </c>
      <c r="T10" s="71">
        <v>0</v>
      </c>
      <c r="U10" s="71">
        <v>0</v>
      </c>
      <c r="V10" s="71">
        <v>0</v>
      </c>
      <c r="W10" s="71">
        <v>0</v>
      </c>
      <c r="X10" s="71">
        <v>0</v>
      </c>
      <c r="Y10" s="71">
        <v>0</v>
      </c>
      <c r="Z10" s="71">
        <v>142003939</v>
      </c>
      <c r="AA10" s="71">
        <v>237470545</v>
      </c>
      <c r="AB10" s="71">
        <v>1418397119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2418</v>
      </c>
      <c r="B11" s="70">
        <v>3</v>
      </c>
      <c r="C11" s="70">
        <v>18</v>
      </c>
      <c r="D11" s="70">
        <v>3</v>
      </c>
      <c r="E11" s="70">
        <v>2024</v>
      </c>
      <c r="F11" s="70" t="s">
        <v>1554</v>
      </c>
      <c r="G11" s="1073" t="s">
        <v>2416</v>
      </c>
      <c r="H11" s="70" t="s">
        <v>2307</v>
      </c>
      <c r="I11" s="1066"/>
      <c r="J11" s="73">
        <v>122472</v>
      </c>
      <c r="K11" s="71">
        <v>166325020</v>
      </c>
      <c r="L11" s="71">
        <v>173396</v>
      </c>
      <c r="M11" s="71">
        <v>232135451</v>
      </c>
      <c r="N11" s="71">
        <v>21100</v>
      </c>
      <c r="O11" s="71">
        <v>55937049</v>
      </c>
      <c r="P11" s="71">
        <v>502</v>
      </c>
      <c r="Q11" s="71">
        <v>2941535</v>
      </c>
      <c r="R11" s="71">
        <v>0</v>
      </c>
      <c r="S11" s="71">
        <v>0</v>
      </c>
      <c r="T11" s="71">
        <v>0</v>
      </c>
      <c r="U11" s="71">
        <v>0</v>
      </c>
      <c r="V11" s="71">
        <v>0</v>
      </c>
      <c r="W11" s="71">
        <v>0</v>
      </c>
      <c r="X11" s="71">
        <v>0</v>
      </c>
      <c r="Y11" s="71">
        <v>0</v>
      </c>
      <c r="Z11" s="71">
        <v>457339055</v>
      </c>
      <c r="AA11" s="71">
        <v>194515196</v>
      </c>
      <c r="AB11" s="71">
        <v>1658829920.0000002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2319</v>
      </c>
      <c r="B12" s="70">
        <v>4</v>
      </c>
      <c r="C12" s="70">
        <v>18</v>
      </c>
      <c r="D12" s="70">
        <v>4</v>
      </c>
      <c r="E12" s="70">
        <v>2024</v>
      </c>
      <c r="F12" s="70" t="s">
        <v>1554</v>
      </c>
      <c r="G12" s="1073" t="s">
        <v>2316</v>
      </c>
      <c r="H12" s="70" t="s">
        <v>2317</v>
      </c>
      <c r="I12" s="1066"/>
      <c r="J12" s="73">
        <v>156909</v>
      </c>
      <c r="K12" s="71">
        <v>208236277</v>
      </c>
      <c r="L12" s="71">
        <v>225037</v>
      </c>
      <c r="M12" s="71">
        <v>297635349.99999994</v>
      </c>
      <c r="N12" s="71">
        <v>821300</v>
      </c>
      <c r="O12" s="71">
        <v>2447453502</v>
      </c>
      <c r="P12" s="71">
        <v>44910</v>
      </c>
      <c r="Q12" s="71">
        <v>262994911</v>
      </c>
      <c r="R12" s="71">
        <v>0</v>
      </c>
      <c r="S12" s="71">
        <v>0</v>
      </c>
      <c r="T12" s="71">
        <v>0</v>
      </c>
      <c r="U12" s="71">
        <v>0</v>
      </c>
      <c r="V12" s="71">
        <v>0</v>
      </c>
      <c r="W12" s="71">
        <v>0</v>
      </c>
      <c r="X12" s="71">
        <v>0</v>
      </c>
      <c r="Y12" s="71">
        <v>0</v>
      </c>
      <c r="Z12" s="71">
        <v>3216320039.9999995</v>
      </c>
      <c r="AA12" s="71">
        <v>162299372</v>
      </c>
      <c r="AB12" s="71">
        <v>1574552406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2363</v>
      </c>
      <c r="B13" s="70">
        <v>5</v>
      </c>
      <c r="C13" s="70">
        <v>18</v>
      </c>
      <c r="D13" s="70">
        <v>5</v>
      </c>
      <c r="E13" s="70">
        <v>2024</v>
      </c>
      <c r="F13" s="70" t="s">
        <v>1554</v>
      </c>
      <c r="G13" s="1073" t="s">
        <v>2360</v>
      </c>
      <c r="H13" s="70" t="s">
        <v>2361</v>
      </c>
      <c r="I13" s="1066"/>
      <c r="J13" s="73">
        <v>345610</v>
      </c>
      <c r="K13" s="71">
        <v>472639527</v>
      </c>
      <c r="L13" s="71">
        <v>478593</v>
      </c>
      <c r="M13" s="71">
        <v>649281714.00000012</v>
      </c>
      <c r="N13" s="71">
        <v>116400</v>
      </c>
      <c r="O13" s="71">
        <v>221086641.99999997</v>
      </c>
      <c r="P13" s="71">
        <v>17736</v>
      </c>
      <c r="Q13" s="71">
        <v>108378507</v>
      </c>
      <c r="R13" s="71">
        <v>0</v>
      </c>
      <c r="S13" s="71">
        <v>0</v>
      </c>
      <c r="T13" s="71">
        <v>0</v>
      </c>
      <c r="U13" s="71">
        <v>0</v>
      </c>
      <c r="V13" s="71">
        <v>0</v>
      </c>
      <c r="W13" s="71">
        <v>0</v>
      </c>
      <c r="X13" s="71">
        <v>0</v>
      </c>
      <c r="Y13" s="71">
        <v>0</v>
      </c>
      <c r="Z13" s="71">
        <v>1451386390</v>
      </c>
      <c r="AA13" s="71">
        <v>794936582</v>
      </c>
      <c r="AB13" s="71">
        <v>4374030938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2214</v>
      </c>
      <c r="B14" s="70">
        <v>6</v>
      </c>
      <c r="C14" s="70">
        <v>18</v>
      </c>
      <c r="D14" s="70">
        <v>6</v>
      </c>
      <c r="E14" s="70">
        <v>2024</v>
      </c>
      <c r="F14" s="70" t="s">
        <v>1554</v>
      </c>
      <c r="G14" s="1073" t="s">
        <v>2193</v>
      </c>
      <c r="H14" s="70" t="s">
        <v>2194</v>
      </c>
      <c r="I14" s="1066"/>
      <c r="J14" s="73">
        <v>672815</v>
      </c>
      <c r="K14" s="71">
        <v>916666917.99999988</v>
      </c>
      <c r="L14" s="71">
        <v>229819</v>
      </c>
      <c r="M14" s="71">
        <v>312029900</v>
      </c>
      <c r="N14" s="71">
        <v>121600</v>
      </c>
      <c r="O14" s="71">
        <v>382674427.00000006</v>
      </c>
      <c r="P14" s="71">
        <v>3589</v>
      </c>
      <c r="Q14" s="71">
        <v>21027560</v>
      </c>
      <c r="R14" s="71">
        <v>0</v>
      </c>
      <c r="S14" s="71">
        <v>0</v>
      </c>
      <c r="T14" s="71">
        <v>0</v>
      </c>
      <c r="U14" s="71">
        <v>0</v>
      </c>
      <c r="V14" s="71">
        <v>0</v>
      </c>
      <c r="W14" s="71">
        <v>0</v>
      </c>
      <c r="X14" s="71">
        <v>0</v>
      </c>
      <c r="Y14" s="71">
        <v>0</v>
      </c>
      <c r="Z14" s="71">
        <v>1632398804.9999998</v>
      </c>
      <c r="AA14" s="71">
        <v>2055203081.0000002</v>
      </c>
      <c r="AB14" s="71">
        <v>10510881332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120634</v>
      </c>
      <c r="K15" s="71">
        <v>162402579</v>
      </c>
      <c r="L15" s="71">
        <v>197262</v>
      </c>
      <c r="M15" s="71">
        <v>264676253.00000003</v>
      </c>
      <c r="N15" s="71">
        <v>1800</v>
      </c>
      <c r="O15" s="71">
        <v>3401057</v>
      </c>
      <c r="P15" s="71">
        <v>0</v>
      </c>
      <c r="Q15" s="71">
        <v>0</v>
      </c>
      <c r="R15" s="71">
        <v>0</v>
      </c>
      <c r="S15" s="71">
        <v>0</v>
      </c>
      <c r="T15" s="71">
        <v>0</v>
      </c>
      <c r="U15" s="71">
        <v>0</v>
      </c>
      <c r="V15" s="71">
        <v>0</v>
      </c>
      <c r="W15" s="71">
        <v>0</v>
      </c>
      <c r="X15" s="71">
        <v>0</v>
      </c>
      <c r="Y15" s="71">
        <v>0</v>
      </c>
      <c r="Z15" s="71">
        <v>430479889</v>
      </c>
      <c r="AA15" s="71">
        <v>163549289</v>
      </c>
      <c r="AB15" s="71">
        <v>1394859726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2315</v>
      </c>
      <c r="B16" s="70">
        <v>8</v>
      </c>
      <c r="C16" s="70">
        <v>18</v>
      </c>
      <c r="D16" s="70">
        <v>8</v>
      </c>
      <c r="E16" s="70">
        <v>2024</v>
      </c>
      <c r="F16" s="70" t="s">
        <v>1554</v>
      </c>
      <c r="G16" s="1073" t="s">
        <v>2312</v>
      </c>
      <c r="H16" s="70" t="s">
        <v>2313</v>
      </c>
      <c r="I16" s="1066"/>
      <c r="J16" s="73">
        <v>226458</v>
      </c>
      <c r="K16" s="71">
        <v>317039070</v>
      </c>
      <c r="L16" s="71">
        <v>126278</v>
      </c>
      <c r="M16" s="71">
        <v>176240249</v>
      </c>
      <c r="N16" s="71">
        <v>61600</v>
      </c>
      <c r="O16" s="71">
        <v>188081889</v>
      </c>
      <c r="P16" s="71">
        <v>506</v>
      </c>
      <c r="Q16" s="71">
        <v>2966402.9999999995</v>
      </c>
      <c r="R16" s="71">
        <v>0</v>
      </c>
      <c r="S16" s="71">
        <v>0</v>
      </c>
      <c r="T16" s="71">
        <v>0</v>
      </c>
      <c r="U16" s="71">
        <v>0</v>
      </c>
      <c r="V16" s="71">
        <v>0</v>
      </c>
      <c r="W16" s="71">
        <v>0</v>
      </c>
      <c r="X16" s="71">
        <v>0</v>
      </c>
      <c r="Y16" s="71">
        <v>0</v>
      </c>
      <c r="Z16" s="71">
        <v>684327611</v>
      </c>
      <c r="AA16" s="71">
        <v>723301930</v>
      </c>
      <c r="AB16" s="71">
        <v>3418130465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2454</v>
      </c>
      <c r="B17" s="70">
        <v>9</v>
      </c>
      <c r="C17" s="70">
        <v>18</v>
      </c>
      <c r="D17" s="70">
        <v>9</v>
      </c>
      <c r="E17" s="70">
        <v>2024</v>
      </c>
      <c r="F17" s="70" t="s">
        <v>1554</v>
      </c>
      <c r="G17" s="1073" t="s">
        <v>2451</v>
      </c>
      <c r="H17" s="70" t="s">
        <v>2452</v>
      </c>
      <c r="I17" s="1066"/>
      <c r="J17" s="73">
        <v>572040</v>
      </c>
      <c r="K17" s="71">
        <v>789463949.00000012</v>
      </c>
      <c r="L17" s="71">
        <v>176638</v>
      </c>
      <c r="M17" s="71">
        <v>242310875</v>
      </c>
      <c r="N17" s="71">
        <v>0</v>
      </c>
      <c r="O17" s="71">
        <v>0</v>
      </c>
      <c r="P17" s="71">
        <v>0</v>
      </c>
      <c r="Q17" s="71">
        <v>0</v>
      </c>
      <c r="R17" s="71">
        <v>33</v>
      </c>
      <c r="S17" s="71">
        <v>270688</v>
      </c>
      <c r="T17" s="71">
        <v>0</v>
      </c>
      <c r="U17" s="71">
        <v>0</v>
      </c>
      <c r="V17" s="71">
        <v>0</v>
      </c>
      <c r="W17" s="71">
        <v>0</v>
      </c>
      <c r="X17" s="71">
        <v>0</v>
      </c>
      <c r="Y17" s="71">
        <v>0</v>
      </c>
      <c r="Z17" s="71">
        <v>1032045511.50774</v>
      </c>
      <c r="AA17" s="71">
        <v>1668811489.0000002</v>
      </c>
      <c r="AB17" s="71">
        <v>8516668226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2426</v>
      </c>
      <c r="B18" s="70">
        <v>10</v>
      </c>
      <c r="C18" s="70">
        <v>18</v>
      </c>
      <c r="D18" s="70">
        <v>10</v>
      </c>
      <c r="E18" s="70">
        <v>2024</v>
      </c>
      <c r="F18" s="70" t="s">
        <v>1554</v>
      </c>
      <c r="G18" s="1073" t="s">
        <v>2423</v>
      </c>
      <c r="H18" s="70" t="s">
        <v>2424</v>
      </c>
      <c r="I18" s="1066"/>
      <c r="J18" s="73">
        <v>80549</v>
      </c>
      <c r="K18" s="71">
        <v>110878503</v>
      </c>
      <c r="L18" s="71">
        <v>5762</v>
      </c>
      <c r="M18" s="71">
        <v>7892190.9999999991</v>
      </c>
      <c r="N18" s="71">
        <v>0</v>
      </c>
      <c r="O18" s="71">
        <v>0</v>
      </c>
      <c r="P18" s="71">
        <v>0</v>
      </c>
      <c r="Q18" s="71">
        <v>0</v>
      </c>
      <c r="R18" s="71">
        <v>0</v>
      </c>
      <c r="S18" s="71">
        <v>0</v>
      </c>
      <c r="T18" s="71">
        <v>0</v>
      </c>
      <c r="U18" s="71">
        <v>0</v>
      </c>
      <c r="V18" s="71">
        <v>0</v>
      </c>
      <c r="W18" s="71">
        <v>0</v>
      </c>
      <c r="X18" s="71">
        <v>0</v>
      </c>
      <c r="Y18" s="71">
        <v>0</v>
      </c>
      <c r="Z18" s="71">
        <v>118770693.99999999</v>
      </c>
      <c r="AA18" s="71">
        <v>274375603</v>
      </c>
      <c r="AB18" s="71">
        <v>2155894965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1639</v>
      </c>
      <c r="B19" s="70">
        <v>11</v>
      </c>
      <c r="C19" s="70">
        <v>18</v>
      </c>
      <c r="D19" s="70">
        <v>11</v>
      </c>
      <c r="E19" s="70">
        <v>2024</v>
      </c>
      <c r="F19" s="70" t="s">
        <v>1554</v>
      </c>
      <c r="G19" s="1073" t="s">
        <v>1636</v>
      </c>
      <c r="H19" s="70" t="s">
        <v>1637</v>
      </c>
      <c r="I19" s="1066"/>
      <c r="J19" s="73">
        <v>403100</v>
      </c>
      <c r="K19" s="71">
        <v>553892361.99999988</v>
      </c>
      <c r="L19" s="71">
        <v>157566</v>
      </c>
      <c r="M19" s="71">
        <v>215553813</v>
      </c>
      <c r="N19" s="71">
        <v>0</v>
      </c>
      <c r="O19" s="71">
        <v>0</v>
      </c>
      <c r="P19" s="71">
        <v>0</v>
      </c>
      <c r="Q19" s="71">
        <v>0</v>
      </c>
      <c r="R19" s="71">
        <v>331</v>
      </c>
      <c r="S19" s="71">
        <v>2752424</v>
      </c>
      <c r="T19" s="71">
        <v>0</v>
      </c>
      <c r="U19" s="71">
        <v>0</v>
      </c>
      <c r="V19" s="71">
        <v>0</v>
      </c>
      <c r="W19" s="71">
        <v>0</v>
      </c>
      <c r="X19" s="71">
        <v>0</v>
      </c>
      <c r="Y19" s="71">
        <v>0</v>
      </c>
      <c r="Z19" s="71">
        <v>772198598.60896993</v>
      </c>
      <c r="AA19" s="71">
        <v>1072525668.0000001</v>
      </c>
      <c r="AB19" s="71">
        <v>6201803765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2411</v>
      </c>
      <c r="B20" s="70">
        <v>12</v>
      </c>
      <c r="C20" s="70">
        <v>18</v>
      </c>
      <c r="D20" s="70">
        <v>12</v>
      </c>
      <c r="E20" s="70">
        <v>2024</v>
      </c>
      <c r="F20" s="70" t="s">
        <v>1554</v>
      </c>
      <c r="G20" s="1073" t="s">
        <v>2408</v>
      </c>
      <c r="H20" s="70" t="s">
        <v>2409</v>
      </c>
      <c r="I20" s="1066"/>
      <c r="J20" s="73">
        <v>61155</v>
      </c>
      <c r="K20" s="71">
        <v>84022845</v>
      </c>
      <c r="L20" s="71">
        <v>43519</v>
      </c>
      <c r="M20" s="71">
        <v>59618508</v>
      </c>
      <c r="N20" s="71">
        <v>3000</v>
      </c>
      <c r="O20" s="71">
        <v>5183555</v>
      </c>
      <c r="P20" s="71">
        <v>54</v>
      </c>
      <c r="Q20" s="71">
        <v>316461.99999999994</v>
      </c>
      <c r="R20" s="71">
        <v>12392</v>
      </c>
      <c r="S20" s="71">
        <v>103200299</v>
      </c>
      <c r="T20" s="71">
        <v>0</v>
      </c>
      <c r="U20" s="71">
        <v>0</v>
      </c>
      <c r="V20" s="71">
        <v>0</v>
      </c>
      <c r="W20" s="71">
        <v>0</v>
      </c>
      <c r="X20" s="71">
        <v>0</v>
      </c>
      <c r="Y20" s="71">
        <v>0</v>
      </c>
      <c r="Z20" s="71">
        <v>252341669.4553</v>
      </c>
      <c r="AA20" s="71">
        <v>136391689</v>
      </c>
      <c r="AB20" s="71">
        <v>808383089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2323</v>
      </c>
      <c r="B21" s="70">
        <v>13</v>
      </c>
      <c r="C21" s="70">
        <v>18</v>
      </c>
      <c r="D21" s="70">
        <v>13</v>
      </c>
      <c r="E21" s="70">
        <v>2024</v>
      </c>
      <c r="F21" s="70" t="s">
        <v>1554</v>
      </c>
      <c r="G21" s="1073" t="s">
        <v>2320</v>
      </c>
      <c r="H21" s="70" t="s">
        <v>2321</v>
      </c>
      <c r="I21" s="1066"/>
      <c r="J21" s="73">
        <v>55081</v>
      </c>
      <c r="K21" s="71">
        <v>74973448</v>
      </c>
      <c r="L21" s="71">
        <v>8567</v>
      </c>
      <c r="M21" s="71">
        <v>11606994</v>
      </c>
      <c r="N21" s="71">
        <v>0</v>
      </c>
      <c r="O21" s="71">
        <v>0</v>
      </c>
      <c r="P21" s="71">
        <v>0</v>
      </c>
      <c r="Q21" s="71">
        <v>0</v>
      </c>
      <c r="R21" s="71">
        <v>0</v>
      </c>
      <c r="S21" s="71">
        <v>0</v>
      </c>
      <c r="T21" s="71">
        <v>0</v>
      </c>
      <c r="U21" s="71">
        <v>0</v>
      </c>
      <c r="V21" s="71">
        <v>0</v>
      </c>
      <c r="W21" s="71">
        <v>0</v>
      </c>
      <c r="X21" s="71">
        <v>0</v>
      </c>
      <c r="Y21" s="71">
        <v>0</v>
      </c>
      <c r="Z21" s="71">
        <v>86580442.000000015</v>
      </c>
      <c r="AA21" s="71">
        <v>155139909</v>
      </c>
      <c r="AB21" s="71">
        <v>1414531842</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2347</v>
      </c>
      <c r="B22" s="70">
        <v>14</v>
      </c>
      <c r="C22" s="70">
        <v>18</v>
      </c>
      <c r="D22" s="70">
        <v>14</v>
      </c>
      <c r="E22" s="70">
        <v>2024</v>
      </c>
      <c r="F22" s="70" t="s">
        <v>1554</v>
      </c>
      <c r="G22" s="1073" t="s">
        <v>2344</v>
      </c>
      <c r="H22" s="70" t="s">
        <v>2345</v>
      </c>
      <c r="I22" s="1066"/>
      <c r="J22" s="73">
        <v>90525</v>
      </c>
      <c r="K22" s="71">
        <v>124211724</v>
      </c>
      <c r="L22" s="71">
        <v>5330</v>
      </c>
      <c r="M22" s="71">
        <v>7280520</v>
      </c>
      <c r="N22" s="71">
        <v>0</v>
      </c>
      <c r="O22" s="71">
        <v>0</v>
      </c>
      <c r="P22" s="71">
        <v>0</v>
      </c>
      <c r="Q22" s="71">
        <v>0</v>
      </c>
      <c r="R22" s="71">
        <v>0</v>
      </c>
      <c r="S22" s="71">
        <v>0</v>
      </c>
      <c r="T22" s="71">
        <v>0</v>
      </c>
      <c r="U22" s="71">
        <v>0</v>
      </c>
      <c r="V22" s="71">
        <v>0</v>
      </c>
      <c r="W22" s="71">
        <v>0</v>
      </c>
      <c r="X22" s="71">
        <v>0</v>
      </c>
      <c r="Y22" s="71">
        <v>0</v>
      </c>
      <c r="Z22" s="71">
        <v>131492244</v>
      </c>
      <c r="AA22" s="71">
        <v>345633474</v>
      </c>
      <c r="AB22" s="71">
        <v>3562769018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2458</v>
      </c>
      <c r="B23" s="70">
        <v>15</v>
      </c>
      <c r="C23" s="70">
        <v>18</v>
      </c>
      <c r="D23" s="70">
        <v>15</v>
      </c>
      <c r="E23" s="70">
        <v>2024</v>
      </c>
      <c r="F23" s="70" t="s">
        <v>1554</v>
      </c>
      <c r="G23" s="1073" t="s">
        <v>2455</v>
      </c>
      <c r="H23" s="70" t="s">
        <v>2456</v>
      </c>
      <c r="I23" s="1066"/>
      <c r="J23" s="73">
        <v>1354443</v>
      </c>
      <c r="K23" s="71">
        <v>1838897215.0000002</v>
      </c>
      <c r="L23" s="71">
        <v>283891</v>
      </c>
      <c r="M23" s="71">
        <v>383459159</v>
      </c>
      <c r="N23" s="71">
        <v>2100</v>
      </c>
      <c r="O23" s="71">
        <v>3433440</v>
      </c>
      <c r="P23" s="71">
        <v>0</v>
      </c>
      <c r="Q23" s="71">
        <v>0</v>
      </c>
      <c r="R23" s="71">
        <v>0</v>
      </c>
      <c r="S23" s="71">
        <v>0</v>
      </c>
      <c r="T23" s="71">
        <v>0</v>
      </c>
      <c r="U23" s="71">
        <v>0</v>
      </c>
      <c r="V23" s="71">
        <v>0</v>
      </c>
      <c r="W23" s="71">
        <v>0</v>
      </c>
      <c r="X23" s="71">
        <v>0</v>
      </c>
      <c r="Y23" s="71">
        <v>0</v>
      </c>
      <c r="Z23" s="71">
        <v>2225789814</v>
      </c>
      <c r="AA23" s="71">
        <v>4666748186</v>
      </c>
      <c r="AB23" s="71">
        <v>25583403596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2450</v>
      </c>
      <c r="B24" s="70">
        <v>16</v>
      </c>
      <c r="C24" s="70">
        <v>18</v>
      </c>
      <c r="D24" s="70">
        <v>16</v>
      </c>
      <c r="E24" s="70">
        <v>2024</v>
      </c>
      <c r="F24" s="70" t="s">
        <v>1554</v>
      </c>
      <c r="G24" s="1073" t="s">
        <v>2447</v>
      </c>
      <c r="H24" s="70" t="s">
        <v>2448</v>
      </c>
      <c r="I24" s="1066"/>
      <c r="J24" s="73">
        <v>327310</v>
      </c>
      <c r="K24" s="71">
        <v>419408587</v>
      </c>
      <c r="L24" s="71">
        <v>342094</v>
      </c>
      <c r="M24" s="71">
        <v>437856978.99999994</v>
      </c>
      <c r="N24" s="71">
        <v>805100</v>
      </c>
      <c r="O24" s="71">
        <v>1885526623</v>
      </c>
      <c r="P24" s="71">
        <v>74476</v>
      </c>
      <c r="Q24" s="71">
        <v>428643290</v>
      </c>
      <c r="R24" s="71">
        <v>0</v>
      </c>
      <c r="S24" s="71">
        <v>0</v>
      </c>
      <c r="T24" s="71">
        <v>0</v>
      </c>
      <c r="U24" s="71">
        <v>0</v>
      </c>
      <c r="V24" s="71">
        <v>11</v>
      </c>
      <c r="W24" s="71">
        <v>0</v>
      </c>
      <c r="X24" s="71">
        <v>0</v>
      </c>
      <c r="Y24" s="71">
        <v>66961</v>
      </c>
      <c r="Z24" s="71">
        <v>3171502440</v>
      </c>
      <c r="AA24" s="71">
        <v>745431164</v>
      </c>
      <c r="AB24" s="71">
        <v>3689470844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233305</v>
      </c>
      <c r="K25" s="71">
        <v>302159298.00000006</v>
      </c>
      <c r="L25" s="71">
        <v>91312</v>
      </c>
      <c r="M25" s="71">
        <v>118103078</v>
      </c>
      <c r="N25" s="71">
        <v>433500</v>
      </c>
      <c r="O25" s="71">
        <v>994329027</v>
      </c>
      <c r="P25" s="71">
        <v>41955</v>
      </c>
      <c r="Q25" s="71">
        <v>236015761</v>
      </c>
      <c r="R25" s="71">
        <v>0</v>
      </c>
      <c r="S25" s="71">
        <v>0</v>
      </c>
      <c r="T25" s="71">
        <v>0</v>
      </c>
      <c r="U25" s="71">
        <v>16</v>
      </c>
      <c r="V25" s="71">
        <v>1228</v>
      </c>
      <c r="W25" s="71">
        <v>0</v>
      </c>
      <c r="X25" s="71">
        <v>99584</v>
      </c>
      <c r="Y25" s="71">
        <v>7532794</v>
      </c>
      <c r="Z25" s="71">
        <v>1658239542.0000002</v>
      </c>
      <c r="AA25" s="71">
        <v>537396694</v>
      </c>
      <c r="AB25" s="71">
        <v>2963901126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2327</v>
      </c>
      <c r="B26" s="70">
        <v>18</v>
      </c>
      <c r="C26" s="70">
        <v>18</v>
      </c>
      <c r="D26" s="70">
        <v>18</v>
      </c>
      <c r="E26" s="70">
        <v>2024</v>
      </c>
      <c r="F26" s="70" t="s">
        <v>1554</v>
      </c>
      <c r="G26" s="1073" t="s">
        <v>2324</v>
      </c>
      <c r="H26" s="70" t="s">
        <v>2325</v>
      </c>
      <c r="I26" s="1066"/>
      <c r="J26" s="73">
        <v>103506</v>
      </c>
      <c r="K26" s="71">
        <v>139669867.99999997</v>
      </c>
      <c r="L26" s="71">
        <v>73151</v>
      </c>
      <c r="M26" s="71">
        <v>98445479</v>
      </c>
      <c r="N26" s="71">
        <v>0</v>
      </c>
      <c r="O26" s="71">
        <v>0</v>
      </c>
      <c r="P26" s="71">
        <v>0</v>
      </c>
      <c r="Q26" s="71">
        <v>0</v>
      </c>
      <c r="R26" s="71">
        <v>0</v>
      </c>
      <c r="S26" s="71">
        <v>0</v>
      </c>
      <c r="T26" s="71">
        <v>0</v>
      </c>
      <c r="U26" s="71">
        <v>0</v>
      </c>
      <c r="V26" s="71">
        <v>0</v>
      </c>
      <c r="W26" s="71">
        <v>0</v>
      </c>
      <c r="X26" s="71">
        <v>0</v>
      </c>
      <c r="Y26" s="71">
        <v>0</v>
      </c>
      <c r="Z26" s="71">
        <v>238115346.99999997</v>
      </c>
      <c r="AA26" s="71">
        <v>307095114</v>
      </c>
      <c r="AB26" s="71">
        <v>2300035602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2331</v>
      </c>
      <c r="B27" s="70">
        <v>19</v>
      </c>
      <c r="C27" s="70">
        <v>18</v>
      </c>
      <c r="D27" s="70">
        <v>19</v>
      </c>
      <c r="E27" s="70">
        <v>2024</v>
      </c>
      <c r="F27" s="70" t="s">
        <v>1554</v>
      </c>
      <c r="G27" s="1073" t="s">
        <v>2328</v>
      </c>
      <c r="H27" s="70" t="s">
        <v>2329</v>
      </c>
      <c r="I27" s="1066"/>
      <c r="J27" s="73">
        <v>46808</v>
      </c>
      <c r="K27" s="71">
        <v>65283660.999999993</v>
      </c>
      <c r="L27" s="71">
        <v>25403</v>
      </c>
      <c r="M27" s="71">
        <v>35321913</v>
      </c>
      <c r="N27" s="71">
        <v>0</v>
      </c>
      <c r="O27" s="71">
        <v>0</v>
      </c>
      <c r="P27" s="71">
        <v>0</v>
      </c>
      <c r="Q27" s="71">
        <v>0</v>
      </c>
      <c r="R27" s="71">
        <v>0</v>
      </c>
      <c r="S27" s="71">
        <v>0</v>
      </c>
      <c r="T27" s="71">
        <v>0</v>
      </c>
      <c r="U27" s="71">
        <v>0</v>
      </c>
      <c r="V27" s="71">
        <v>0</v>
      </c>
      <c r="W27" s="71">
        <v>0</v>
      </c>
      <c r="X27" s="71">
        <v>0</v>
      </c>
      <c r="Y27" s="71">
        <v>0</v>
      </c>
      <c r="Z27" s="71">
        <v>100605574</v>
      </c>
      <c r="AA27" s="71">
        <v>142493702</v>
      </c>
      <c r="AB27" s="71">
        <v>943533973.00000012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2395</v>
      </c>
      <c r="B28" s="70">
        <v>20</v>
      </c>
      <c r="C28" s="70">
        <v>18</v>
      </c>
      <c r="D28" s="70">
        <v>20</v>
      </c>
      <c r="E28" s="70">
        <v>2024</v>
      </c>
      <c r="F28" s="70" t="s">
        <v>1554</v>
      </c>
      <c r="G28" s="1073" t="s">
        <v>2392</v>
      </c>
      <c r="H28" s="70" t="s">
        <v>2393</v>
      </c>
      <c r="I28" s="1066"/>
      <c r="J28" s="73">
        <v>87032</v>
      </c>
      <c r="K28" s="71">
        <v>118050187.00000001</v>
      </c>
      <c r="L28" s="71">
        <v>68665</v>
      </c>
      <c r="M28" s="71">
        <v>92843145.999999985</v>
      </c>
      <c r="N28" s="71">
        <v>118400</v>
      </c>
      <c r="O28" s="71">
        <v>231541601</v>
      </c>
      <c r="P28" s="71">
        <v>10082</v>
      </c>
      <c r="Q28" s="71">
        <v>57094674</v>
      </c>
      <c r="R28" s="71">
        <v>0</v>
      </c>
      <c r="S28" s="71">
        <v>0</v>
      </c>
      <c r="T28" s="71">
        <v>0</v>
      </c>
      <c r="U28" s="71">
        <v>0</v>
      </c>
      <c r="V28" s="71">
        <v>0</v>
      </c>
      <c r="W28" s="71">
        <v>0</v>
      </c>
      <c r="X28" s="71">
        <v>0</v>
      </c>
      <c r="Y28" s="71">
        <v>0</v>
      </c>
      <c r="Z28" s="71">
        <v>499529608</v>
      </c>
      <c r="AA28" s="71">
        <v>34268463</v>
      </c>
      <c r="AB28" s="71">
        <v>610040572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2403</v>
      </c>
      <c r="B29" s="70">
        <v>21</v>
      </c>
      <c r="C29" s="70">
        <v>18</v>
      </c>
      <c r="D29" s="70">
        <v>21</v>
      </c>
      <c r="E29" s="70">
        <v>2024</v>
      </c>
      <c r="F29" s="70" t="s">
        <v>1554</v>
      </c>
      <c r="G29" s="1073" t="s">
        <v>2400</v>
      </c>
      <c r="H29" s="70" t="s">
        <v>2401</v>
      </c>
      <c r="I29" s="1066"/>
      <c r="J29" s="73">
        <v>16311</v>
      </c>
      <c r="K29" s="71">
        <v>19965736</v>
      </c>
      <c r="L29" s="71">
        <v>8614</v>
      </c>
      <c r="M29" s="71">
        <v>10555295</v>
      </c>
      <c r="N29" s="71">
        <v>26600</v>
      </c>
      <c r="O29" s="71">
        <v>56830482</v>
      </c>
      <c r="P29" s="71">
        <v>49608</v>
      </c>
      <c r="Q29" s="71">
        <v>293426128</v>
      </c>
      <c r="R29" s="71">
        <v>0</v>
      </c>
      <c r="S29" s="71">
        <v>0</v>
      </c>
      <c r="T29" s="71">
        <v>0</v>
      </c>
      <c r="U29" s="71">
        <v>0</v>
      </c>
      <c r="V29" s="71">
        <v>87</v>
      </c>
      <c r="W29" s="71">
        <v>0</v>
      </c>
      <c r="X29" s="71">
        <v>0</v>
      </c>
      <c r="Y29" s="71">
        <v>530541</v>
      </c>
      <c r="Z29" s="71">
        <v>381308182</v>
      </c>
      <c r="AA29" s="71">
        <v>6417589</v>
      </c>
      <c r="AB29" s="71">
        <v>121380041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2379</v>
      </c>
      <c r="B30" s="70">
        <v>22</v>
      </c>
      <c r="C30" s="70">
        <v>18</v>
      </c>
      <c r="D30" s="70">
        <v>22</v>
      </c>
      <c r="E30" s="70">
        <v>2024</v>
      </c>
      <c r="F30" s="70" t="s">
        <v>1554</v>
      </c>
      <c r="G30" s="1073" t="s">
        <v>2376</v>
      </c>
      <c r="H30" s="70" t="s">
        <v>2377</v>
      </c>
      <c r="I30" s="1066"/>
      <c r="J30" s="73">
        <v>54022</v>
      </c>
      <c r="K30" s="71">
        <v>71112673</v>
      </c>
      <c r="L30" s="71">
        <v>42932</v>
      </c>
      <c r="M30" s="71">
        <v>56322376</v>
      </c>
      <c r="N30" s="71">
        <v>68900</v>
      </c>
      <c r="O30" s="71">
        <v>191227074</v>
      </c>
      <c r="P30" s="71">
        <v>378</v>
      </c>
      <c r="Q30" s="71">
        <v>2212287</v>
      </c>
      <c r="R30" s="71">
        <v>0</v>
      </c>
      <c r="S30" s="71">
        <v>0</v>
      </c>
      <c r="T30" s="71">
        <v>0</v>
      </c>
      <c r="U30" s="71">
        <v>0</v>
      </c>
      <c r="V30" s="71">
        <v>0</v>
      </c>
      <c r="W30" s="71">
        <v>0</v>
      </c>
      <c r="X30" s="71">
        <v>0</v>
      </c>
      <c r="Y30" s="71">
        <v>0</v>
      </c>
      <c r="Z30" s="71">
        <v>320874410</v>
      </c>
      <c r="AA30" s="71">
        <v>144425763</v>
      </c>
      <c r="AB30" s="71">
        <v>819639878.00000012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2438</v>
      </c>
      <c r="B31" s="70">
        <v>23</v>
      </c>
      <c r="C31" s="70">
        <v>18</v>
      </c>
      <c r="D31" s="70">
        <v>23</v>
      </c>
      <c r="E31" s="70">
        <v>2024</v>
      </c>
      <c r="F31" s="70" t="s">
        <v>1554</v>
      </c>
      <c r="G31" s="1073" t="s">
        <v>2435</v>
      </c>
      <c r="H31" s="70" t="s">
        <v>2436</v>
      </c>
      <c r="I31" s="1066"/>
      <c r="J31" s="73">
        <v>461751</v>
      </c>
      <c r="K31" s="71">
        <v>632410887</v>
      </c>
      <c r="L31" s="71">
        <v>281450</v>
      </c>
      <c r="M31" s="71">
        <v>383934874.00000006</v>
      </c>
      <c r="N31" s="71">
        <v>149700</v>
      </c>
      <c r="O31" s="71">
        <v>408866553</v>
      </c>
      <c r="P31" s="71">
        <v>11597</v>
      </c>
      <c r="Q31" s="71">
        <v>70583588</v>
      </c>
      <c r="R31" s="71">
        <v>0</v>
      </c>
      <c r="S31" s="71">
        <v>0</v>
      </c>
      <c r="T31" s="71">
        <v>0</v>
      </c>
      <c r="U31" s="71">
        <v>0</v>
      </c>
      <c r="V31" s="71">
        <v>0</v>
      </c>
      <c r="W31" s="71">
        <v>0</v>
      </c>
      <c r="X31" s="71">
        <v>0</v>
      </c>
      <c r="Y31" s="71">
        <v>0</v>
      </c>
      <c r="Z31" s="71">
        <v>1495795902</v>
      </c>
      <c r="AA31" s="71">
        <v>1324692020</v>
      </c>
      <c r="AB31" s="71">
        <v>6680082510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2442</v>
      </c>
      <c r="B32" s="70">
        <v>24</v>
      </c>
      <c r="C32" s="70">
        <v>18</v>
      </c>
      <c r="D32" s="70">
        <v>24</v>
      </c>
      <c r="E32" s="70">
        <v>2024</v>
      </c>
      <c r="F32" s="70" t="s">
        <v>1554</v>
      </c>
      <c r="G32" s="1073" t="s">
        <v>2439</v>
      </c>
      <c r="H32" s="70" t="s">
        <v>2440</v>
      </c>
      <c r="I32" s="1066"/>
      <c r="J32" s="73">
        <v>548254</v>
      </c>
      <c r="K32" s="71">
        <v>698867404</v>
      </c>
      <c r="L32" s="71">
        <v>690274</v>
      </c>
      <c r="M32" s="71">
        <v>879489640</v>
      </c>
      <c r="N32" s="71">
        <v>1451300</v>
      </c>
      <c r="O32" s="71">
        <v>3111069069</v>
      </c>
      <c r="P32" s="71">
        <v>301449</v>
      </c>
      <c r="Q32" s="71">
        <v>1780297168</v>
      </c>
      <c r="R32" s="71">
        <v>186</v>
      </c>
      <c r="S32" s="71">
        <v>1545272</v>
      </c>
      <c r="T32" s="71">
        <v>104584</v>
      </c>
      <c r="U32" s="71">
        <v>5790</v>
      </c>
      <c r="V32" s="71">
        <v>2153</v>
      </c>
      <c r="W32" s="71">
        <v>725822655</v>
      </c>
      <c r="X32" s="71">
        <v>35501827</v>
      </c>
      <c r="Y32" s="71">
        <v>13200479</v>
      </c>
      <c r="Z32" s="71">
        <v>7245793513.6876593</v>
      </c>
      <c r="AA32" s="71">
        <v>1510966190</v>
      </c>
      <c r="AB32" s="71">
        <v>7126513783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1635</v>
      </c>
      <c r="B33" s="70">
        <v>25</v>
      </c>
      <c r="C33" s="70">
        <v>18</v>
      </c>
      <c r="D33" s="70">
        <v>25</v>
      </c>
      <c r="E33" s="70">
        <v>2024</v>
      </c>
      <c r="F33" s="70" t="s">
        <v>1554</v>
      </c>
      <c r="G33" s="1073" t="s">
        <v>1632</v>
      </c>
      <c r="H33" s="70" t="s">
        <v>1633</v>
      </c>
      <c r="I33" s="1066"/>
      <c r="J33" s="73">
        <v>448375</v>
      </c>
      <c r="K33" s="71">
        <v>618541110</v>
      </c>
      <c r="L33" s="71">
        <v>43733</v>
      </c>
      <c r="M33" s="71">
        <v>60089324.999999993</v>
      </c>
      <c r="N33" s="71">
        <v>7100</v>
      </c>
      <c r="O33" s="71">
        <v>11938476.000000002</v>
      </c>
      <c r="P33" s="71">
        <v>591</v>
      </c>
      <c r="Q33" s="71">
        <v>1818480</v>
      </c>
      <c r="R33" s="71">
        <v>0</v>
      </c>
      <c r="S33" s="71">
        <v>0</v>
      </c>
      <c r="T33" s="71">
        <v>0</v>
      </c>
      <c r="U33" s="71">
        <v>0</v>
      </c>
      <c r="V33" s="71">
        <v>0</v>
      </c>
      <c r="W33" s="71">
        <v>0</v>
      </c>
      <c r="X33" s="71">
        <v>0</v>
      </c>
      <c r="Y33" s="71">
        <v>0</v>
      </c>
      <c r="Z33" s="71">
        <v>692387391.00000012</v>
      </c>
      <c r="AA33" s="71">
        <v>1275996362</v>
      </c>
      <c r="AB33" s="71">
        <v>7443517833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2351</v>
      </c>
      <c r="B34" s="70">
        <v>26</v>
      </c>
      <c r="C34" s="70">
        <v>18</v>
      </c>
      <c r="D34" s="70">
        <v>26</v>
      </c>
      <c r="E34" s="70">
        <v>2024</v>
      </c>
      <c r="F34" s="70" t="s">
        <v>1554</v>
      </c>
      <c r="G34" s="1073" t="s">
        <v>2348</v>
      </c>
      <c r="H34" s="70" t="s">
        <v>2349</v>
      </c>
      <c r="I34" s="1066"/>
      <c r="J34" s="73">
        <v>148942</v>
      </c>
      <c r="K34" s="71">
        <v>200639182</v>
      </c>
      <c r="L34" s="71">
        <v>158955</v>
      </c>
      <c r="M34" s="71">
        <v>213593252</v>
      </c>
      <c r="N34" s="71">
        <v>17200</v>
      </c>
      <c r="O34" s="71">
        <v>37574108</v>
      </c>
      <c r="P34" s="71">
        <v>378</v>
      </c>
      <c r="Q34" s="71">
        <v>2214784.0000000005</v>
      </c>
      <c r="R34" s="71">
        <v>0</v>
      </c>
      <c r="S34" s="71">
        <v>0</v>
      </c>
      <c r="T34" s="71">
        <v>0</v>
      </c>
      <c r="U34" s="71">
        <v>0</v>
      </c>
      <c r="V34" s="71">
        <v>0</v>
      </c>
      <c r="W34" s="71">
        <v>0</v>
      </c>
      <c r="X34" s="71">
        <v>0</v>
      </c>
      <c r="Y34" s="71">
        <v>0</v>
      </c>
      <c r="Z34" s="71">
        <v>454021326.00000006</v>
      </c>
      <c r="AA34" s="71">
        <v>207800820.00000003</v>
      </c>
      <c r="AB34" s="71">
        <v>1859265430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2375</v>
      </c>
      <c r="B35" s="70">
        <v>27</v>
      </c>
      <c r="C35" s="70">
        <v>18</v>
      </c>
      <c r="D35" s="70">
        <v>27</v>
      </c>
      <c r="E35" s="70">
        <v>2024</v>
      </c>
      <c r="F35" s="70" t="s">
        <v>1554</v>
      </c>
      <c r="G35" s="1073" t="s">
        <v>2372</v>
      </c>
      <c r="H35" s="70" t="s">
        <v>2373</v>
      </c>
      <c r="I35" s="1066"/>
      <c r="J35" s="73">
        <v>340636</v>
      </c>
      <c r="K35" s="71">
        <v>468197226</v>
      </c>
      <c r="L35" s="71">
        <v>34876</v>
      </c>
      <c r="M35" s="71">
        <v>47811795</v>
      </c>
      <c r="N35" s="71">
        <v>4200</v>
      </c>
      <c r="O35" s="71">
        <v>6938957.9999999991</v>
      </c>
      <c r="P35" s="71">
        <v>808</v>
      </c>
      <c r="Q35" s="71">
        <v>2483853</v>
      </c>
      <c r="R35" s="71">
        <v>0</v>
      </c>
      <c r="S35" s="71">
        <v>0</v>
      </c>
      <c r="T35" s="71">
        <v>0</v>
      </c>
      <c r="U35" s="71">
        <v>0</v>
      </c>
      <c r="V35" s="71">
        <v>0</v>
      </c>
      <c r="W35" s="71">
        <v>0</v>
      </c>
      <c r="X35" s="71">
        <v>0</v>
      </c>
      <c r="Y35" s="71">
        <v>0</v>
      </c>
      <c r="Z35" s="71">
        <v>525431831.99999982</v>
      </c>
      <c r="AA35" s="71">
        <v>967696459.00000012</v>
      </c>
      <c r="AB35" s="71">
        <v>4956932011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2399</v>
      </c>
      <c r="B36" s="70">
        <v>28</v>
      </c>
      <c r="C36" s="70">
        <v>18</v>
      </c>
      <c r="D36" s="70">
        <v>28</v>
      </c>
      <c r="E36" s="70">
        <v>2024</v>
      </c>
      <c r="F36" s="70" t="s">
        <v>1554</v>
      </c>
      <c r="G36" s="1073" t="s">
        <v>2396</v>
      </c>
      <c r="H36" s="70" t="s">
        <v>2397</v>
      </c>
      <c r="I36" s="1066"/>
      <c r="J36" s="73">
        <v>40252</v>
      </c>
      <c r="K36" s="71">
        <v>55868452</v>
      </c>
      <c r="L36" s="71">
        <v>78467</v>
      </c>
      <c r="M36" s="71">
        <v>108519963</v>
      </c>
      <c r="N36" s="71">
        <v>0</v>
      </c>
      <c r="O36" s="71">
        <v>0</v>
      </c>
      <c r="P36" s="71">
        <v>0</v>
      </c>
      <c r="Q36" s="71">
        <v>0</v>
      </c>
      <c r="R36" s="71">
        <v>0</v>
      </c>
      <c r="S36" s="71">
        <v>0</v>
      </c>
      <c r="T36" s="71">
        <v>0</v>
      </c>
      <c r="U36" s="71">
        <v>0</v>
      </c>
      <c r="V36" s="71">
        <v>0</v>
      </c>
      <c r="W36" s="71">
        <v>0</v>
      </c>
      <c r="X36" s="71">
        <v>0</v>
      </c>
      <c r="Y36" s="71">
        <v>0</v>
      </c>
      <c r="Z36" s="71">
        <v>164388415</v>
      </c>
      <c r="AA36" s="71">
        <v>117314819</v>
      </c>
      <c r="AB36" s="71">
        <v>733162338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1643</v>
      </c>
      <c r="B37" s="70">
        <v>29</v>
      </c>
      <c r="C37" s="70">
        <v>18</v>
      </c>
      <c r="D37" s="70">
        <v>29</v>
      </c>
      <c r="E37" s="70">
        <v>2024</v>
      </c>
      <c r="F37" s="70" t="s">
        <v>1554</v>
      </c>
      <c r="G37" s="1073" t="s">
        <v>1640</v>
      </c>
      <c r="H37" s="70" t="s">
        <v>1641</v>
      </c>
      <c r="I37" s="1066"/>
      <c r="J37" s="73">
        <v>515470</v>
      </c>
      <c r="K37" s="71">
        <v>690196962.00000012</v>
      </c>
      <c r="L37" s="71">
        <v>493090</v>
      </c>
      <c r="M37" s="71">
        <v>657721359</v>
      </c>
      <c r="N37" s="71">
        <v>87600</v>
      </c>
      <c r="O37" s="71">
        <v>169500426</v>
      </c>
      <c r="P37" s="71">
        <v>16277.999999999998</v>
      </c>
      <c r="Q37" s="71">
        <v>102777345</v>
      </c>
      <c r="R37" s="71">
        <v>324</v>
      </c>
      <c r="S37" s="71">
        <v>2694219</v>
      </c>
      <c r="T37" s="71">
        <v>0</v>
      </c>
      <c r="U37" s="71">
        <v>0</v>
      </c>
      <c r="V37" s="71">
        <v>0</v>
      </c>
      <c r="W37" s="71">
        <v>0</v>
      </c>
      <c r="X37" s="71">
        <v>0</v>
      </c>
      <c r="Y37" s="71">
        <v>0</v>
      </c>
      <c r="Z37" s="71">
        <v>1622890310.6083503</v>
      </c>
      <c r="AA37" s="71">
        <v>1214864310</v>
      </c>
      <c r="AB37" s="71">
        <v>6477045950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2446</v>
      </c>
      <c r="B38" s="70">
        <v>30</v>
      </c>
      <c r="C38" s="70">
        <v>18</v>
      </c>
      <c r="D38" s="70">
        <v>30</v>
      </c>
      <c r="E38" s="70">
        <v>2024</v>
      </c>
      <c r="F38" s="70" t="s">
        <v>1554</v>
      </c>
      <c r="G38" s="1073" t="s">
        <v>2443</v>
      </c>
      <c r="H38" s="70" t="s">
        <v>2444</v>
      </c>
      <c r="I38" s="1066"/>
      <c r="J38" s="73">
        <v>292587</v>
      </c>
      <c r="K38" s="71">
        <v>405252689.00000006</v>
      </c>
      <c r="L38" s="71">
        <v>56733</v>
      </c>
      <c r="M38" s="71">
        <v>78280676</v>
      </c>
      <c r="N38" s="71">
        <v>0</v>
      </c>
      <c r="O38" s="71">
        <v>0</v>
      </c>
      <c r="P38" s="71">
        <v>0</v>
      </c>
      <c r="Q38" s="71">
        <v>0</v>
      </c>
      <c r="R38" s="71">
        <v>0</v>
      </c>
      <c r="S38" s="71">
        <v>0</v>
      </c>
      <c r="T38" s="71">
        <v>0</v>
      </c>
      <c r="U38" s="71">
        <v>0</v>
      </c>
      <c r="V38" s="71">
        <v>0</v>
      </c>
      <c r="W38" s="71">
        <v>0</v>
      </c>
      <c r="X38" s="71">
        <v>0</v>
      </c>
      <c r="Y38" s="71">
        <v>0</v>
      </c>
      <c r="Z38" s="71">
        <v>483533365</v>
      </c>
      <c r="AA38" s="71">
        <v>956866919</v>
      </c>
      <c r="AB38" s="71">
        <v>4779567109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26115</v>
      </c>
      <c r="K39" s="71">
        <v>34766117</v>
      </c>
      <c r="L39" s="71">
        <v>22078</v>
      </c>
      <c r="M39" s="71">
        <v>29313981</v>
      </c>
      <c r="N39" s="71">
        <v>42200</v>
      </c>
      <c r="O39" s="71">
        <v>77661375</v>
      </c>
      <c r="P39" s="71">
        <v>3862</v>
      </c>
      <c r="Q39" s="71">
        <v>20985957</v>
      </c>
      <c r="R39" s="71">
        <v>0</v>
      </c>
      <c r="S39" s="71">
        <v>0</v>
      </c>
      <c r="T39" s="71">
        <v>0</v>
      </c>
      <c r="U39" s="71">
        <v>0</v>
      </c>
      <c r="V39" s="71">
        <v>0</v>
      </c>
      <c r="W39" s="71">
        <v>0</v>
      </c>
      <c r="X39" s="71">
        <v>0</v>
      </c>
      <c r="Y39" s="71">
        <v>0</v>
      </c>
      <c r="Z39" s="71">
        <v>162727429.99999997</v>
      </c>
      <c r="AA39" s="71">
        <v>9301793</v>
      </c>
      <c r="AB39" s="71">
        <v>160548613</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2422</v>
      </c>
      <c r="B40" s="70">
        <v>32</v>
      </c>
      <c r="C40" s="70">
        <v>18</v>
      </c>
      <c r="D40" s="70">
        <v>32</v>
      </c>
      <c r="E40" s="70">
        <v>2024</v>
      </c>
      <c r="F40" s="70" t="s">
        <v>1554</v>
      </c>
      <c r="G40" s="1073" t="s">
        <v>2419</v>
      </c>
      <c r="H40" s="70" t="s">
        <v>2420</v>
      </c>
      <c r="I40" s="1066"/>
      <c r="J40" s="73">
        <v>184229</v>
      </c>
      <c r="K40" s="71">
        <v>231212425</v>
      </c>
      <c r="L40" s="71">
        <v>139435</v>
      </c>
      <c r="M40" s="71">
        <v>175026564</v>
      </c>
      <c r="N40" s="71">
        <v>508000</v>
      </c>
      <c r="O40" s="71">
        <v>1004523699.0000001</v>
      </c>
      <c r="P40" s="71">
        <v>77387</v>
      </c>
      <c r="Q40" s="71">
        <v>464510099.99999994</v>
      </c>
      <c r="R40" s="71">
        <v>11</v>
      </c>
      <c r="S40" s="71">
        <v>95704</v>
      </c>
      <c r="T40" s="71">
        <v>0</v>
      </c>
      <c r="U40" s="71">
        <v>0</v>
      </c>
      <c r="V40" s="71">
        <v>0</v>
      </c>
      <c r="W40" s="71">
        <v>0</v>
      </c>
      <c r="X40" s="71">
        <v>0</v>
      </c>
      <c r="Y40" s="71">
        <v>0</v>
      </c>
      <c r="Z40" s="71">
        <v>1875368492.0205102</v>
      </c>
      <c r="AA40" s="71">
        <v>436873571</v>
      </c>
      <c r="AB40" s="71">
        <v>2462062807</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2383</v>
      </c>
      <c r="B41" s="70">
        <v>33</v>
      </c>
      <c r="C41" s="70">
        <v>18</v>
      </c>
      <c r="D41" s="70">
        <v>33</v>
      </c>
      <c r="E41" s="70">
        <v>2024</v>
      </c>
      <c r="F41" s="70" t="s">
        <v>1554</v>
      </c>
      <c r="G41" s="1073" t="s">
        <v>2380</v>
      </c>
      <c r="H41" s="70" t="s">
        <v>2381</v>
      </c>
      <c r="I41" s="1066"/>
      <c r="J41" s="73">
        <v>34399</v>
      </c>
      <c r="K41" s="71">
        <v>46659237.999999993</v>
      </c>
      <c r="L41" s="71">
        <v>22029</v>
      </c>
      <c r="M41" s="71">
        <v>29773768</v>
      </c>
      <c r="N41" s="71">
        <v>32200.000000000004</v>
      </c>
      <c r="O41" s="71">
        <v>57149548</v>
      </c>
      <c r="P41" s="71">
        <v>349</v>
      </c>
      <c r="Q41" s="71">
        <v>2038077</v>
      </c>
      <c r="R41" s="71">
        <v>32128.999999999996</v>
      </c>
      <c r="S41" s="71">
        <v>267567647.99999997</v>
      </c>
      <c r="T41" s="71">
        <v>0</v>
      </c>
      <c r="U41" s="71">
        <v>0</v>
      </c>
      <c r="V41" s="71">
        <v>0</v>
      </c>
      <c r="W41" s="71">
        <v>0</v>
      </c>
      <c r="X41" s="71">
        <v>0</v>
      </c>
      <c r="Y41" s="71">
        <v>0</v>
      </c>
      <c r="Z41" s="71">
        <v>403188278.90787995</v>
      </c>
      <c r="AA41" s="71">
        <v>15728138</v>
      </c>
      <c r="AB41" s="71">
        <v>282700904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2359</v>
      </c>
      <c r="B42" s="70">
        <v>34</v>
      </c>
      <c r="C42" s="70">
        <v>18</v>
      </c>
      <c r="D42" s="70">
        <v>34</v>
      </c>
      <c r="E42" s="70">
        <v>2024</v>
      </c>
      <c r="F42" s="70" t="s">
        <v>1554</v>
      </c>
      <c r="G42" s="1073" t="s">
        <v>2356</v>
      </c>
      <c r="H42" s="70" t="s">
        <v>2357</v>
      </c>
      <c r="I42" s="1066"/>
      <c r="J42" s="73">
        <v>222325</v>
      </c>
      <c r="K42" s="71">
        <v>304758229</v>
      </c>
      <c r="L42" s="71">
        <v>99917</v>
      </c>
      <c r="M42" s="71">
        <v>136603097.00000003</v>
      </c>
      <c r="N42" s="71">
        <v>9800</v>
      </c>
      <c r="O42" s="71">
        <v>16910391.999999996</v>
      </c>
      <c r="P42" s="71">
        <v>300</v>
      </c>
      <c r="Q42" s="71">
        <v>1194357</v>
      </c>
      <c r="R42" s="71">
        <v>0</v>
      </c>
      <c r="S42" s="71">
        <v>0</v>
      </c>
      <c r="T42" s="71">
        <v>0</v>
      </c>
      <c r="U42" s="71">
        <v>0</v>
      </c>
      <c r="V42" s="71">
        <v>0</v>
      </c>
      <c r="W42" s="71">
        <v>0</v>
      </c>
      <c r="X42" s="71">
        <v>0</v>
      </c>
      <c r="Y42" s="71">
        <v>0</v>
      </c>
      <c r="Z42" s="71">
        <v>459466075</v>
      </c>
      <c r="AA42" s="71">
        <v>686884936</v>
      </c>
      <c r="AB42" s="71">
        <v>3544720843.9999995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2371</v>
      </c>
      <c r="B43" s="70">
        <v>35</v>
      </c>
      <c r="C43" s="70">
        <v>18</v>
      </c>
      <c r="D43" s="70">
        <v>35</v>
      </c>
      <c r="E43" s="70">
        <v>2024</v>
      </c>
      <c r="F43" s="70" t="s">
        <v>1554</v>
      </c>
      <c r="G43" s="1073" t="s">
        <v>2368</v>
      </c>
      <c r="H43" s="70" t="s">
        <v>2369</v>
      </c>
      <c r="I43" s="1066"/>
      <c r="J43" s="73">
        <v>187422</v>
      </c>
      <c r="K43" s="71">
        <v>256934446.99999997</v>
      </c>
      <c r="L43" s="71">
        <v>34276</v>
      </c>
      <c r="M43" s="71">
        <v>46798080</v>
      </c>
      <c r="N43" s="71">
        <v>0</v>
      </c>
      <c r="O43" s="71">
        <v>0</v>
      </c>
      <c r="P43" s="71">
        <v>0</v>
      </c>
      <c r="Q43" s="71">
        <v>0</v>
      </c>
      <c r="R43" s="71">
        <v>0</v>
      </c>
      <c r="S43" s="71">
        <v>0</v>
      </c>
      <c r="T43" s="71">
        <v>0</v>
      </c>
      <c r="U43" s="71">
        <v>0</v>
      </c>
      <c r="V43" s="71">
        <v>0</v>
      </c>
      <c r="W43" s="71">
        <v>0</v>
      </c>
      <c r="X43" s="71">
        <v>0</v>
      </c>
      <c r="Y43" s="71">
        <v>0</v>
      </c>
      <c r="Z43" s="71">
        <v>303732527</v>
      </c>
      <c r="AA43" s="71">
        <v>546103758</v>
      </c>
      <c r="AB43" s="71">
        <v>2977868854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2339</v>
      </c>
      <c r="B44" s="70">
        <v>36</v>
      </c>
      <c r="C44" s="70">
        <v>18</v>
      </c>
      <c r="D44" s="70">
        <v>36</v>
      </c>
      <c r="E44" s="70">
        <v>2024</v>
      </c>
      <c r="F44" s="70" t="s">
        <v>1554</v>
      </c>
      <c r="G44" s="1073" t="s">
        <v>2336</v>
      </c>
      <c r="H44" s="70" t="s">
        <v>2337</v>
      </c>
      <c r="I44" s="1066"/>
      <c r="J44" s="73">
        <v>102866</v>
      </c>
      <c r="K44" s="71">
        <v>142879872</v>
      </c>
      <c r="L44" s="71">
        <v>64188.999999999993</v>
      </c>
      <c r="M44" s="71">
        <v>88858595.000000015</v>
      </c>
      <c r="N44" s="71">
        <v>0</v>
      </c>
      <c r="O44" s="71">
        <v>0</v>
      </c>
      <c r="P44" s="71">
        <v>0</v>
      </c>
      <c r="Q44" s="71">
        <v>0</v>
      </c>
      <c r="R44" s="71">
        <v>0</v>
      </c>
      <c r="S44" s="71">
        <v>0</v>
      </c>
      <c r="T44" s="71">
        <v>0</v>
      </c>
      <c r="U44" s="71">
        <v>0</v>
      </c>
      <c r="V44" s="71">
        <v>0</v>
      </c>
      <c r="W44" s="71">
        <v>0</v>
      </c>
      <c r="X44" s="71">
        <v>0</v>
      </c>
      <c r="Y44" s="71">
        <v>0</v>
      </c>
      <c r="Z44" s="71">
        <v>231738467</v>
      </c>
      <c r="AA44" s="71">
        <v>208300294</v>
      </c>
      <c r="AB44" s="71">
        <v>1346460396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1554</v>
      </c>
      <c r="G45" s="1073" t="s">
        <v>2364</v>
      </c>
      <c r="H45" s="70" t="s">
        <v>2365</v>
      </c>
      <c r="I45" s="1066"/>
      <c r="J45" s="73">
        <v>256197</v>
      </c>
      <c r="K45" s="71">
        <v>354543893.99999994</v>
      </c>
      <c r="L45" s="71">
        <v>231257</v>
      </c>
      <c r="M45" s="71">
        <v>318218787</v>
      </c>
      <c r="N45" s="71">
        <v>0</v>
      </c>
      <c r="O45" s="71">
        <v>0</v>
      </c>
      <c r="P45" s="71">
        <v>0</v>
      </c>
      <c r="Q45" s="71">
        <v>0</v>
      </c>
      <c r="R45" s="71">
        <v>423</v>
      </c>
      <c r="S45" s="71">
        <v>3520257.9999999995</v>
      </c>
      <c r="T45" s="71">
        <v>0</v>
      </c>
      <c r="U45" s="71">
        <v>0</v>
      </c>
      <c r="V45" s="71">
        <v>0</v>
      </c>
      <c r="W45" s="71">
        <v>0</v>
      </c>
      <c r="X45" s="71">
        <v>0</v>
      </c>
      <c r="Y45" s="71">
        <v>0</v>
      </c>
      <c r="Z45" s="71">
        <v>676282938.60306001</v>
      </c>
      <c r="AA45" s="71">
        <v>735845119</v>
      </c>
      <c r="AB45" s="71">
        <v>4363516689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2335</v>
      </c>
      <c r="B46" s="70">
        <v>38</v>
      </c>
      <c r="C46" s="70">
        <v>18</v>
      </c>
      <c r="D46" s="70">
        <v>38</v>
      </c>
      <c r="E46" s="70">
        <v>2024</v>
      </c>
      <c r="F46" s="70" t="s">
        <v>1554</v>
      </c>
      <c r="G46" s="1073" t="s">
        <v>2332</v>
      </c>
      <c r="H46" s="70" t="s">
        <v>2333</v>
      </c>
      <c r="I46" s="1066"/>
      <c r="J46" s="73">
        <v>139909</v>
      </c>
      <c r="K46" s="71">
        <v>187862532.99999997</v>
      </c>
      <c r="L46" s="71">
        <v>42624</v>
      </c>
      <c r="M46" s="71">
        <v>57045049</v>
      </c>
      <c r="N46" s="71">
        <v>30400</v>
      </c>
      <c r="O46" s="71">
        <v>74363316.000000015</v>
      </c>
      <c r="P46" s="71">
        <v>4826</v>
      </c>
      <c r="Q46" s="71">
        <v>25346107</v>
      </c>
      <c r="R46" s="71">
        <v>0</v>
      </c>
      <c r="S46" s="71">
        <v>0</v>
      </c>
      <c r="T46" s="71">
        <v>0</v>
      </c>
      <c r="U46" s="71">
        <v>0</v>
      </c>
      <c r="V46" s="71">
        <v>0</v>
      </c>
      <c r="W46" s="71">
        <v>0</v>
      </c>
      <c r="X46" s="71">
        <v>0</v>
      </c>
      <c r="Y46" s="71">
        <v>0</v>
      </c>
      <c r="Z46" s="71">
        <v>344617005</v>
      </c>
      <c r="AA46" s="71">
        <v>443587148.00000006</v>
      </c>
      <c r="AB46" s="71">
        <v>2218634035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2311</v>
      </c>
      <c r="B47" s="70">
        <v>39</v>
      </c>
      <c r="C47" s="70">
        <v>18</v>
      </c>
      <c r="D47" s="70">
        <v>39</v>
      </c>
      <c r="E47" s="70">
        <v>2024</v>
      </c>
      <c r="F47" s="70" t="s">
        <v>1554</v>
      </c>
      <c r="G47" s="1073" t="s">
        <v>2308</v>
      </c>
      <c r="H47" s="70" t="s">
        <v>2309</v>
      </c>
      <c r="I47" s="1066"/>
      <c r="J47" s="73">
        <v>185004</v>
      </c>
      <c r="K47" s="71">
        <v>250235532</v>
      </c>
      <c r="L47" s="71">
        <v>291843</v>
      </c>
      <c r="M47" s="71">
        <v>393407672.00000006</v>
      </c>
      <c r="N47" s="71">
        <v>189400</v>
      </c>
      <c r="O47" s="71">
        <v>536500893</v>
      </c>
      <c r="P47" s="71">
        <v>11415</v>
      </c>
      <c r="Q47" s="71">
        <v>66328394</v>
      </c>
      <c r="R47" s="71">
        <v>0</v>
      </c>
      <c r="S47" s="71">
        <v>0</v>
      </c>
      <c r="T47" s="71">
        <v>0</v>
      </c>
      <c r="U47" s="71">
        <v>0</v>
      </c>
      <c r="V47" s="71">
        <v>0</v>
      </c>
      <c r="W47" s="71">
        <v>0</v>
      </c>
      <c r="X47" s="71">
        <v>0</v>
      </c>
      <c r="Y47" s="71">
        <v>0</v>
      </c>
      <c r="Z47" s="71">
        <v>1246472491</v>
      </c>
      <c r="AA47" s="71">
        <v>522533319.99999994</v>
      </c>
      <c r="AB47" s="71">
        <v>3402392025.0000005</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2407</v>
      </c>
      <c r="B48" s="70">
        <v>40</v>
      </c>
      <c r="C48" s="70">
        <v>18</v>
      </c>
      <c r="D48" s="70">
        <v>40</v>
      </c>
      <c r="E48" s="70">
        <v>2024</v>
      </c>
      <c r="F48" s="70" t="s">
        <v>1554</v>
      </c>
      <c r="G48" s="1073" t="s">
        <v>2404</v>
      </c>
      <c r="H48" s="70" t="s">
        <v>2405</v>
      </c>
      <c r="I48" s="1066"/>
      <c r="J48" s="73">
        <v>91143</v>
      </c>
      <c r="K48" s="71">
        <v>124774320</v>
      </c>
      <c r="L48" s="71">
        <v>60663</v>
      </c>
      <c r="M48" s="71">
        <v>82754798</v>
      </c>
      <c r="N48" s="71">
        <v>13500</v>
      </c>
      <c r="O48" s="71">
        <v>24094706</v>
      </c>
      <c r="P48" s="71">
        <v>915</v>
      </c>
      <c r="Q48" s="71">
        <v>5150866</v>
      </c>
      <c r="R48" s="71">
        <v>903</v>
      </c>
      <c r="S48" s="71">
        <v>7518261.0000000009</v>
      </c>
      <c r="T48" s="71">
        <v>0</v>
      </c>
      <c r="U48" s="71">
        <v>0</v>
      </c>
      <c r="V48" s="71">
        <v>0</v>
      </c>
      <c r="W48" s="71">
        <v>0</v>
      </c>
      <c r="X48" s="71">
        <v>0</v>
      </c>
      <c r="Y48" s="71">
        <v>0</v>
      </c>
      <c r="Z48" s="71">
        <v>244292951.06626996</v>
      </c>
      <c r="AA48" s="71">
        <v>113887332.00000001</v>
      </c>
      <c r="AB48" s="71">
        <v>782113534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2355</v>
      </c>
      <c r="B49" s="70">
        <v>41</v>
      </c>
      <c r="C49" s="70">
        <v>18</v>
      </c>
      <c r="D49" s="70">
        <v>41</v>
      </c>
      <c r="E49" s="70">
        <v>2024</v>
      </c>
      <c r="F49" s="70" t="s">
        <v>1554</v>
      </c>
      <c r="G49" s="1073" t="s">
        <v>2352</v>
      </c>
      <c r="H49" s="70" t="s">
        <v>2353</v>
      </c>
      <c r="I49" s="1066"/>
      <c r="J49" s="73">
        <v>156332</v>
      </c>
      <c r="K49" s="71">
        <v>212542231.99999997</v>
      </c>
      <c r="L49" s="71">
        <v>150810</v>
      </c>
      <c r="M49" s="71">
        <v>204265805</v>
      </c>
      <c r="N49" s="71">
        <v>71600</v>
      </c>
      <c r="O49" s="71">
        <v>176497187</v>
      </c>
      <c r="P49" s="71">
        <v>4297</v>
      </c>
      <c r="Q49" s="71">
        <v>26149884.999999996</v>
      </c>
      <c r="R49" s="71">
        <v>0</v>
      </c>
      <c r="S49" s="71">
        <v>0</v>
      </c>
      <c r="T49" s="71">
        <v>0</v>
      </c>
      <c r="U49" s="71">
        <v>0</v>
      </c>
      <c r="V49" s="71">
        <v>0</v>
      </c>
      <c r="W49" s="71">
        <v>0</v>
      </c>
      <c r="X49" s="71">
        <v>0</v>
      </c>
      <c r="Y49" s="71">
        <v>0</v>
      </c>
      <c r="Z49" s="71">
        <v>619455108.99999988</v>
      </c>
      <c r="AA49" s="71">
        <v>544669181</v>
      </c>
      <c r="AB49" s="71">
        <v>2806524746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2343</v>
      </c>
      <c r="B50" s="70">
        <v>42</v>
      </c>
      <c r="C50" s="70">
        <v>18</v>
      </c>
      <c r="D50" s="70">
        <v>42</v>
      </c>
      <c r="E50" s="70">
        <v>2024</v>
      </c>
      <c r="F50" s="70" t="s">
        <v>1554</v>
      </c>
      <c r="G50" s="1073" t="s">
        <v>2340</v>
      </c>
      <c r="H50" s="70" t="s">
        <v>2341</v>
      </c>
      <c r="I50" s="1066"/>
      <c r="J50" s="73">
        <v>193086</v>
      </c>
      <c r="K50" s="71">
        <v>262833248.00000003</v>
      </c>
      <c r="L50" s="71">
        <v>111757</v>
      </c>
      <c r="M50" s="71">
        <v>151704245</v>
      </c>
      <c r="N50" s="71">
        <v>19100</v>
      </c>
      <c r="O50" s="71">
        <v>66331171</v>
      </c>
      <c r="P50" s="71">
        <v>473</v>
      </c>
      <c r="Q50" s="71">
        <v>2772359</v>
      </c>
      <c r="R50" s="71">
        <v>0</v>
      </c>
      <c r="S50" s="71">
        <v>0</v>
      </c>
      <c r="T50" s="71">
        <v>0</v>
      </c>
      <c r="U50" s="71">
        <v>0</v>
      </c>
      <c r="V50" s="71">
        <v>0</v>
      </c>
      <c r="W50" s="71">
        <v>0</v>
      </c>
      <c r="X50" s="71">
        <v>0</v>
      </c>
      <c r="Y50" s="71">
        <v>0</v>
      </c>
      <c r="Z50" s="71">
        <v>483641023.00000006</v>
      </c>
      <c r="AA50" s="71">
        <v>308675205</v>
      </c>
      <c r="AB50" s="71">
        <v>2397474184</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2415</v>
      </c>
      <c r="B51" s="70">
        <v>43</v>
      </c>
      <c r="C51" s="70">
        <v>18</v>
      </c>
      <c r="D51" s="70">
        <v>43</v>
      </c>
      <c r="E51" s="70">
        <v>2024</v>
      </c>
      <c r="F51" s="70" t="s">
        <v>1554</v>
      </c>
      <c r="G51" s="1073" t="s">
        <v>2412</v>
      </c>
      <c r="H51" s="70" t="s">
        <v>2413</v>
      </c>
      <c r="I51" s="1066"/>
      <c r="J51" s="73">
        <v>64436.000000000007</v>
      </c>
      <c r="K51" s="71">
        <v>89808729</v>
      </c>
      <c r="L51" s="71">
        <v>31859</v>
      </c>
      <c r="M51" s="71">
        <v>44301890</v>
      </c>
      <c r="N51" s="71">
        <v>0</v>
      </c>
      <c r="O51" s="71">
        <v>0</v>
      </c>
      <c r="P51" s="71">
        <v>0</v>
      </c>
      <c r="Q51" s="71">
        <v>0</v>
      </c>
      <c r="R51" s="71">
        <v>0</v>
      </c>
      <c r="S51" s="71">
        <v>0</v>
      </c>
      <c r="T51" s="71">
        <v>0</v>
      </c>
      <c r="U51" s="71">
        <v>0</v>
      </c>
      <c r="V51" s="71">
        <v>0</v>
      </c>
      <c r="W51" s="71">
        <v>0</v>
      </c>
      <c r="X51" s="71">
        <v>0</v>
      </c>
      <c r="Y51" s="71">
        <v>0</v>
      </c>
      <c r="Z51" s="71">
        <v>134110618.99999997</v>
      </c>
      <c r="AA51" s="71">
        <v>215667703</v>
      </c>
      <c r="AB51" s="71">
        <v>1542314715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2386</v>
      </c>
      <c r="B190" s="70">
        <v>182</v>
      </c>
      <c r="C190" s="70">
        <v>16</v>
      </c>
      <c r="D190" s="70">
        <v>2</v>
      </c>
      <c r="E190" s="70">
        <v>2022</v>
      </c>
      <c r="F190" s="70" t="s">
        <v>161</v>
      </c>
      <c r="G190" s="1073" t="s">
        <v>2384</v>
      </c>
      <c r="H190" s="70" t="s">
        <v>2385</v>
      </c>
      <c r="I190" s="1066"/>
      <c r="J190" s="73"/>
      <c r="K190" s="71"/>
      <c r="L190" s="71"/>
      <c r="M190" s="71"/>
      <c r="N190" s="71"/>
      <c r="O190" s="71"/>
      <c r="P190" s="71"/>
      <c r="Q190" s="71"/>
      <c r="R190" s="71"/>
      <c r="S190" s="71"/>
      <c r="T190" s="71"/>
      <c r="U190" s="71"/>
      <c r="V190" s="71"/>
      <c r="W190" s="71"/>
      <c r="X190" s="71"/>
      <c r="Y190" s="71"/>
      <c r="Z190" s="71"/>
      <c r="AA190" s="71"/>
      <c r="AB190" s="71"/>
      <c r="AC190" s="72"/>
      <c r="AD190" s="71">
        <v>57562581.913262494</v>
      </c>
      <c r="AE190" s="71">
        <v>870470.32338196412</v>
      </c>
      <c r="AF190" s="71">
        <v>159964.01923176233</v>
      </c>
      <c r="AG190" s="71">
        <v>17560662.133975692</v>
      </c>
      <c r="AH190" s="71">
        <v>31227346.646519098</v>
      </c>
      <c r="AI190" s="71">
        <v>0</v>
      </c>
      <c r="AJ190" s="71">
        <v>0</v>
      </c>
      <c r="AK190" s="71">
        <v>1873895.2964360612</v>
      </c>
      <c r="AL190" s="71">
        <v>0</v>
      </c>
      <c r="AM190" s="71">
        <v>0</v>
      </c>
      <c r="AN190" s="71">
        <v>109254920.33280706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2417</v>
      </c>
      <c r="B191" s="70">
        <v>183</v>
      </c>
      <c r="C191" s="70">
        <v>16</v>
      </c>
      <c r="D191" s="70">
        <v>3</v>
      </c>
      <c r="E191" s="70">
        <v>2022</v>
      </c>
      <c r="F191" s="70" t="s">
        <v>161</v>
      </c>
      <c r="G191" s="1073" t="s">
        <v>2416</v>
      </c>
      <c r="H191" s="70" t="s">
        <v>2307</v>
      </c>
      <c r="I191" s="1066"/>
      <c r="J191" s="73"/>
      <c r="K191" s="71"/>
      <c r="L191" s="71"/>
      <c r="M191" s="71"/>
      <c r="N191" s="71"/>
      <c r="O191" s="71"/>
      <c r="P191" s="71"/>
      <c r="Q191" s="71"/>
      <c r="R191" s="71"/>
      <c r="S191" s="71"/>
      <c r="T191" s="71"/>
      <c r="U191" s="71"/>
      <c r="V191" s="71"/>
      <c r="W191" s="71"/>
      <c r="X191" s="71"/>
      <c r="Y191" s="71"/>
      <c r="Z191" s="71"/>
      <c r="AA191" s="71"/>
      <c r="AB191" s="71"/>
      <c r="AC191" s="72"/>
      <c r="AD191" s="71">
        <v>63629984.959058255</v>
      </c>
      <c r="AE191" s="71">
        <v>1502431.77815727</v>
      </c>
      <c r="AF191" s="71">
        <v>970816.11671690235</v>
      </c>
      <c r="AG191" s="71">
        <v>27934662.676890247</v>
      </c>
      <c r="AH191" s="71">
        <v>48257894.188690789</v>
      </c>
      <c r="AI191" s="71">
        <v>0</v>
      </c>
      <c r="AJ191" s="71">
        <v>0</v>
      </c>
      <c r="AK191" s="71">
        <v>2968636.4984195866</v>
      </c>
      <c r="AL191" s="71">
        <v>0</v>
      </c>
      <c r="AM191" s="71">
        <v>0</v>
      </c>
      <c r="AN191" s="71">
        <v>145264426.21793303</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2318</v>
      </c>
      <c r="B192" s="70">
        <v>184</v>
      </c>
      <c r="C192" s="70">
        <v>16</v>
      </c>
      <c r="D192" s="70">
        <v>4</v>
      </c>
      <c r="E192" s="70">
        <v>2022</v>
      </c>
      <c r="F192" s="70" t="s">
        <v>161</v>
      </c>
      <c r="G192" s="1073" t="s">
        <v>2316</v>
      </c>
      <c r="H192" s="70" t="s">
        <v>2317</v>
      </c>
      <c r="I192" s="1066"/>
      <c r="J192" s="73"/>
      <c r="K192" s="71"/>
      <c r="L192" s="71"/>
      <c r="M192" s="71"/>
      <c r="N192" s="71"/>
      <c r="O192" s="71"/>
      <c r="P192" s="71"/>
      <c r="Q192" s="71"/>
      <c r="R192" s="71"/>
      <c r="S192" s="71"/>
      <c r="T192" s="71"/>
      <c r="U192" s="71"/>
      <c r="V192" s="71"/>
      <c r="W192" s="71"/>
      <c r="X192" s="71"/>
      <c r="Y192" s="71"/>
      <c r="Z192" s="71"/>
      <c r="AA192" s="71"/>
      <c r="AB192" s="71"/>
      <c r="AC192" s="72"/>
      <c r="AD192" s="71">
        <v>45797030.407693222</v>
      </c>
      <c r="AE192" s="71">
        <v>2327637.6447233716</v>
      </c>
      <c r="AF192" s="71">
        <v>2245012.2699078363</v>
      </c>
      <c r="AG192" s="71">
        <v>31697661.705599327</v>
      </c>
      <c r="AH192" s="71">
        <v>44571215.527996622</v>
      </c>
      <c r="AI192" s="71">
        <v>0</v>
      </c>
      <c r="AJ192" s="71">
        <v>0</v>
      </c>
      <c r="AK192" s="71">
        <v>2522630.8235374098</v>
      </c>
      <c r="AL192" s="71">
        <v>0</v>
      </c>
      <c r="AM192" s="71">
        <v>0</v>
      </c>
      <c r="AN192" s="71">
        <v>129161188.3794578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2362</v>
      </c>
      <c r="B193" s="70">
        <v>185</v>
      </c>
      <c r="C193" s="70">
        <v>16</v>
      </c>
      <c r="D193" s="70">
        <v>5</v>
      </c>
      <c r="E193" s="70">
        <v>2022</v>
      </c>
      <c r="F193" s="70" t="s">
        <v>161</v>
      </c>
      <c r="G193" s="1073" t="s">
        <v>2360</v>
      </c>
      <c r="H193" s="70" t="s">
        <v>2361</v>
      </c>
      <c r="I193" s="1066"/>
      <c r="J193" s="73"/>
      <c r="K193" s="71"/>
      <c r="L193" s="71"/>
      <c r="M193" s="71"/>
      <c r="N193" s="71"/>
      <c r="O193" s="71"/>
      <c r="P193" s="71"/>
      <c r="Q193" s="71"/>
      <c r="R193" s="71"/>
      <c r="S193" s="71"/>
      <c r="T193" s="71"/>
      <c r="U193" s="71"/>
      <c r="V193" s="71"/>
      <c r="W193" s="71"/>
      <c r="X193" s="71"/>
      <c r="Y193" s="71"/>
      <c r="Z193" s="71"/>
      <c r="AA193" s="71"/>
      <c r="AB193" s="71"/>
      <c r="AC193" s="72"/>
      <c r="AD193" s="71">
        <v>176767061.14969411</v>
      </c>
      <c r="AE193" s="71">
        <v>2447762.5493500829</v>
      </c>
      <c r="AF193" s="71">
        <v>3662624.4403410405</v>
      </c>
      <c r="AG193" s="71">
        <v>95911028.383908644</v>
      </c>
      <c r="AH193" s="71">
        <v>111442067.27760455</v>
      </c>
      <c r="AI193" s="71">
        <v>0</v>
      </c>
      <c r="AJ193" s="71">
        <v>0</v>
      </c>
      <c r="AK193" s="71">
        <v>6141810.6311800443</v>
      </c>
      <c r="AL193" s="71">
        <v>0</v>
      </c>
      <c r="AM193" s="71">
        <v>0</v>
      </c>
      <c r="AN193" s="71">
        <v>396372354.43207848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2212</v>
      </c>
      <c r="B194" s="70">
        <v>186</v>
      </c>
      <c r="C194" s="70">
        <v>16</v>
      </c>
      <c r="D194" s="70">
        <v>6</v>
      </c>
      <c r="E194" s="70">
        <v>2022</v>
      </c>
      <c r="F194" s="70" t="s">
        <v>161</v>
      </c>
      <c r="G194" s="1073" t="s">
        <v>2193</v>
      </c>
      <c r="H194" s="70" t="s">
        <v>2194</v>
      </c>
      <c r="I194" s="1066"/>
      <c r="J194" s="73"/>
      <c r="K194" s="71"/>
      <c r="L194" s="71"/>
      <c r="M194" s="71"/>
      <c r="N194" s="71"/>
      <c r="O194" s="71"/>
      <c r="P194" s="71"/>
      <c r="Q194" s="71"/>
      <c r="R194" s="71"/>
      <c r="S194" s="71"/>
      <c r="T194" s="71"/>
      <c r="U194" s="71"/>
      <c r="V194" s="71"/>
      <c r="W194" s="71"/>
      <c r="X194" s="71"/>
      <c r="Y194" s="71"/>
      <c r="Z194" s="71"/>
      <c r="AA194" s="71"/>
      <c r="AB194" s="71"/>
      <c r="AC194" s="72"/>
      <c r="AD194" s="71">
        <v>532081606.16370004</v>
      </c>
      <c r="AE194" s="71">
        <v>8488826.5936209131</v>
      </c>
      <c r="AF194" s="71">
        <v>2062984.2480234175</v>
      </c>
      <c r="AG194" s="71">
        <v>365113918.64063883</v>
      </c>
      <c r="AH194" s="71">
        <v>386646737.34622675</v>
      </c>
      <c r="AI194" s="71">
        <v>0</v>
      </c>
      <c r="AJ194" s="71">
        <v>0</v>
      </c>
      <c r="AK194" s="71">
        <v>20567395.453165367</v>
      </c>
      <c r="AL194" s="71">
        <v>0</v>
      </c>
      <c r="AM194" s="71">
        <v>0</v>
      </c>
      <c r="AN194" s="71">
        <v>1314961468.4453752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41263599.179374732</v>
      </c>
      <c r="AE195" s="71">
        <v>927921.36472517357</v>
      </c>
      <c r="AF195" s="71">
        <v>750176.09019033355</v>
      </c>
      <c r="AG195" s="71">
        <v>30170647.606992744</v>
      </c>
      <c r="AH195" s="71">
        <v>46451028.848137483</v>
      </c>
      <c r="AI195" s="71">
        <v>0</v>
      </c>
      <c r="AJ195" s="71">
        <v>0</v>
      </c>
      <c r="AK195" s="71">
        <v>2848031.6054433412</v>
      </c>
      <c r="AL195" s="71">
        <v>0</v>
      </c>
      <c r="AM195" s="71">
        <v>0</v>
      </c>
      <c r="AN195" s="71">
        <v>122411404.69486381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2314</v>
      </c>
      <c r="B196" s="70">
        <v>188</v>
      </c>
      <c r="C196" s="70">
        <v>16</v>
      </c>
      <c r="D196" s="70">
        <v>8</v>
      </c>
      <c r="E196" s="70">
        <v>2022</v>
      </c>
      <c r="F196" s="70" t="s">
        <v>161</v>
      </c>
      <c r="G196" s="1073" t="s">
        <v>2312</v>
      </c>
      <c r="H196" s="70" t="s">
        <v>2313</v>
      </c>
      <c r="I196" s="1066"/>
      <c r="J196" s="73"/>
      <c r="K196" s="71"/>
      <c r="L196" s="71"/>
      <c r="M196" s="71"/>
      <c r="N196" s="71"/>
      <c r="O196" s="71"/>
      <c r="P196" s="71"/>
      <c r="Q196" s="71"/>
      <c r="R196" s="71"/>
      <c r="S196" s="71"/>
      <c r="T196" s="71"/>
      <c r="U196" s="71"/>
      <c r="V196" s="71"/>
      <c r="W196" s="71"/>
      <c r="X196" s="71"/>
      <c r="Y196" s="71"/>
      <c r="Z196" s="71"/>
      <c r="AA196" s="71"/>
      <c r="AB196" s="71"/>
      <c r="AC196" s="72"/>
      <c r="AD196" s="71">
        <v>105258541.55027199</v>
      </c>
      <c r="AE196" s="71">
        <v>1467612.9652219913</v>
      </c>
      <c r="AF196" s="71">
        <v>2829708.3402032438</v>
      </c>
      <c r="AG196" s="71">
        <v>50797457.097694345</v>
      </c>
      <c r="AH196" s="71">
        <v>69704600.1874322</v>
      </c>
      <c r="AI196" s="71">
        <v>0</v>
      </c>
      <c r="AJ196" s="71">
        <v>0</v>
      </c>
      <c r="AK196" s="71">
        <v>4207225.506372639</v>
      </c>
      <c r="AL196" s="71">
        <v>0</v>
      </c>
      <c r="AM196" s="71">
        <v>0</v>
      </c>
      <c r="AN196" s="71">
        <v>234265145.64719641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2453</v>
      </c>
      <c r="B197" s="70">
        <v>189</v>
      </c>
      <c r="C197" s="70">
        <v>16</v>
      </c>
      <c r="D197" s="70">
        <v>9</v>
      </c>
      <c r="E197" s="70">
        <v>2022</v>
      </c>
      <c r="F197" s="70" t="s">
        <v>161</v>
      </c>
      <c r="G197" s="1073" t="s">
        <v>2451</v>
      </c>
      <c r="H197" s="70" t="s">
        <v>2452</v>
      </c>
      <c r="I197" s="1066"/>
      <c r="J197" s="73"/>
      <c r="K197" s="71"/>
      <c r="L197" s="71"/>
      <c r="M197" s="71"/>
      <c r="N197" s="71"/>
      <c r="O197" s="71"/>
      <c r="P197" s="71"/>
      <c r="Q197" s="71"/>
      <c r="R197" s="71"/>
      <c r="S197" s="71"/>
      <c r="T197" s="71"/>
      <c r="U197" s="71"/>
      <c r="V197" s="71"/>
      <c r="W197" s="71"/>
      <c r="X197" s="71"/>
      <c r="Y197" s="71"/>
      <c r="Z197" s="71"/>
      <c r="AA197" s="71"/>
      <c r="AB197" s="71"/>
      <c r="AC197" s="72"/>
      <c r="AD197" s="71">
        <v>658589960.52851307</v>
      </c>
      <c r="AE197" s="71">
        <v>5431734.8179034553</v>
      </c>
      <c r="AF197" s="71">
        <v>788788.0948324831</v>
      </c>
      <c r="AG197" s="71">
        <v>266391245.24977204</v>
      </c>
      <c r="AH197" s="71">
        <v>347243605.60285622</v>
      </c>
      <c r="AI197" s="71">
        <v>0</v>
      </c>
      <c r="AJ197" s="71">
        <v>0</v>
      </c>
      <c r="AK197" s="71">
        <v>18797060.246843815</v>
      </c>
      <c r="AL197" s="71">
        <v>0</v>
      </c>
      <c r="AM197" s="71">
        <v>0</v>
      </c>
      <c r="AN197" s="71">
        <v>1297242394.5407212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2425</v>
      </c>
      <c r="B198" s="70">
        <v>190</v>
      </c>
      <c r="C198" s="70">
        <v>16</v>
      </c>
      <c r="D198" s="70">
        <v>10</v>
      </c>
      <c r="E198" s="70">
        <v>2022</v>
      </c>
      <c r="F198" s="70" t="s">
        <v>161</v>
      </c>
      <c r="G198" s="1073" t="s">
        <v>2423</v>
      </c>
      <c r="H198" s="70" t="s">
        <v>2424</v>
      </c>
      <c r="I198" s="1066"/>
      <c r="J198" s="73"/>
      <c r="K198" s="71"/>
      <c r="L198" s="71"/>
      <c r="M198" s="71"/>
      <c r="N198" s="71"/>
      <c r="O198" s="71"/>
      <c r="P198" s="71"/>
      <c r="Q198" s="71"/>
      <c r="R198" s="71"/>
      <c r="S198" s="71"/>
      <c r="T198" s="71"/>
      <c r="U198" s="71"/>
      <c r="V198" s="71"/>
      <c r="W198" s="71"/>
      <c r="X198" s="71"/>
      <c r="Y198" s="71"/>
      <c r="Z198" s="71"/>
      <c r="AA198" s="71"/>
      <c r="AB198" s="71"/>
      <c r="AC198" s="72"/>
      <c r="AD198" s="71">
        <v>24427262.771599229</v>
      </c>
      <c r="AE198" s="71">
        <v>445680.80557156558</v>
      </c>
      <c r="AF198" s="71">
        <v>66192.007957970622</v>
      </c>
      <c r="AG198" s="71">
        <v>43441127.273454703</v>
      </c>
      <c r="AH198" s="71">
        <v>51944572.849384964</v>
      </c>
      <c r="AI198" s="71">
        <v>0</v>
      </c>
      <c r="AJ198" s="71">
        <v>0</v>
      </c>
      <c r="AK198" s="71">
        <v>2818590.5823185188</v>
      </c>
      <c r="AL198" s="71">
        <v>0</v>
      </c>
      <c r="AM198" s="71">
        <v>0</v>
      </c>
      <c r="AN198" s="71">
        <v>123143426.29028694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1638</v>
      </c>
      <c r="B199" s="70">
        <v>191</v>
      </c>
      <c r="C199" s="70">
        <v>16</v>
      </c>
      <c r="D199" s="70">
        <v>11</v>
      </c>
      <c r="E199" s="70">
        <v>2022</v>
      </c>
      <c r="F199" s="70" t="s">
        <v>161</v>
      </c>
      <c r="G199" s="1073" t="s">
        <v>1636</v>
      </c>
      <c r="H199" s="70" t="s">
        <v>1637</v>
      </c>
      <c r="I199" s="1066"/>
      <c r="J199" s="73"/>
      <c r="K199" s="71"/>
      <c r="L199" s="71"/>
      <c r="M199" s="71"/>
      <c r="N199" s="71"/>
      <c r="O199" s="71"/>
      <c r="P199" s="71"/>
      <c r="Q199" s="71"/>
      <c r="R199" s="71"/>
      <c r="S199" s="71"/>
      <c r="T199" s="71"/>
      <c r="U199" s="71"/>
      <c r="V199" s="71"/>
      <c r="W199" s="71"/>
      <c r="X199" s="71"/>
      <c r="Y199" s="71"/>
      <c r="Z199" s="71"/>
      <c r="AA199" s="71"/>
      <c r="AB199" s="71"/>
      <c r="AC199" s="72"/>
      <c r="AD199" s="71">
        <v>487044634.46080744</v>
      </c>
      <c r="AE199" s="71">
        <v>3821364.7196468222</v>
      </c>
      <c r="AF199" s="71">
        <v>606760.07294806396</v>
      </c>
      <c r="AG199" s="71">
        <v>183538611.24085221</v>
      </c>
      <c r="AH199" s="71">
        <v>246070369.29796147</v>
      </c>
      <c r="AI199" s="71">
        <v>0</v>
      </c>
      <c r="AJ199" s="71">
        <v>0</v>
      </c>
      <c r="AK199" s="71">
        <v>12991755.344888711</v>
      </c>
      <c r="AL199" s="71">
        <v>0</v>
      </c>
      <c r="AM199" s="71">
        <v>0</v>
      </c>
      <c r="AN199" s="71">
        <v>934073495.13710475</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2410</v>
      </c>
      <c r="B200" s="70">
        <v>192</v>
      </c>
      <c r="C200" s="70">
        <v>16</v>
      </c>
      <c r="D200" s="70">
        <v>12</v>
      </c>
      <c r="E200" s="70">
        <v>2022</v>
      </c>
      <c r="F200" s="70" t="s">
        <v>161</v>
      </c>
      <c r="G200" s="1073" t="s">
        <v>2408</v>
      </c>
      <c r="H200" s="70" t="s">
        <v>2409</v>
      </c>
      <c r="I200" s="1066"/>
      <c r="J200" s="73"/>
      <c r="K200" s="71"/>
      <c r="L200" s="71"/>
      <c r="M200" s="71"/>
      <c r="N200" s="71"/>
      <c r="O200" s="71"/>
      <c r="P200" s="71"/>
      <c r="Q200" s="71"/>
      <c r="R200" s="71"/>
      <c r="S200" s="71"/>
      <c r="T200" s="71"/>
      <c r="U200" s="71"/>
      <c r="V200" s="71"/>
      <c r="W200" s="71"/>
      <c r="X200" s="71"/>
      <c r="Y200" s="71"/>
      <c r="Z200" s="71"/>
      <c r="AA200" s="71"/>
      <c r="AB200" s="71"/>
      <c r="AC200" s="72"/>
      <c r="AD200" s="71">
        <v>29514981.723179523</v>
      </c>
      <c r="AE200" s="71">
        <v>506613.7282083031</v>
      </c>
      <c r="AF200" s="71">
        <v>375088.04509516677</v>
      </c>
      <c r="AG200" s="71">
        <v>11973729.598597644</v>
      </c>
      <c r="AH200" s="71">
        <v>22395029.733379643</v>
      </c>
      <c r="AI200" s="71">
        <v>0</v>
      </c>
      <c r="AJ200" s="71">
        <v>0</v>
      </c>
      <c r="AK200" s="71">
        <v>1286366.1068836851</v>
      </c>
      <c r="AL200" s="71">
        <v>0</v>
      </c>
      <c r="AM200" s="71">
        <v>0</v>
      </c>
      <c r="AN200" s="71">
        <v>66051808.935343958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2322</v>
      </c>
      <c r="B201" s="70">
        <v>193</v>
      </c>
      <c r="C201" s="70">
        <v>16</v>
      </c>
      <c r="D201" s="70">
        <v>13</v>
      </c>
      <c r="E201" s="70">
        <v>2022</v>
      </c>
      <c r="F201" s="70" t="s">
        <v>161</v>
      </c>
      <c r="G201" s="1073" t="s">
        <v>2320</v>
      </c>
      <c r="H201" s="70" t="s">
        <v>2321</v>
      </c>
      <c r="I201" s="1066"/>
      <c r="J201" s="73"/>
      <c r="K201" s="71"/>
      <c r="L201" s="71"/>
      <c r="M201" s="71"/>
      <c r="N201" s="71"/>
      <c r="O201" s="71"/>
      <c r="P201" s="71"/>
      <c r="Q201" s="71"/>
      <c r="R201" s="71"/>
      <c r="S201" s="71"/>
      <c r="T201" s="71"/>
      <c r="U201" s="71"/>
      <c r="V201" s="71"/>
      <c r="W201" s="71"/>
      <c r="X201" s="71"/>
      <c r="Y201" s="71"/>
      <c r="Z201" s="71"/>
      <c r="AA201" s="71"/>
      <c r="AB201" s="71"/>
      <c r="AC201" s="72"/>
      <c r="AD201" s="71">
        <v>12765519.853475764</v>
      </c>
      <c r="AE201" s="71">
        <v>555360.0663176931</v>
      </c>
      <c r="AF201" s="71">
        <v>182028.0218844192</v>
      </c>
      <c r="AG201" s="71">
        <v>32352096.319287859</v>
      </c>
      <c r="AH201" s="71">
        <v>44666609.039764963</v>
      </c>
      <c r="AI201" s="71">
        <v>0</v>
      </c>
      <c r="AJ201" s="71">
        <v>0</v>
      </c>
      <c r="AK201" s="71">
        <v>2414034.7689410257</v>
      </c>
      <c r="AL201" s="71">
        <v>0</v>
      </c>
      <c r="AM201" s="71">
        <v>0</v>
      </c>
      <c r="AN201" s="71">
        <v>92935648.069671735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2346</v>
      </c>
      <c r="B202" s="70">
        <v>194</v>
      </c>
      <c r="C202" s="70">
        <v>16</v>
      </c>
      <c r="D202" s="70">
        <v>14</v>
      </c>
      <c r="E202" s="70">
        <v>2022</v>
      </c>
      <c r="F202" s="70" t="s">
        <v>161</v>
      </c>
      <c r="G202" s="1073" t="s">
        <v>2344</v>
      </c>
      <c r="H202" s="70" t="s">
        <v>2345</v>
      </c>
      <c r="I202" s="1066"/>
      <c r="J202" s="73"/>
      <c r="K202" s="71"/>
      <c r="L202" s="71"/>
      <c r="M202" s="71"/>
      <c r="N202" s="71"/>
      <c r="O202" s="71"/>
      <c r="P202" s="71"/>
      <c r="Q202" s="71"/>
      <c r="R202" s="71"/>
      <c r="S202" s="71"/>
      <c r="T202" s="71"/>
      <c r="U202" s="71"/>
      <c r="V202" s="71"/>
      <c r="W202" s="71"/>
      <c r="X202" s="71"/>
      <c r="Y202" s="71"/>
      <c r="Z202" s="71"/>
      <c r="AA202" s="71"/>
      <c r="AB202" s="71"/>
      <c r="AC202" s="72"/>
      <c r="AD202" s="71">
        <v>32031200.023922294</v>
      </c>
      <c r="AE202" s="71">
        <v>1848878.9668632916</v>
      </c>
      <c r="AF202" s="71">
        <v>16548.001989492655</v>
      </c>
      <c r="AG202" s="71">
        <v>77901957.347961172</v>
      </c>
      <c r="AH202" s="71">
        <v>64300838.314907879</v>
      </c>
      <c r="AI202" s="71">
        <v>0</v>
      </c>
      <c r="AJ202" s="71">
        <v>0</v>
      </c>
      <c r="AK202" s="71">
        <v>3388687.5871259337</v>
      </c>
      <c r="AL202" s="71">
        <v>0</v>
      </c>
      <c r="AM202" s="71">
        <v>0</v>
      </c>
      <c r="AN202" s="71">
        <v>179488110.24277005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2457</v>
      </c>
      <c r="B203" s="70">
        <v>195</v>
      </c>
      <c r="C203" s="70">
        <v>16</v>
      </c>
      <c r="D203" s="70">
        <v>15</v>
      </c>
      <c r="E203" s="70">
        <v>2022</v>
      </c>
      <c r="F203" s="70" t="s">
        <v>161</v>
      </c>
      <c r="G203" s="1073" t="s">
        <v>2455</v>
      </c>
      <c r="H203" s="70" t="s">
        <v>2456</v>
      </c>
      <c r="I203" s="1066"/>
      <c r="J203" s="73"/>
      <c r="K203" s="71"/>
      <c r="L203" s="71"/>
      <c r="M203" s="71"/>
      <c r="N203" s="71"/>
      <c r="O203" s="71"/>
      <c r="P203" s="71"/>
      <c r="Q203" s="71"/>
      <c r="R203" s="71"/>
      <c r="S203" s="71"/>
      <c r="T203" s="71"/>
      <c r="U203" s="71"/>
      <c r="V203" s="71"/>
      <c r="W203" s="71"/>
      <c r="X203" s="71"/>
      <c r="Y203" s="71"/>
      <c r="Z203" s="71"/>
      <c r="AA203" s="71"/>
      <c r="AB203" s="71"/>
      <c r="AC203" s="72"/>
      <c r="AD203" s="71">
        <v>223246252.04352126</v>
      </c>
      <c r="AE203" s="71">
        <v>22324081.913453851</v>
      </c>
      <c r="AF203" s="71">
        <v>3386824.4071828299</v>
      </c>
      <c r="AG203" s="71">
        <v>1103085898.8505642</v>
      </c>
      <c r="AH203" s="71">
        <v>1038442546.3440834</v>
      </c>
      <c r="AI203" s="71">
        <v>0</v>
      </c>
      <c r="AJ203" s="71">
        <v>0</v>
      </c>
      <c r="AK203" s="71">
        <v>51960823.269423299</v>
      </c>
      <c r="AL203" s="71">
        <v>0</v>
      </c>
      <c r="AM203" s="71">
        <v>0</v>
      </c>
      <c r="AN203" s="71">
        <v>2442446426.828229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2449</v>
      </c>
      <c r="B204" s="70">
        <v>196</v>
      </c>
      <c r="C204" s="70">
        <v>16</v>
      </c>
      <c r="D204" s="70">
        <v>16</v>
      </c>
      <c r="E204" s="70">
        <v>2022</v>
      </c>
      <c r="F204" s="70" t="s">
        <v>161</v>
      </c>
      <c r="G204" s="1073" t="s">
        <v>2447</v>
      </c>
      <c r="H204" s="70" t="s">
        <v>2448</v>
      </c>
      <c r="I204" s="1066"/>
      <c r="J204" s="73"/>
      <c r="K204" s="71"/>
      <c r="L204" s="71"/>
      <c r="M204" s="71"/>
      <c r="N204" s="71"/>
      <c r="O204" s="71"/>
      <c r="P204" s="71"/>
      <c r="Q204" s="71"/>
      <c r="R204" s="71"/>
      <c r="S204" s="71"/>
      <c r="T204" s="71"/>
      <c r="U204" s="71"/>
      <c r="V204" s="71"/>
      <c r="W204" s="71"/>
      <c r="X204" s="71"/>
      <c r="Y204" s="71"/>
      <c r="Z204" s="71"/>
      <c r="AA204" s="71"/>
      <c r="AB204" s="71"/>
      <c r="AC204" s="72"/>
      <c r="AD204" s="71">
        <v>76850344.784373045</v>
      </c>
      <c r="AE204" s="71">
        <v>3567187.3852192885</v>
      </c>
      <c r="AF204" s="71">
        <v>3033800.36474032</v>
      </c>
      <c r="AG204" s="71">
        <v>78368544.989202082</v>
      </c>
      <c r="AH204" s="71">
        <v>86914711.987050191</v>
      </c>
      <c r="AI204" s="71">
        <v>0</v>
      </c>
      <c r="AJ204" s="71">
        <v>0</v>
      </c>
      <c r="AK204" s="71">
        <v>5050814.1207343256</v>
      </c>
      <c r="AL204" s="71">
        <v>0</v>
      </c>
      <c r="AM204" s="71">
        <v>0</v>
      </c>
      <c r="AN204" s="71">
        <v>253785403.63131922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31358795.714730389</v>
      </c>
      <c r="AE205" s="71">
        <v>2830769.4916381473</v>
      </c>
      <c r="AF205" s="71">
        <v>2443588.293781749</v>
      </c>
      <c r="AG205" s="71">
        <v>66328160.013284303</v>
      </c>
      <c r="AH205" s="71">
        <v>67662056.758980647</v>
      </c>
      <c r="AI205" s="71">
        <v>0</v>
      </c>
      <c r="AJ205" s="71">
        <v>0</v>
      </c>
      <c r="AK205" s="71">
        <v>3889055.8529535066</v>
      </c>
      <c r="AL205" s="71">
        <v>0</v>
      </c>
      <c r="AM205" s="71">
        <v>0</v>
      </c>
      <c r="AN205" s="71">
        <v>174512426.12536871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2326</v>
      </c>
      <c r="B206" s="70">
        <v>198</v>
      </c>
      <c r="C206" s="70">
        <v>16</v>
      </c>
      <c r="D206" s="70">
        <v>18</v>
      </c>
      <c r="E206" s="70">
        <v>2022</v>
      </c>
      <c r="F206" s="70" t="s">
        <v>161</v>
      </c>
      <c r="G206" s="1073" t="s">
        <v>2324</v>
      </c>
      <c r="H206" s="70" t="s">
        <v>2325</v>
      </c>
      <c r="I206" s="1066"/>
      <c r="J206" s="73"/>
      <c r="K206" s="71"/>
      <c r="L206" s="71"/>
      <c r="M206" s="71"/>
      <c r="N206" s="71"/>
      <c r="O206" s="71"/>
      <c r="P206" s="71"/>
      <c r="Q206" s="71"/>
      <c r="R206" s="71"/>
      <c r="S206" s="71"/>
      <c r="T206" s="71"/>
      <c r="U206" s="71"/>
      <c r="V206" s="71"/>
      <c r="W206" s="71"/>
      <c r="X206" s="71"/>
      <c r="Y206" s="71"/>
      <c r="Z206" s="71"/>
      <c r="AA206" s="71"/>
      <c r="AB206" s="71"/>
      <c r="AC206" s="72"/>
      <c r="AD206" s="71">
        <v>120785990.53274381</v>
      </c>
      <c r="AE206" s="71">
        <v>607588.28572061087</v>
      </c>
      <c r="AF206" s="71">
        <v>606760.07294806396</v>
      </c>
      <c r="AG206" s="71">
        <v>18911948.419647392</v>
      </c>
      <c r="AH206" s="71">
        <v>40312175.796692401</v>
      </c>
      <c r="AI206" s="71">
        <v>0</v>
      </c>
      <c r="AJ206" s="71">
        <v>0</v>
      </c>
      <c r="AK206" s="71">
        <v>2398797.7482009856</v>
      </c>
      <c r="AL206" s="71">
        <v>0</v>
      </c>
      <c r="AM206" s="71">
        <v>0</v>
      </c>
      <c r="AN206" s="71">
        <v>183623260.85595325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2330</v>
      </c>
      <c r="B207" s="70">
        <v>199</v>
      </c>
      <c r="C207" s="70">
        <v>16</v>
      </c>
      <c r="D207" s="70">
        <v>19</v>
      </c>
      <c r="E207" s="70">
        <v>2022</v>
      </c>
      <c r="F207" s="70" t="s">
        <v>161</v>
      </c>
      <c r="G207" s="1073" t="s">
        <v>2328</v>
      </c>
      <c r="H207" s="70" t="s">
        <v>2329</v>
      </c>
      <c r="I207" s="1066"/>
      <c r="J207" s="73"/>
      <c r="K207" s="71"/>
      <c r="L207" s="71"/>
      <c r="M207" s="71"/>
      <c r="N207" s="71"/>
      <c r="O207" s="71"/>
      <c r="P207" s="71"/>
      <c r="Q207" s="71"/>
      <c r="R207" s="71"/>
      <c r="S207" s="71"/>
      <c r="T207" s="71"/>
      <c r="U207" s="71"/>
      <c r="V207" s="71"/>
      <c r="W207" s="71"/>
      <c r="X207" s="71"/>
      <c r="Y207" s="71"/>
      <c r="Z207" s="71"/>
      <c r="AA207" s="71"/>
      <c r="AB207" s="71"/>
      <c r="AC207" s="72"/>
      <c r="AD207" s="71">
        <v>33766462.620965824</v>
      </c>
      <c r="AE207" s="71">
        <v>450903.62751185737</v>
      </c>
      <c r="AF207" s="71">
        <v>77224.009284299056</v>
      </c>
      <c r="AG207" s="71">
        <v>12458495.979107669</v>
      </c>
      <c r="AH207" s="71">
        <v>18798133.201408621</v>
      </c>
      <c r="AI207" s="71">
        <v>0</v>
      </c>
      <c r="AJ207" s="71">
        <v>0</v>
      </c>
      <c r="AK207" s="71">
        <v>1043865.0479871221</v>
      </c>
      <c r="AL207" s="71">
        <v>0</v>
      </c>
      <c r="AM207" s="71">
        <v>0</v>
      </c>
      <c r="AN207" s="71">
        <v>66595084.486265391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2394</v>
      </c>
      <c r="B208" s="70">
        <v>200</v>
      </c>
      <c r="C208" s="70">
        <v>16</v>
      </c>
      <c r="D208" s="70">
        <v>20</v>
      </c>
      <c r="E208" s="70">
        <v>2022</v>
      </c>
      <c r="F208" s="70" t="s">
        <v>161</v>
      </c>
      <c r="G208" s="1073" t="s">
        <v>2392</v>
      </c>
      <c r="H208" s="70" t="s">
        <v>2393</v>
      </c>
      <c r="I208" s="1066"/>
      <c r="J208" s="73"/>
      <c r="K208" s="71"/>
      <c r="L208" s="71"/>
      <c r="M208" s="71"/>
      <c r="N208" s="71"/>
      <c r="O208" s="71"/>
      <c r="P208" s="71"/>
      <c r="Q208" s="71"/>
      <c r="R208" s="71"/>
      <c r="S208" s="71"/>
      <c r="T208" s="71"/>
      <c r="U208" s="71"/>
      <c r="V208" s="71"/>
      <c r="W208" s="71"/>
      <c r="X208" s="71"/>
      <c r="Y208" s="71"/>
      <c r="Z208" s="71"/>
      <c r="AA208" s="71"/>
      <c r="AB208" s="71"/>
      <c r="AC208" s="72"/>
      <c r="AD208" s="71">
        <v>5992560.5954371747</v>
      </c>
      <c r="AE208" s="71">
        <v>1084606.0229339271</v>
      </c>
      <c r="AF208" s="71">
        <v>948752.11406424548</v>
      </c>
      <c r="AG208" s="71">
        <v>11646512.291753374</v>
      </c>
      <c r="AH208" s="71">
        <v>17333562.226612307</v>
      </c>
      <c r="AI208" s="71">
        <v>0</v>
      </c>
      <c r="AJ208" s="71">
        <v>0</v>
      </c>
      <c r="AK208" s="71">
        <v>958253.65179520461</v>
      </c>
      <c r="AL208" s="71">
        <v>0</v>
      </c>
      <c r="AM208" s="71">
        <v>0</v>
      </c>
      <c r="AN208" s="71">
        <v>37964246.902596228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2402</v>
      </c>
      <c r="B209" s="70">
        <v>201</v>
      </c>
      <c r="C209" s="70">
        <v>16</v>
      </c>
      <c r="D209" s="70">
        <v>21</v>
      </c>
      <c r="E209" s="70">
        <v>2022</v>
      </c>
      <c r="F209" s="70" t="s">
        <v>161</v>
      </c>
      <c r="G209" s="1073" t="s">
        <v>2400</v>
      </c>
      <c r="H209" s="70" t="s">
        <v>2401</v>
      </c>
      <c r="I209" s="1066"/>
      <c r="J209" s="73"/>
      <c r="K209" s="71"/>
      <c r="L209" s="71"/>
      <c r="M209" s="71"/>
      <c r="N209" s="71"/>
      <c r="O209" s="71"/>
      <c r="P209" s="71"/>
      <c r="Q209" s="71"/>
      <c r="R209" s="71"/>
      <c r="S209" s="71"/>
      <c r="T209" s="71"/>
      <c r="U209" s="71"/>
      <c r="V209" s="71"/>
      <c r="W209" s="71"/>
      <c r="X209" s="71"/>
      <c r="Y209" s="71"/>
      <c r="Z209" s="71"/>
      <c r="AA209" s="71"/>
      <c r="AB209" s="71"/>
      <c r="AC209" s="72"/>
      <c r="AD209" s="71">
        <v>546449.35924232728</v>
      </c>
      <c r="AE209" s="71">
        <v>228063.22472607458</v>
      </c>
      <c r="AF209" s="71">
        <v>88256.010610627491</v>
      </c>
      <c r="AG209" s="71">
        <v>5223357.7499955306</v>
      </c>
      <c r="AH209" s="71">
        <v>3344384.2949371757</v>
      </c>
      <c r="AI209" s="71">
        <v>0</v>
      </c>
      <c r="AJ209" s="71">
        <v>0</v>
      </c>
      <c r="AK209" s="71">
        <v>195369.59643796584</v>
      </c>
      <c r="AL209" s="71">
        <v>0</v>
      </c>
      <c r="AM209" s="71">
        <v>0</v>
      </c>
      <c r="AN209" s="71">
        <v>9625880.2359497007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2378</v>
      </c>
      <c r="B210" s="70">
        <v>202</v>
      </c>
      <c r="C210" s="70">
        <v>16</v>
      </c>
      <c r="D210" s="70">
        <v>22</v>
      </c>
      <c r="E210" s="70">
        <v>2022</v>
      </c>
      <c r="F210" s="70" t="s">
        <v>161</v>
      </c>
      <c r="G210" s="1073" t="s">
        <v>2376</v>
      </c>
      <c r="H210" s="70" t="s">
        <v>2377</v>
      </c>
      <c r="I210" s="1066"/>
      <c r="J210" s="73"/>
      <c r="K210" s="71"/>
      <c r="L210" s="71"/>
      <c r="M210" s="71"/>
      <c r="N210" s="71"/>
      <c r="O210" s="71"/>
      <c r="P210" s="71"/>
      <c r="Q210" s="71"/>
      <c r="R210" s="71"/>
      <c r="S210" s="71"/>
      <c r="T210" s="71"/>
      <c r="U210" s="71"/>
      <c r="V210" s="71"/>
      <c r="W210" s="71"/>
      <c r="X210" s="71"/>
      <c r="Y210" s="71"/>
      <c r="Z210" s="71"/>
      <c r="AA210" s="71"/>
      <c r="AB210" s="71"/>
      <c r="AC210" s="72"/>
      <c r="AD210" s="71">
        <v>42442107.156866059</v>
      </c>
      <c r="AE210" s="71">
        <v>518800.31273565051</v>
      </c>
      <c r="AF210" s="71">
        <v>606760.07294806396</v>
      </c>
      <c r="AG210" s="71">
        <v>8931820.5608972292</v>
      </c>
      <c r="AH210" s="71">
        <v>15010449.645900914</v>
      </c>
      <c r="AI210" s="71">
        <v>0</v>
      </c>
      <c r="AJ210" s="71">
        <v>0</v>
      </c>
      <c r="AK210" s="71">
        <v>834937.08563640923</v>
      </c>
      <c r="AL210" s="71">
        <v>0</v>
      </c>
      <c r="AM210" s="71">
        <v>0</v>
      </c>
      <c r="AN210" s="71">
        <v>68344874.834984332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2437</v>
      </c>
      <c r="B211" s="70">
        <v>203</v>
      </c>
      <c r="C211" s="70">
        <v>16</v>
      </c>
      <c r="D211" s="70">
        <v>23</v>
      </c>
      <c r="E211" s="70">
        <v>2022</v>
      </c>
      <c r="F211" s="70" t="s">
        <v>161</v>
      </c>
      <c r="G211" s="1073" t="s">
        <v>2435</v>
      </c>
      <c r="H211" s="70" t="s">
        <v>2436</v>
      </c>
      <c r="I211" s="1066"/>
      <c r="J211" s="73"/>
      <c r="K211" s="71"/>
      <c r="L211" s="71"/>
      <c r="M211" s="71"/>
      <c r="N211" s="71"/>
      <c r="O211" s="71"/>
      <c r="P211" s="71"/>
      <c r="Q211" s="71"/>
      <c r="R211" s="71"/>
      <c r="S211" s="71"/>
      <c r="T211" s="71"/>
      <c r="U211" s="71"/>
      <c r="V211" s="71"/>
      <c r="W211" s="71"/>
      <c r="X211" s="71"/>
      <c r="Y211" s="71"/>
      <c r="Z211" s="71"/>
      <c r="AA211" s="71"/>
      <c r="AB211" s="71"/>
      <c r="AC211" s="72"/>
      <c r="AD211" s="71">
        <v>349240775.784235</v>
      </c>
      <c r="AE211" s="71">
        <v>4453326.1744221281</v>
      </c>
      <c r="AF211" s="71">
        <v>1208004.1452329638</v>
      </c>
      <c r="AG211" s="71">
        <v>161409025.97056952</v>
      </c>
      <c r="AH211" s="71">
        <v>201661883.87827554</v>
      </c>
      <c r="AI211" s="71">
        <v>0</v>
      </c>
      <c r="AJ211" s="71">
        <v>0</v>
      </c>
      <c r="AK211" s="71">
        <v>11045161.381701443</v>
      </c>
      <c r="AL211" s="71">
        <v>0</v>
      </c>
      <c r="AM211" s="71">
        <v>0</v>
      </c>
      <c r="AN211" s="71">
        <v>729018177.33443666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2439</v>
      </c>
      <c r="H212" s="70" t="s">
        <v>2440</v>
      </c>
      <c r="I212" s="1066"/>
      <c r="J212" s="73"/>
      <c r="K212" s="71"/>
      <c r="L212" s="71"/>
      <c r="M212" s="71"/>
      <c r="N212" s="71"/>
      <c r="O212" s="71"/>
      <c r="P212" s="71"/>
      <c r="Q212" s="71"/>
      <c r="R212" s="71"/>
      <c r="S212" s="71"/>
      <c r="T212" s="71"/>
      <c r="U212" s="71"/>
      <c r="V212" s="71"/>
      <c r="W212" s="71"/>
      <c r="X212" s="71"/>
      <c r="Y212" s="71"/>
      <c r="Z212" s="71"/>
      <c r="AA212" s="71"/>
      <c r="AB212" s="71"/>
      <c r="AC212" s="72"/>
      <c r="AD212" s="71">
        <v>94265964.145243034</v>
      </c>
      <c r="AE212" s="71">
        <v>6598165.0512352865</v>
      </c>
      <c r="AF212" s="71">
        <v>5179524.6227112003</v>
      </c>
      <c r="AG212" s="71">
        <v>213200254.14830944</v>
      </c>
      <c r="AH212" s="71">
        <v>201813391.22049585</v>
      </c>
      <c r="AI212" s="71">
        <v>0</v>
      </c>
      <c r="AJ212" s="71">
        <v>0</v>
      </c>
      <c r="AK212" s="71">
        <v>10890337.755707312</v>
      </c>
      <c r="AL212" s="71">
        <v>0</v>
      </c>
      <c r="AM212" s="71">
        <v>0</v>
      </c>
      <c r="AN212" s="71">
        <v>531947636.94370216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1634</v>
      </c>
      <c r="B213" s="70">
        <v>205</v>
      </c>
      <c r="C213" s="70">
        <v>16</v>
      </c>
      <c r="D213" s="70">
        <v>25</v>
      </c>
      <c r="E213" s="70">
        <v>2022</v>
      </c>
      <c r="F213" s="70" t="s">
        <v>161</v>
      </c>
      <c r="G213" s="1073" t="s">
        <v>1632</v>
      </c>
      <c r="H213" s="70" t="s">
        <v>1633</v>
      </c>
      <c r="I213" s="1066"/>
      <c r="J213" s="73"/>
      <c r="K213" s="71"/>
      <c r="L213" s="71"/>
      <c r="M213" s="71"/>
      <c r="N213" s="71"/>
      <c r="O213" s="71"/>
      <c r="P213" s="71"/>
      <c r="Q213" s="71"/>
      <c r="R213" s="71"/>
      <c r="S213" s="71"/>
      <c r="T213" s="71"/>
      <c r="U213" s="71"/>
      <c r="V213" s="71"/>
      <c r="W213" s="71"/>
      <c r="X213" s="71"/>
      <c r="Y213" s="71"/>
      <c r="Z213" s="71"/>
      <c r="AA213" s="71"/>
      <c r="AB213" s="71"/>
      <c r="AC213" s="72"/>
      <c r="AD213" s="71">
        <v>130331319.4614978</v>
      </c>
      <c r="AE213" s="71">
        <v>4907711.6832275139</v>
      </c>
      <c r="AF213" s="71">
        <v>386120.04642149527</v>
      </c>
      <c r="AG213" s="71">
        <v>214581838.33276299</v>
      </c>
      <c r="AH213" s="71">
        <v>271495545.87574726</v>
      </c>
      <c r="AI213" s="71">
        <v>0</v>
      </c>
      <c r="AJ213" s="71">
        <v>0</v>
      </c>
      <c r="AK213" s="71">
        <v>13852517.889406543</v>
      </c>
      <c r="AL213" s="71">
        <v>0</v>
      </c>
      <c r="AM213" s="71">
        <v>0</v>
      </c>
      <c r="AN213" s="71">
        <v>635555053.28906357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2350</v>
      </c>
      <c r="B214" s="70">
        <v>206</v>
      </c>
      <c r="C214" s="70">
        <v>16</v>
      </c>
      <c r="D214" s="70">
        <v>26</v>
      </c>
      <c r="E214" s="70">
        <v>2022</v>
      </c>
      <c r="F214" s="70" t="s">
        <v>161</v>
      </c>
      <c r="G214" s="1073" t="s">
        <v>2348</v>
      </c>
      <c r="H214" s="70" t="s">
        <v>2349</v>
      </c>
      <c r="I214" s="1066"/>
      <c r="J214" s="73"/>
      <c r="K214" s="71"/>
      <c r="L214" s="71"/>
      <c r="M214" s="71"/>
      <c r="N214" s="71"/>
      <c r="O214" s="71"/>
      <c r="P214" s="71"/>
      <c r="Q214" s="71"/>
      <c r="R214" s="71"/>
      <c r="S214" s="71"/>
      <c r="T214" s="71"/>
      <c r="U214" s="71"/>
      <c r="V214" s="71"/>
      <c r="W214" s="71"/>
      <c r="X214" s="71"/>
      <c r="Y214" s="71"/>
      <c r="Z214" s="71"/>
      <c r="AA214" s="71"/>
      <c r="AB214" s="71"/>
      <c r="AC214" s="72"/>
      <c r="AD214" s="71">
        <v>120364501.40720494</v>
      </c>
      <c r="AE214" s="71">
        <v>1169912.1146253597</v>
      </c>
      <c r="AF214" s="71">
        <v>899108.10809576756</v>
      </c>
      <c r="AG214" s="71">
        <v>36042380.390920438</v>
      </c>
      <c r="AH214" s="71">
        <v>59418935.065586835</v>
      </c>
      <c r="AI214" s="71">
        <v>0</v>
      </c>
      <c r="AJ214" s="71">
        <v>0</v>
      </c>
      <c r="AK214" s="71">
        <v>3390237.114658819</v>
      </c>
      <c r="AL214" s="71">
        <v>0</v>
      </c>
      <c r="AM214" s="71">
        <v>0</v>
      </c>
      <c r="AN214" s="71">
        <v>221285074.20109218</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2374</v>
      </c>
      <c r="B215" s="70">
        <v>207</v>
      </c>
      <c r="C215" s="70">
        <v>16</v>
      </c>
      <c r="D215" s="70">
        <v>27</v>
      </c>
      <c r="E215" s="70">
        <v>2022</v>
      </c>
      <c r="F215" s="70" t="s">
        <v>161</v>
      </c>
      <c r="G215" s="1073" t="s">
        <v>2372</v>
      </c>
      <c r="H215" s="70" t="s">
        <v>2373</v>
      </c>
      <c r="I215" s="1066"/>
      <c r="J215" s="73"/>
      <c r="K215" s="71"/>
      <c r="L215" s="71"/>
      <c r="M215" s="71"/>
      <c r="N215" s="71"/>
      <c r="O215" s="71"/>
      <c r="P215" s="71"/>
      <c r="Q215" s="71"/>
      <c r="R215" s="71"/>
      <c r="S215" s="71"/>
      <c r="T215" s="71"/>
      <c r="U215" s="71"/>
      <c r="V215" s="71"/>
      <c r="W215" s="71"/>
      <c r="X215" s="71"/>
      <c r="Y215" s="71"/>
      <c r="Z215" s="71"/>
      <c r="AA215" s="71"/>
      <c r="AB215" s="71"/>
      <c r="AC215" s="72"/>
      <c r="AD215" s="71">
        <v>166536149.91091955</v>
      </c>
      <c r="AE215" s="71">
        <v>2482581.3622853616</v>
      </c>
      <c r="AF215" s="71">
        <v>292348.0351477036</v>
      </c>
      <c r="AG215" s="71">
        <v>103649111.73279993</v>
      </c>
      <c r="AH215" s="71">
        <v>138831227.92120919</v>
      </c>
      <c r="AI215" s="71">
        <v>0</v>
      </c>
      <c r="AJ215" s="71">
        <v>0</v>
      </c>
      <c r="AK215" s="71">
        <v>7210726.3742821468</v>
      </c>
      <c r="AL215" s="71">
        <v>0</v>
      </c>
      <c r="AM215" s="71">
        <v>0</v>
      </c>
      <c r="AN215" s="71">
        <v>419002145.33664382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2398</v>
      </c>
      <c r="B216" s="70">
        <v>208</v>
      </c>
      <c r="C216" s="70">
        <v>16</v>
      </c>
      <c r="D216" s="70">
        <v>28</v>
      </c>
      <c r="E216" s="70">
        <v>2022</v>
      </c>
      <c r="F216" s="70" t="s">
        <v>161</v>
      </c>
      <c r="G216" s="1073" t="s">
        <v>2396</v>
      </c>
      <c r="H216" s="70" t="s">
        <v>2397</v>
      </c>
      <c r="I216" s="1066"/>
      <c r="J216" s="73"/>
      <c r="K216" s="71"/>
      <c r="L216" s="71"/>
      <c r="M216" s="71"/>
      <c r="N216" s="71"/>
      <c r="O216" s="71"/>
      <c r="P216" s="71"/>
      <c r="Q216" s="71"/>
      <c r="R216" s="71"/>
      <c r="S216" s="71"/>
      <c r="T216" s="71"/>
      <c r="U216" s="71"/>
      <c r="V216" s="71"/>
      <c r="W216" s="71"/>
      <c r="X216" s="71"/>
      <c r="Y216" s="71"/>
      <c r="Z216" s="71"/>
      <c r="AA216" s="71"/>
      <c r="AB216" s="71"/>
      <c r="AC216" s="72"/>
      <c r="AD216" s="71">
        <v>42751686.725850672</v>
      </c>
      <c r="AE216" s="71">
        <v>208912.87761167137</v>
      </c>
      <c r="AF216" s="71">
        <v>165480.01989492655</v>
      </c>
      <c r="AG216" s="71">
        <v>7435104.3610725235</v>
      </c>
      <c r="AH216" s="71">
        <v>11806349.927093655</v>
      </c>
      <c r="AI216" s="71">
        <v>0</v>
      </c>
      <c r="AJ216" s="71">
        <v>0</v>
      </c>
      <c r="AK216" s="71">
        <v>743773.21578498569</v>
      </c>
      <c r="AL216" s="71">
        <v>0</v>
      </c>
      <c r="AM216" s="71">
        <v>0</v>
      </c>
      <c r="AN216" s="71">
        <v>63111307.127308436</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1642</v>
      </c>
      <c r="B217" s="70">
        <v>209</v>
      </c>
      <c r="C217" s="70">
        <v>16</v>
      </c>
      <c r="D217" s="70">
        <v>29</v>
      </c>
      <c r="E217" s="70">
        <v>2022</v>
      </c>
      <c r="F217" s="70" t="s">
        <v>161</v>
      </c>
      <c r="G217" s="1073" t="s">
        <v>1640</v>
      </c>
      <c r="H217" s="70" t="s">
        <v>1641</v>
      </c>
      <c r="I217" s="1066"/>
      <c r="J217" s="73"/>
      <c r="K217" s="71"/>
      <c r="L217" s="71"/>
      <c r="M217" s="71"/>
      <c r="N217" s="71"/>
      <c r="O217" s="71"/>
      <c r="P217" s="71"/>
      <c r="Q217" s="71"/>
      <c r="R217" s="71"/>
      <c r="S217" s="71"/>
      <c r="T217" s="71"/>
      <c r="U217" s="71"/>
      <c r="V217" s="71"/>
      <c r="W217" s="71"/>
      <c r="X217" s="71"/>
      <c r="Y217" s="71"/>
      <c r="Z217" s="71"/>
      <c r="AA217" s="71"/>
      <c r="AB217" s="71"/>
      <c r="AC217" s="72"/>
      <c r="AD217" s="71">
        <v>344181983.18109202</v>
      </c>
      <c r="AE217" s="71">
        <v>4498590.6312379902</v>
      </c>
      <c r="AF217" s="71">
        <v>3949456.4748255801</v>
      </c>
      <c r="AG217" s="71">
        <v>133953070.09443295</v>
      </c>
      <c r="AH217" s="71">
        <v>176781011.45587379</v>
      </c>
      <c r="AI217" s="71">
        <v>0</v>
      </c>
      <c r="AJ217" s="71">
        <v>0</v>
      </c>
      <c r="AK217" s="71">
        <v>9736327.1255909204</v>
      </c>
      <c r="AL217" s="71">
        <v>0</v>
      </c>
      <c r="AM217" s="71">
        <v>0</v>
      </c>
      <c r="AN217" s="71">
        <v>673100438.96305323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2445</v>
      </c>
      <c r="B218" s="70">
        <v>210</v>
      </c>
      <c r="C218" s="70">
        <v>16</v>
      </c>
      <c r="D218" s="70">
        <v>30</v>
      </c>
      <c r="E218" s="70">
        <v>2022</v>
      </c>
      <c r="F218" s="70" t="s">
        <v>161</v>
      </c>
      <c r="G218" s="1073" t="s">
        <v>2443</v>
      </c>
      <c r="H218" s="70" t="s">
        <v>2444</v>
      </c>
      <c r="I218" s="1066"/>
      <c r="J218" s="73"/>
      <c r="K218" s="71"/>
      <c r="L218" s="71"/>
      <c r="M218" s="71"/>
      <c r="N218" s="71"/>
      <c r="O218" s="71"/>
      <c r="P218" s="71"/>
      <c r="Q218" s="71"/>
      <c r="R218" s="71"/>
      <c r="S218" s="71"/>
      <c r="T218" s="71"/>
      <c r="U218" s="71"/>
      <c r="V218" s="71"/>
      <c r="W218" s="71"/>
      <c r="X218" s="71"/>
      <c r="Y218" s="71"/>
      <c r="Z218" s="71"/>
      <c r="AA218" s="71"/>
      <c r="AB218" s="71"/>
      <c r="AC218" s="72"/>
      <c r="AD218" s="71">
        <v>62829500.986015052</v>
      </c>
      <c r="AE218" s="71">
        <v>3544555.1568113575</v>
      </c>
      <c r="AF218" s="71">
        <v>573664.06896907859</v>
      </c>
      <c r="AG218" s="71">
        <v>113356558.50251321</v>
      </c>
      <c r="AH218" s="71">
        <v>155031290.77269176</v>
      </c>
      <c r="AI218" s="71">
        <v>0</v>
      </c>
      <c r="AJ218" s="71">
        <v>0</v>
      </c>
      <c r="AK218" s="71">
        <v>8661342.3996516839</v>
      </c>
      <c r="AL218" s="71">
        <v>0</v>
      </c>
      <c r="AM218" s="71">
        <v>0</v>
      </c>
      <c r="AN218" s="71">
        <v>343996911.88665217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2906314.1815538821</v>
      </c>
      <c r="AE219" s="71">
        <v>269845.80024840886</v>
      </c>
      <c r="AF219" s="71">
        <v>695016.08355869143</v>
      </c>
      <c r="AG219" s="71">
        <v>3005551.5591621613</v>
      </c>
      <c r="AH219" s="71">
        <v>4629391.0122871976</v>
      </c>
      <c r="AI219" s="71">
        <v>0</v>
      </c>
      <c r="AJ219" s="71">
        <v>0</v>
      </c>
      <c r="AK219" s="71">
        <v>272329.4639046067</v>
      </c>
      <c r="AL219" s="71">
        <v>0</v>
      </c>
      <c r="AM219" s="71">
        <v>0</v>
      </c>
      <c r="AN219" s="71">
        <v>11778448.100714948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2421</v>
      </c>
      <c r="B220" s="70">
        <v>212</v>
      </c>
      <c r="C220" s="70">
        <v>16</v>
      </c>
      <c r="D220" s="70">
        <v>32</v>
      </c>
      <c r="E220" s="70">
        <v>2022</v>
      </c>
      <c r="F220" s="70" t="s">
        <v>161</v>
      </c>
      <c r="G220" s="1073" t="s">
        <v>2419</v>
      </c>
      <c r="H220" s="70" t="s">
        <v>2420</v>
      </c>
      <c r="I220" s="1066"/>
      <c r="J220" s="73"/>
      <c r="K220" s="71"/>
      <c r="L220" s="71"/>
      <c r="M220" s="71"/>
      <c r="N220" s="71"/>
      <c r="O220" s="71"/>
      <c r="P220" s="71"/>
      <c r="Q220" s="71"/>
      <c r="R220" s="71"/>
      <c r="S220" s="71"/>
      <c r="T220" s="71"/>
      <c r="U220" s="71"/>
      <c r="V220" s="71"/>
      <c r="W220" s="71"/>
      <c r="X220" s="71"/>
      <c r="Y220" s="71"/>
      <c r="Z220" s="71"/>
      <c r="AA220" s="71"/>
      <c r="AB220" s="71"/>
      <c r="AC220" s="72"/>
      <c r="AD220" s="71">
        <v>87358001.998280093</v>
      </c>
      <c r="AE220" s="71">
        <v>1833210.5010424163</v>
      </c>
      <c r="AF220" s="71">
        <v>1709960.2055809076</v>
      </c>
      <c r="AG220" s="71">
        <v>40017464.71110265</v>
      </c>
      <c r="AH220" s="71">
        <v>48746084.513622895</v>
      </c>
      <c r="AI220" s="71">
        <v>0</v>
      </c>
      <c r="AJ220" s="71">
        <v>0</v>
      </c>
      <c r="AK220" s="71">
        <v>2908850.5611090921</v>
      </c>
      <c r="AL220" s="71">
        <v>0</v>
      </c>
      <c r="AM220" s="71">
        <v>0</v>
      </c>
      <c r="AN220" s="71">
        <v>182573572.49073806</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2382</v>
      </c>
      <c r="B221" s="70">
        <v>213</v>
      </c>
      <c r="C221" s="70">
        <v>16</v>
      </c>
      <c r="D221" s="70">
        <v>33</v>
      </c>
      <c r="E221" s="70">
        <v>2022</v>
      </c>
      <c r="F221" s="70" t="s">
        <v>161</v>
      </c>
      <c r="G221" s="1073" t="s">
        <v>2380</v>
      </c>
      <c r="H221" s="70" t="s">
        <v>2381</v>
      </c>
      <c r="I221" s="1066"/>
      <c r="J221" s="73"/>
      <c r="K221" s="71"/>
      <c r="L221" s="71"/>
      <c r="M221" s="71"/>
      <c r="N221" s="71"/>
      <c r="O221" s="71"/>
      <c r="P221" s="71"/>
      <c r="Q221" s="71"/>
      <c r="R221" s="71"/>
      <c r="S221" s="71"/>
      <c r="T221" s="71"/>
      <c r="U221" s="71"/>
      <c r="V221" s="71"/>
      <c r="W221" s="71"/>
      <c r="X221" s="71"/>
      <c r="Y221" s="71"/>
      <c r="Z221" s="71"/>
      <c r="AA221" s="71"/>
      <c r="AB221" s="71"/>
      <c r="AC221" s="72"/>
      <c r="AD221" s="71">
        <v>5176033.8387764292</v>
      </c>
      <c r="AE221" s="71">
        <v>275068.62218870065</v>
      </c>
      <c r="AF221" s="71">
        <v>270284.03249504667</v>
      </c>
      <c r="AG221" s="71">
        <v>3696343.6513889483</v>
      </c>
      <c r="AH221" s="71">
        <v>7979386.6902695699</v>
      </c>
      <c r="AI221" s="71">
        <v>0</v>
      </c>
      <c r="AJ221" s="71">
        <v>0</v>
      </c>
      <c r="AK221" s="71">
        <v>435546.36403520079</v>
      </c>
      <c r="AL221" s="71">
        <v>0</v>
      </c>
      <c r="AM221" s="71">
        <v>0</v>
      </c>
      <c r="AN221" s="71">
        <v>17832663.199153896</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2358</v>
      </c>
      <c r="B222" s="70">
        <v>214</v>
      </c>
      <c r="C222" s="70">
        <v>16</v>
      </c>
      <c r="D222" s="70">
        <v>34</v>
      </c>
      <c r="E222" s="70">
        <v>2022</v>
      </c>
      <c r="F222" s="70" t="s">
        <v>161</v>
      </c>
      <c r="G222" s="1073" t="s">
        <v>2356</v>
      </c>
      <c r="H222" s="70" t="s">
        <v>2357</v>
      </c>
      <c r="I222" s="1066"/>
      <c r="J222" s="73"/>
      <c r="K222" s="71"/>
      <c r="L222" s="71"/>
      <c r="M222" s="71"/>
      <c r="N222" s="71"/>
      <c r="O222" s="71"/>
      <c r="P222" s="71"/>
      <c r="Q222" s="71"/>
      <c r="R222" s="71"/>
      <c r="S222" s="71"/>
      <c r="T222" s="71"/>
      <c r="U222" s="71"/>
      <c r="V222" s="71"/>
      <c r="W222" s="71"/>
      <c r="X222" s="71"/>
      <c r="Y222" s="71"/>
      <c r="Z222" s="71"/>
      <c r="AA222" s="71"/>
      <c r="AB222" s="71"/>
      <c r="AC222" s="72"/>
      <c r="AD222" s="71">
        <v>131073958.69539624</v>
      </c>
      <c r="AE222" s="71">
        <v>1563364.7007940074</v>
      </c>
      <c r="AF222" s="71">
        <v>2438072.2931185844</v>
      </c>
      <c r="AG222" s="71">
        <v>64104294.242694564</v>
      </c>
      <c r="AH222" s="71">
        <v>87127944.542767659</v>
      </c>
      <c r="AI222" s="71">
        <v>0</v>
      </c>
      <c r="AJ222" s="71">
        <v>0</v>
      </c>
      <c r="AK222" s="71">
        <v>4662140.9645689074</v>
      </c>
      <c r="AL222" s="71">
        <v>0</v>
      </c>
      <c r="AM222" s="71">
        <v>0</v>
      </c>
      <c r="AN222" s="71">
        <v>290969775.43933994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2370</v>
      </c>
      <c r="B223" s="70">
        <v>215</v>
      </c>
      <c r="C223" s="70">
        <v>16</v>
      </c>
      <c r="D223" s="70">
        <v>35</v>
      </c>
      <c r="E223" s="70">
        <v>2022</v>
      </c>
      <c r="F223" s="70" t="s">
        <v>161</v>
      </c>
      <c r="G223" s="1073" t="s">
        <v>2368</v>
      </c>
      <c r="H223" s="70" t="s">
        <v>2369</v>
      </c>
      <c r="I223" s="1066"/>
      <c r="J223" s="73"/>
      <c r="K223" s="71"/>
      <c r="L223" s="71"/>
      <c r="M223" s="71"/>
      <c r="N223" s="71"/>
      <c r="O223" s="71"/>
      <c r="P223" s="71"/>
      <c r="Q223" s="71"/>
      <c r="R223" s="71"/>
      <c r="S223" s="71"/>
      <c r="T223" s="71"/>
      <c r="U223" s="71"/>
      <c r="V223" s="71"/>
      <c r="W223" s="71"/>
      <c r="X223" s="71"/>
      <c r="Y223" s="71"/>
      <c r="Z223" s="71"/>
      <c r="AA223" s="71"/>
      <c r="AB223" s="71"/>
      <c r="AC223" s="72"/>
      <c r="AD223" s="71">
        <v>75794234.651535153</v>
      </c>
      <c r="AE223" s="71">
        <v>1963781.0495497107</v>
      </c>
      <c r="AF223" s="71">
        <v>678468.08156919875</v>
      </c>
      <c r="AG223" s="71">
        <v>78671523.977020845</v>
      </c>
      <c r="AH223" s="71">
        <v>128259382.26405875</v>
      </c>
      <c r="AI223" s="71">
        <v>0</v>
      </c>
      <c r="AJ223" s="71">
        <v>0</v>
      </c>
      <c r="AK223" s="71">
        <v>7229191.5773823643</v>
      </c>
      <c r="AL223" s="71">
        <v>0</v>
      </c>
      <c r="AM223" s="71">
        <v>0</v>
      </c>
      <c r="AN223" s="71">
        <v>292596581.60111606</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2338</v>
      </c>
      <c r="B224" s="70">
        <v>216</v>
      </c>
      <c r="C224" s="70">
        <v>16</v>
      </c>
      <c r="D224" s="70">
        <v>36</v>
      </c>
      <c r="E224" s="70">
        <v>2022</v>
      </c>
      <c r="F224" s="70" t="s">
        <v>161</v>
      </c>
      <c r="G224" s="1073" t="s">
        <v>2336</v>
      </c>
      <c r="H224" s="70" t="s">
        <v>2337</v>
      </c>
      <c r="I224" s="1066"/>
      <c r="J224" s="73"/>
      <c r="K224" s="71"/>
      <c r="L224" s="71"/>
      <c r="M224" s="71"/>
      <c r="N224" s="71"/>
      <c r="O224" s="71"/>
      <c r="P224" s="71"/>
      <c r="Q224" s="71"/>
      <c r="R224" s="71"/>
      <c r="S224" s="71"/>
      <c r="T224" s="71"/>
      <c r="U224" s="71"/>
      <c r="V224" s="71"/>
      <c r="W224" s="71"/>
      <c r="X224" s="71"/>
      <c r="Y224" s="71"/>
      <c r="Z224" s="71"/>
      <c r="AA224" s="71"/>
      <c r="AB224" s="71"/>
      <c r="AC224" s="72"/>
      <c r="AD224" s="71">
        <v>117636742.77069582</v>
      </c>
      <c r="AE224" s="71">
        <v>762532.00328260055</v>
      </c>
      <c r="AF224" s="71">
        <v>292348.0351477036</v>
      </c>
      <c r="AG224" s="71">
        <v>25710796.906300504</v>
      </c>
      <c r="AH224" s="71">
        <v>42152709.435516886</v>
      </c>
      <c r="AI224" s="71">
        <v>0</v>
      </c>
      <c r="AJ224" s="71">
        <v>0</v>
      </c>
      <c r="AK224" s="71">
        <v>2295237.6580864792</v>
      </c>
      <c r="AL224" s="71">
        <v>0</v>
      </c>
      <c r="AM224" s="71">
        <v>0</v>
      </c>
      <c r="AN224" s="71">
        <v>188850366.80903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2366</v>
      </c>
      <c r="B225" s="70">
        <v>217</v>
      </c>
      <c r="C225" s="70">
        <v>16</v>
      </c>
      <c r="D225" s="70">
        <v>37</v>
      </c>
      <c r="E225" s="70">
        <v>2022</v>
      </c>
      <c r="F225" s="70" t="s">
        <v>161</v>
      </c>
      <c r="G225" s="1073" t="s">
        <v>2364</v>
      </c>
      <c r="H225" s="70" t="s">
        <v>2365</v>
      </c>
      <c r="I225" s="1066"/>
      <c r="J225" s="73"/>
      <c r="K225" s="71"/>
      <c r="L225" s="71"/>
      <c r="M225" s="71"/>
      <c r="N225" s="71"/>
      <c r="O225" s="71"/>
      <c r="P225" s="71"/>
      <c r="Q225" s="71"/>
      <c r="R225" s="71"/>
      <c r="S225" s="71"/>
      <c r="T225" s="71"/>
      <c r="U225" s="71"/>
      <c r="V225" s="71"/>
      <c r="W225" s="71"/>
      <c r="X225" s="71"/>
      <c r="Y225" s="71"/>
      <c r="Z225" s="71"/>
      <c r="AA225" s="71"/>
      <c r="AB225" s="71"/>
      <c r="AC225" s="72"/>
      <c r="AD225" s="71">
        <v>188923273.5349023</v>
      </c>
      <c r="AE225" s="71">
        <v>2587037.8010911969</v>
      </c>
      <c r="AF225" s="71">
        <v>656404.078916542</v>
      </c>
      <c r="AG225" s="71">
        <v>119573687.33255428</v>
      </c>
      <c r="AH225" s="71">
        <v>132810213.91371323</v>
      </c>
      <c r="AI225" s="71">
        <v>0</v>
      </c>
      <c r="AJ225" s="71">
        <v>0</v>
      </c>
      <c r="AK225" s="71">
        <v>7388663.7859751526</v>
      </c>
      <c r="AL225" s="71">
        <v>0</v>
      </c>
      <c r="AM225" s="71">
        <v>0</v>
      </c>
      <c r="AN225" s="71">
        <v>451939280.44715267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2334</v>
      </c>
      <c r="B226" s="70">
        <v>218</v>
      </c>
      <c r="C226" s="70">
        <v>16</v>
      </c>
      <c r="D226" s="70">
        <v>38</v>
      </c>
      <c r="E226" s="70">
        <v>2022</v>
      </c>
      <c r="F226" s="70" t="s">
        <v>161</v>
      </c>
      <c r="G226" s="1073" t="s">
        <v>2332</v>
      </c>
      <c r="H226" s="70" t="s">
        <v>2333</v>
      </c>
      <c r="I226" s="1066"/>
      <c r="J226" s="73"/>
      <c r="K226" s="71"/>
      <c r="L226" s="71"/>
      <c r="M226" s="71"/>
      <c r="N226" s="71"/>
      <c r="O226" s="71"/>
      <c r="P226" s="71"/>
      <c r="Q226" s="71"/>
      <c r="R226" s="71"/>
      <c r="S226" s="71"/>
      <c r="T226" s="71"/>
      <c r="U226" s="71"/>
      <c r="V226" s="71"/>
      <c r="W226" s="71"/>
      <c r="X226" s="71"/>
      <c r="Y226" s="71"/>
      <c r="Z226" s="71"/>
      <c r="AA226" s="71"/>
      <c r="AB226" s="71"/>
      <c r="AC226" s="72"/>
      <c r="AD226" s="71">
        <v>110675479.74840042</v>
      </c>
      <c r="AE226" s="71">
        <v>929662.30537193757</v>
      </c>
      <c r="AF226" s="71">
        <v>843948.10146412533</v>
      </c>
      <c r="AG226" s="71">
        <v>32836862.699797884</v>
      </c>
      <c r="AH226" s="71">
        <v>45828165.33012066</v>
      </c>
      <c r="AI226" s="71">
        <v>0</v>
      </c>
      <c r="AJ226" s="71">
        <v>0</v>
      </c>
      <c r="AK226" s="71">
        <v>2517207.4771723105</v>
      </c>
      <c r="AL226" s="71">
        <v>0</v>
      </c>
      <c r="AM226" s="71">
        <v>0</v>
      </c>
      <c r="AN226" s="71">
        <v>193631325.66232732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2310</v>
      </c>
      <c r="B227" s="70">
        <v>219</v>
      </c>
      <c r="C227" s="70">
        <v>16</v>
      </c>
      <c r="D227" s="70">
        <v>39</v>
      </c>
      <c r="E227" s="70">
        <v>2022</v>
      </c>
      <c r="F227" s="70" t="s">
        <v>161</v>
      </c>
      <c r="G227" s="1073" t="s">
        <v>2308</v>
      </c>
      <c r="H227" s="70" t="s">
        <v>2309</v>
      </c>
      <c r="I227" s="1066"/>
      <c r="J227" s="73"/>
      <c r="K227" s="71"/>
      <c r="L227" s="71"/>
      <c r="M227" s="71"/>
      <c r="N227" s="71"/>
      <c r="O227" s="71"/>
      <c r="P227" s="71"/>
      <c r="Q227" s="71"/>
      <c r="R227" s="71"/>
      <c r="S227" s="71"/>
      <c r="T227" s="71"/>
      <c r="U227" s="71"/>
      <c r="V227" s="71"/>
      <c r="W227" s="71"/>
      <c r="X227" s="71"/>
      <c r="Y227" s="71"/>
      <c r="Z227" s="71"/>
      <c r="AA227" s="71"/>
      <c r="AB227" s="71"/>
      <c r="AC227" s="72"/>
      <c r="AD227" s="71">
        <v>102270485.56647636</v>
      </c>
      <c r="AE227" s="71">
        <v>1775759.4596992065</v>
      </c>
      <c r="AF227" s="71">
        <v>1914052.2301179837</v>
      </c>
      <c r="AG227" s="71">
        <v>61177517.220365278</v>
      </c>
      <c r="AH227" s="71">
        <v>71803257.446335733</v>
      </c>
      <c r="AI227" s="71">
        <v>0</v>
      </c>
      <c r="AJ227" s="71">
        <v>0</v>
      </c>
      <c r="AK227" s="71">
        <v>4273080.4265202684</v>
      </c>
      <c r="AL227" s="71">
        <v>0</v>
      </c>
      <c r="AM227" s="71">
        <v>0</v>
      </c>
      <c r="AN227" s="71">
        <v>243214152.34951481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2406</v>
      </c>
      <c r="B228" s="70">
        <v>220</v>
      </c>
      <c r="C228" s="70">
        <v>16</v>
      </c>
      <c r="D228" s="70">
        <v>40</v>
      </c>
      <c r="E228" s="70">
        <v>2022</v>
      </c>
      <c r="F228" s="70" t="s">
        <v>161</v>
      </c>
      <c r="G228" s="1073" t="s">
        <v>2404</v>
      </c>
      <c r="H228" s="70" t="s">
        <v>2405</v>
      </c>
      <c r="I228" s="1066"/>
      <c r="J228" s="73"/>
      <c r="K228" s="71"/>
      <c r="L228" s="71"/>
      <c r="M228" s="71"/>
      <c r="N228" s="71"/>
      <c r="O228" s="71"/>
      <c r="P228" s="71"/>
      <c r="Q228" s="71"/>
      <c r="R228" s="71"/>
      <c r="S228" s="71"/>
      <c r="T228" s="71"/>
      <c r="U228" s="71"/>
      <c r="V228" s="71"/>
      <c r="W228" s="71"/>
      <c r="X228" s="71"/>
      <c r="Y228" s="71"/>
      <c r="Z228" s="71"/>
      <c r="AA228" s="71"/>
      <c r="AB228" s="71"/>
      <c r="AC228" s="72"/>
      <c r="AD228" s="71">
        <v>46267411.826161727</v>
      </c>
      <c r="AE228" s="71">
        <v>417825.75522334274</v>
      </c>
      <c r="AF228" s="71">
        <v>998396.12003272353</v>
      </c>
      <c r="AG228" s="71">
        <v>13840080.163561244</v>
      </c>
      <c r="AH228" s="71">
        <v>24140169.860435788</v>
      </c>
      <c r="AI228" s="71">
        <v>0</v>
      </c>
      <c r="AJ228" s="71">
        <v>0</v>
      </c>
      <c r="AK228" s="71">
        <v>1326653.8227387052</v>
      </c>
      <c r="AL228" s="71">
        <v>0</v>
      </c>
      <c r="AM228" s="71">
        <v>0</v>
      </c>
      <c r="AN228" s="71">
        <v>86990537.548153535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2354</v>
      </c>
      <c r="B229" s="70">
        <v>221</v>
      </c>
      <c r="C229" s="70">
        <v>16</v>
      </c>
      <c r="D229" s="70">
        <v>41</v>
      </c>
      <c r="E229" s="70">
        <v>2022</v>
      </c>
      <c r="F229" s="70" t="s">
        <v>161</v>
      </c>
      <c r="G229" s="1073" t="s">
        <v>2352</v>
      </c>
      <c r="H229" s="70" t="s">
        <v>2353</v>
      </c>
      <c r="I229" s="1066"/>
      <c r="J229" s="73"/>
      <c r="K229" s="71"/>
      <c r="L229" s="71"/>
      <c r="M229" s="71"/>
      <c r="N229" s="71"/>
      <c r="O229" s="71"/>
      <c r="P229" s="71"/>
      <c r="Q229" s="71"/>
      <c r="R229" s="71"/>
      <c r="S229" s="71"/>
      <c r="T229" s="71"/>
      <c r="U229" s="71"/>
      <c r="V229" s="71"/>
      <c r="W229" s="71"/>
      <c r="X229" s="71"/>
      <c r="Y229" s="71"/>
      <c r="Z229" s="71"/>
      <c r="AA229" s="71"/>
      <c r="AB229" s="71"/>
      <c r="AC229" s="72"/>
      <c r="AD229" s="71">
        <v>68140943.557944238</v>
      </c>
      <c r="AE229" s="71">
        <v>1516359.3033313814</v>
      </c>
      <c r="AF229" s="71">
        <v>1092168.1313065153</v>
      </c>
      <c r="AG229" s="71">
        <v>35690924.765050665</v>
      </c>
      <c r="AH229" s="71">
        <v>60905951.572563939</v>
      </c>
      <c r="AI229" s="71">
        <v>0</v>
      </c>
      <c r="AJ229" s="71">
        <v>0</v>
      </c>
      <c r="AK229" s="71">
        <v>3298556.7356297667</v>
      </c>
      <c r="AL229" s="71">
        <v>0</v>
      </c>
      <c r="AM229" s="71">
        <v>0</v>
      </c>
      <c r="AN229" s="71">
        <v>170644904.06582651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2342</v>
      </c>
      <c r="B230" s="70">
        <v>222</v>
      </c>
      <c r="C230" s="70">
        <v>16</v>
      </c>
      <c r="D230" s="70">
        <v>42</v>
      </c>
      <c r="E230" s="70">
        <v>2022</v>
      </c>
      <c r="F230" s="70" t="s">
        <v>161</v>
      </c>
      <c r="G230" s="1073" t="s">
        <v>2340</v>
      </c>
      <c r="H230" s="70" t="s">
        <v>2341</v>
      </c>
      <c r="I230" s="1066"/>
      <c r="J230" s="73"/>
      <c r="K230" s="71"/>
      <c r="L230" s="71"/>
      <c r="M230" s="71"/>
      <c r="N230" s="71"/>
      <c r="O230" s="71"/>
      <c r="P230" s="71"/>
      <c r="Q230" s="71"/>
      <c r="R230" s="71"/>
      <c r="S230" s="71"/>
      <c r="T230" s="71"/>
      <c r="U230" s="71"/>
      <c r="V230" s="71"/>
      <c r="W230" s="71"/>
      <c r="X230" s="71"/>
      <c r="Y230" s="71"/>
      <c r="Z230" s="71"/>
      <c r="AA230" s="71"/>
      <c r="AB230" s="71"/>
      <c r="AC230" s="72"/>
      <c r="AD230" s="71">
        <v>89170749.012031913</v>
      </c>
      <c r="AE230" s="71">
        <v>1361415.5857693916</v>
      </c>
      <c r="AF230" s="71">
        <v>2267076.2725604936</v>
      </c>
      <c r="AG230" s="71">
        <v>42168615.524615891</v>
      </c>
      <c r="AH230" s="71">
        <v>58060980.368649252</v>
      </c>
      <c r="AI230" s="71">
        <v>0</v>
      </c>
      <c r="AJ230" s="71">
        <v>0</v>
      </c>
      <c r="AK230" s="71">
        <v>3468100.8731863098</v>
      </c>
      <c r="AL230" s="71">
        <v>0</v>
      </c>
      <c r="AM230" s="71">
        <v>0</v>
      </c>
      <c r="AN230" s="71">
        <v>196496937.63681325</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2414</v>
      </c>
      <c r="B231" s="70">
        <v>223</v>
      </c>
      <c r="C231" s="70">
        <v>16</v>
      </c>
      <c r="D231" s="70">
        <v>43</v>
      </c>
      <c r="E231" s="70">
        <v>2022</v>
      </c>
      <c r="F231" s="70" t="s">
        <v>161</v>
      </c>
      <c r="G231" s="1073" t="s">
        <v>2412</v>
      </c>
      <c r="H231" s="70" t="s">
        <v>2413</v>
      </c>
      <c r="I231" s="1066"/>
      <c r="J231" s="73"/>
      <c r="K231" s="71"/>
      <c r="L231" s="71"/>
      <c r="M231" s="71"/>
      <c r="N231" s="71"/>
      <c r="O231" s="71"/>
      <c r="P231" s="71"/>
      <c r="Q231" s="71"/>
      <c r="R231" s="71"/>
      <c r="S231" s="71"/>
      <c r="T231" s="71"/>
      <c r="U231" s="71"/>
      <c r="V231" s="71"/>
      <c r="W231" s="71"/>
      <c r="X231" s="71"/>
      <c r="Y231" s="71"/>
      <c r="Z231" s="71"/>
      <c r="AA231" s="71"/>
      <c r="AB231" s="71"/>
      <c r="AC231" s="72"/>
      <c r="AD231" s="71">
        <v>67714584.301664338</v>
      </c>
      <c r="AE231" s="71">
        <v>597142.6418400273</v>
      </c>
      <c r="AF231" s="71">
        <v>1158360.1392644858</v>
      </c>
      <c r="AG231" s="71">
        <v>16154839.630496617</v>
      </c>
      <c r="AH231" s="71">
        <v>19174095.865436792</v>
      </c>
      <c r="AI231" s="71">
        <v>0</v>
      </c>
      <c r="AJ231" s="71">
        <v>0</v>
      </c>
      <c r="AK231" s="71">
        <v>1204241.1476407598</v>
      </c>
      <c r="AL231" s="71">
        <v>0</v>
      </c>
      <c r="AM231" s="71">
        <v>0</v>
      </c>
      <c r="AN231" s="71">
        <v>106003263.72634304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2193</v>
      </c>
      <c r="H6" s="77" t="s">
        <v>2194</v>
      </c>
      <c r="I6" s="77" t="s">
        <v>2460</v>
      </c>
      <c r="J6" s="77" t="s">
        <v>2461</v>
      </c>
      <c r="K6" s="1080">
        <v>6</v>
      </c>
      <c r="L6" s="1081">
        <v>24</v>
      </c>
      <c r="M6" s="1044"/>
      <c r="N6" s="988">
        <v>1</v>
      </c>
      <c r="O6" s="77" t="s">
        <v>1645</v>
      </c>
      <c r="P6" s="77" t="s">
        <v>1646</v>
      </c>
      <c r="Q6" s="77" t="s">
        <v>1501</v>
      </c>
      <c r="R6" s="16"/>
      <c r="S6" s="77">
        <v>1</v>
      </c>
      <c r="T6" s="77" t="s">
        <v>2193</v>
      </c>
      <c r="U6" s="77" t="s">
        <v>2194</v>
      </c>
      <c r="V6" s="77" t="s">
        <v>1501</v>
      </c>
      <c r="W6" s="16"/>
      <c r="X6" s="77">
        <v>1</v>
      </c>
      <c r="Y6" s="692" t="s">
        <v>1645</v>
      </c>
      <c r="Z6" s="77" t="s">
        <v>1646</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1668</v>
      </c>
      <c r="P7" s="77" t="s">
        <v>1669</v>
      </c>
      <c r="Q7" s="77" t="s">
        <v>1501</v>
      </c>
      <c r="R7" s="16"/>
      <c r="S7" s="77">
        <v>2</v>
      </c>
      <c r="T7" s="76" t="s">
        <v>795</v>
      </c>
      <c r="U7" s="77" t="s">
        <v>1503</v>
      </c>
      <c r="V7" s="77" t="s">
        <v>1503</v>
      </c>
      <c r="W7" s="16"/>
      <c r="X7" s="77">
        <v>2</v>
      </c>
      <c r="Y7" s="692" t="s">
        <v>1668</v>
      </c>
      <c r="Z7" s="77" t="s">
        <v>1669</v>
      </c>
      <c r="AA7" s="77" t="s">
        <v>1501</v>
      </c>
      <c r="AB7" s="16"/>
      <c r="AC7" s="77">
        <v>2</v>
      </c>
      <c r="AD7" s="77" t="s">
        <v>2384</v>
      </c>
      <c r="AE7" s="77" t="s">
        <v>2385</v>
      </c>
      <c r="AF7" s="77" t="s">
        <v>1501</v>
      </c>
    </row>
    <row r="8" spans="1:32" ht="12">
      <c r="A8" s="16"/>
      <c r="B8" s="16"/>
      <c r="C8" s="16"/>
      <c r="D8" s="16"/>
      <c r="F8" s="16"/>
      <c r="G8" s="16"/>
      <c r="H8" s="16"/>
      <c r="I8" s="16"/>
      <c r="J8" s="16"/>
      <c r="K8" s="1044"/>
      <c r="L8" s="1044"/>
      <c r="M8" s="1044"/>
      <c r="N8" s="988">
        <v>3</v>
      </c>
      <c r="O8" s="77" t="s">
        <v>1691</v>
      </c>
      <c r="P8" s="77" t="s">
        <v>1692</v>
      </c>
      <c r="Q8" s="77" t="s">
        <v>1501</v>
      </c>
      <c r="R8" s="16"/>
      <c r="S8" s="16"/>
      <c r="T8" s="16"/>
      <c r="U8" s="16"/>
      <c r="V8" s="16"/>
      <c r="W8" s="16"/>
      <c r="X8" s="77">
        <v>3</v>
      </c>
      <c r="Y8" s="692" t="s">
        <v>1691</v>
      </c>
      <c r="Z8" s="77" t="s">
        <v>1692</v>
      </c>
      <c r="AA8" s="77" t="s">
        <v>1501</v>
      </c>
      <c r="AB8" s="16"/>
      <c r="AC8" s="77">
        <v>3</v>
      </c>
      <c r="AD8" s="77" t="s">
        <v>2416</v>
      </c>
      <c r="AE8" s="77" t="s">
        <v>2307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1714</v>
      </c>
      <c r="P9" s="77" t="s">
        <v>1715</v>
      </c>
      <c r="Q9" s="77" t="s">
        <v>1501</v>
      </c>
      <c r="R9" s="16"/>
      <c r="S9" s="16"/>
      <c r="T9" s="16"/>
      <c r="U9" s="16"/>
      <c r="V9" s="16"/>
      <c r="W9" s="16"/>
      <c r="X9" s="77">
        <v>4</v>
      </c>
      <c r="Y9" s="692" t="s">
        <v>1714</v>
      </c>
      <c r="Z9" s="77" t="s">
        <v>1715</v>
      </c>
      <c r="AA9" s="77" t="s">
        <v>1501</v>
      </c>
      <c r="AB9" s="16"/>
      <c r="AC9" s="77">
        <v>4</v>
      </c>
      <c r="AD9" s="77" t="s">
        <v>2316</v>
      </c>
      <c r="AE9" s="77" t="s">
        <v>2317</v>
      </c>
      <c r="AF9" s="77" t="s">
        <v>1501</v>
      </c>
    </row>
    <row r="10" spans="1:32" ht="12">
      <c r="A10" s="16"/>
      <c r="B10" s="16"/>
      <c r="C10" s="16"/>
      <c r="D10" s="16"/>
      <c r="F10" s="75" t="s">
        <v>1501</v>
      </c>
      <c r="G10" s="76" t="s">
        <v>2193</v>
      </c>
      <c r="H10" s="77" t="s">
        <v>2194</v>
      </c>
      <c r="I10" s="77" t="s">
        <v>2460</v>
      </c>
      <c r="J10" s="77" t="s">
        <v>2461</v>
      </c>
      <c r="K10" s="1079">
        <v>6</v>
      </c>
      <c r="L10" s="1045">
        <v>24</v>
      </c>
      <c r="M10" s="1044"/>
      <c r="N10" s="988">
        <v>5</v>
      </c>
      <c r="O10" s="77" t="s">
        <v>1737</v>
      </c>
      <c r="P10" s="77" t="s">
        <v>1738</v>
      </c>
      <c r="Q10" s="77" t="s">
        <v>1501</v>
      </c>
      <c r="R10" s="16"/>
      <c r="S10" s="16"/>
      <c r="T10" s="16"/>
      <c r="U10" s="16"/>
      <c r="V10" s="16"/>
      <c r="W10" s="16"/>
      <c r="X10" s="77">
        <v>5</v>
      </c>
      <c r="Y10" s="692" t="s">
        <v>1737</v>
      </c>
      <c r="Z10" s="77" t="s">
        <v>1738</v>
      </c>
      <c r="AA10" s="77" t="s">
        <v>1501</v>
      </c>
      <c r="AB10" s="16"/>
      <c r="AC10" s="77">
        <v>5</v>
      </c>
      <c r="AD10" s="77" t="s">
        <v>2360</v>
      </c>
      <c r="AE10" s="77" t="s">
        <v>2361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1760</v>
      </c>
      <c r="P11" s="77" t="s">
        <v>1761</v>
      </c>
      <c r="Q11" s="77" t="s">
        <v>1501</v>
      </c>
      <c r="R11" s="16"/>
      <c r="S11" s="16"/>
      <c r="T11" s="16"/>
      <c r="U11" s="16"/>
      <c r="V11" s="16"/>
      <c r="W11" s="16"/>
      <c r="X11" s="77">
        <v>6</v>
      </c>
      <c r="Y11" s="692" t="s">
        <v>1760</v>
      </c>
      <c r="Z11" s="77" t="s">
        <v>1761</v>
      </c>
      <c r="AA11" s="77" t="s">
        <v>1501</v>
      </c>
      <c r="AB11" s="16"/>
      <c r="AC11" s="77">
        <v>6</v>
      </c>
      <c r="AD11" s="77" t="s">
        <v>2193</v>
      </c>
      <c r="AE11" s="77" t="s">
        <v>2194</v>
      </c>
      <c r="AF11" s="77" t="s">
        <v>1501</v>
      </c>
    </row>
    <row r="12" spans="1:32" ht="12">
      <c r="A12" s="16"/>
      <c r="B12" s="16"/>
      <c r="C12" s="16"/>
      <c r="D12" s="16"/>
      <c r="F12" s="75" t="s">
        <v>1505</v>
      </c>
      <c r="G12" s="76" t="s">
        <v>2193</v>
      </c>
      <c r="H12" s="77"/>
      <c r="I12" s="77" t="s">
        <v>2193</v>
      </c>
      <c r="J12" s="77"/>
      <c r="K12" s="1079" t="s">
        <v>1544</v>
      </c>
      <c r="L12" s="1045"/>
      <c r="M12" s="1044"/>
      <c r="N12" s="988">
        <v>7</v>
      </c>
      <c r="O12" s="77" t="s">
        <v>1783</v>
      </c>
      <c r="P12" s="77" t="s">
        <v>1784</v>
      </c>
      <c r="Q12" s="77" t="s">
        <v>1501</v>
      </c>
      <c r="R12" s="16"/>
      <c r="S12" s="16"/>
      <c r="T12" s="16"/>
      <c r="U12" s="16"/>
      <c r="V12" s="16"/>
      <c r="W12" s="16"/>
      <c r="X12" s="77">
        <v>7</v>
      </c>
      <c r="Y12" s="692" t="s">
        <v>1783</v>
      </c>
      <c r="Z12" s="77" t="s">
        <v>1784</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1806</v>
      </c>
      <c r="P13" s="77" t="s">
        <v>1807</v>
      </c>
      <c r="Q13" s="77" t="s">
        <v>1501</v>
      </c>
      <c r="R13" s="16"/>
      <c r="S13" s="16"/>
      <c r="T13" s="16"/>
      <c r="U13" s="16"/>
      <c r="V13" s="16"/>
      <c r="W13" s="16"/>
      <c r="X13" s="77">
        <v>8</v>
      </c>
      <c r="Y13" s="692" t="s">
        <v>1806</v>
      </c>
      <c r="Z13" s="77" t="s">
        <v>1807</v>
      </c>
      <c r="AA13" s="77" t="s">
        <v>1501</v>
      </c>
      <c r="AB13" s="16"/>
      <c r="AC13" s="77">
        <v>8</v>
      </c>
      <c r="AD13" s="77" t="s">
        <v>2312</v>
      </c>
      <c r="AE13" s="77" t="s">
        <v>2313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2451</v>
      </c>
      <c r="AE14" s="77" t="s">
        <v>2452</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2423</v>
      </c>
      <c r="AE15" s="77" t="s">
        <v>2424</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1636</v>
      </c>
      <c r="AE16" s="77" t="s">
        <v>1637</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2408</v>
      </c>
      <c r="AE17" s="77" t="s">
        <v>2409</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2320</v>
      </c>
      <c r="AE18" s="77" t="s">
        <v>2321</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2344</v>
      </c>
      <c r="AE19" s="77" t="s">
        <v>2345</v>
      </c>
      <c r="AF19" s="77" t="s">
        <v>1501</v>
      </c>
    </row>
    <row r="20" spans="1:32" ht="12">
      <c r="A20" s="16"/>
      <c r="B20" s="16"/>
      <c r="C20" s="16"/>
      <c r="D20" s="16"/>
      <c r="E20" s="16"/>
      <c r="F20" s="16"/>
      <c r="G20" s="16"/>
      <c r="H20" s="16"/>
      <c r="I20" s="16"/>
      <c r="J20" s="16"/>
      <c r="K20" s="1044"/>
      <c r="L20" s="1044"/>
      <c r="M20" s="1044"/>
      <c r="N20" s="988">
        <v>15</v>
      </c>
      <c r="O20" s="77" t="s">
        <v>1967</v>
      </c>
      <c r="P20" s="77" t="s">
        <v>1968</v>
      </c>
      <c r="Q20" s="77" t="s">
        <v>1501</v>
      </c>
      <c r="R20" s="16"/>
      <c r="S20" s="16"/>
      <c r="T20" s="16"/>
      <c r="U20" s="16"/>
      <c r="V20" s="16"/>
      <c r="W20" s="16"/>
      <c r="X20" s="77">
        <v>15</v>
      </c>
      <c r="Y20" s="692" t="s">
        <v>1967</v>
      </c>
      <c r="Z20" s="77" t="s">
        <v>1968</v>
      </c>
      <c r="AA20" s="77" t="s">
        <v>1501</v>
      </c>
      <c r="AB20" s="16"/>
      <c r="AC20" s="77">
        <v>15</v>
      </c>
      <c r="AD20" s="77" t="s">
        <v>2455</v>
      </c>
      <c r="AE20" s="77" t="s">
        <v>2456</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2447</v>
      </c>
      <c r="AE21" s="77" t="s">
        <v>2448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2324</v>
      </c>
      <c r="AE23" s="77" t="s">
        <v>2325</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2328</v>
      </c>
      <c r="AE24" s="77" t="s">
        <v>2329</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2392</v>
      </c>
      <c r="AE25" s="77" t="s">
        <v>2393</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2400</v>
      </c>
      <c r="AE26" s="77" t="s">
        <v>2401</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2376</v>
      </c>
      <c r="AE27" s="77" t="s">
        <v>2377</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2435</v>
      </c>
      <c r="AE28" s="77" t="s">
        <v>2436</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2439</v>
      </c>
      <c r="AE29" s="77" t="s">
        <v>2440</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1632</v>
      </c>
      <c r="AE30" s="77" t="s">
        <v>1633</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2348</v>
      </c>
      <c r="AE31" s="77" t="s">
        <v>2349</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2372</v>
      </c>
      <c r="AE32" s="77" t="s">
        <v>2373</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2396</v>
      </c>
      <c r="AE33" s="77" t="s">
        <v>2397</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1640</v>
      </c>
      <c r="AE34" s="77" t="s">
        <v>1641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2443</v>
      </c>
      <c r="AE35" s="77" t="s">
        <v>2444</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2419</v>
      </c>
      <c r="AE37" s="77" t="s">
        <v>2420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2380</v>
      </c>
      <c r="AE38" s="77" t="s">
        <v>2381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2356</v>
      </c>
      <c r="AE39" s="77" t="s">
        <v>2357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2368</v>
      </c>
      <c r="AE40" s="77" t="s">
        <v>2369</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2336</v>
      </c>
      <c r="AE41" s="77" t="s">
        <v>2337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2364</v>
      </c>
      <c r="AE42" s="77" t="s">
        <v>2365</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2332</v>
      </c>
      <c r="AE43" s="77" t="s">
        <v>2333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2308</v>
      </c>
      <c r="AE44" s="77" t="s">
        <v>2309</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2404</v>
      </c>
      <c r="AE45" s="77" t="s">
        <v>2405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2352</v>
      </c>
      <c r="AE46" s="77" t="s">
        <v>2353</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2340</v>
      </c>
      <c r="AE47" s="77" t="s">
        <v>2341</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2412</v>
      </c>
      <c r="AE48" s="77" t="s">
        <v>2413</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21</v>
      </c>
      <c r="I4" s="70" t="str">
        <f>HLOOKUP(I3,比較地域マスタ!$E$5:$L$6,2,0)</f>
        <v>岐阜県</v>
      </c>
      <c r="J4" s="70" t="str">
        <f>HLOOKUP(J3,比較地域マスタ!$E$5:$L$6,2,0)</f>
        <v>大垣市</v>
      </c>
      <c r="K4" s="70" t="str">
        <f>HLOOKUP(K3,比較地域マスタ!$E$5:$L$6,2,0)</f>
        <v>21202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大垣市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619.95492614387365</v>
      </c>
      <c r="BB5" s="29"/>
      <c r="BC5" s="17"/>
      <c r="BD5" s="1005">
        <f>SUM(BC6:BC8)</f>
        <v>538.80649236651357</v>
      </c>
      <c r="BE5" s="29"/>
      <c r="BF5" s="17"/>
      <c r="BG5" s="1005">
        <f>AK35</f>
        <v>454.70631547672906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589.75238232087383</v>
      </c>
      <c r="BA6" s="17"/>
      <c r="BB6" s="29"/>
      <c r="BC6" s="1005">
        <f>O32</f>
        <v>513.88723624653926</v>
      </c>
      <c r="BD6" s="17"/>
      <c r="BE6" s="29"/>
      <c r="BF6" s="1005">
        <f>AK36</f>
        <v>435.99752694148549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16.290122648953421</v>
      </c>
      <c r="BA7" s="17"/>
      <c r="BB7" s="29"/>
      <c r="BC7" s="1005">
        <f>O33</f>
        <v>12.341882037273329</v>
      </c>
      <c r="BD7" s="17"/>
      <c r="BE7" s="29"/>
      <c r="BF7" s="1005">
        <f t="shared" ref="BF7:BF8" si="0">AK37</f>
        <v>11.567032113436174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13.912421174046379</v>
      </c>
      <c r="BA8" s="17"/>
      <c r="BB8" s="29"/>
      <c r="BC8" s="1005">
        <f>O34</f>
        <v>12.577374082700979</v>
      </c>
      <c r="BD8" s="17"/>
      <c r="BE8" s="29"/>
      <c r="BF8" s="1005">
        <f t="shared" si="0"/>
        <v>7.1417564218073482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1464.6755111990451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257.47186682286087</v>
      </c>
      <c r="BA9" s="1005">
        <f>AZ9</f>
        <v>257.47186682286087</v>
      </c>
      <c r="BB9" s="29"/>
      <c r="BC9" s="1005">
        <f>O35</f>
        <v>317.31013623414589</v>
      </c>
      <c r="BD9" s="1005">
        <f>BC9</f>
        <v>317.31013623414589</v>
      </c>
      <c r="BE9" s="29"/>
      <c r="BF9" s="1005">
        <f>AK39</f>
        <v>222.96857771171514</v>
      </c>
      <c r="BG9" s="1005">
        <f>AK39</f>
        <v>222.96857771171514</v>
      </c>
      <c r="BH9" s="29"/>
    </row>
    <row r="10" spans="1:62" ht="17.100000000000001" customHeight="1" thickBot="1">
      <c r="B10" s="323"/>
      <c r="C10" s="324"/>
      <c r="D10" s="326"/>
      <c r="E10" s="326"/>
      <c r="F10" s="326"/>
      <c r="G10" s="325"/>
      <c r="H10" s="325"/>
      <c r="I10" s="326"/>
      <c r="J10" s="327"/>
      <c r="K10" s="334"/>
      <c r="L10" s="246" t="s">
        <v>114</v>
      </c>
      <c r="M10" s="246"/>
      <c r="N10" s="563"/>
      <c r="O10" s="906">
        <f>SUM(O11:O13)</f>
        <v>619.95492614387365</v>
      </c>
      <c r="P10" s="453">
        <f t="shared" ref="P10:P22" si="1">O10/$O$9</f>
        <v>0.42327117604113723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229.66565781869991</v>
      </c>
      <c r="BA10" s="1005">
        <f>AZ10</f>
        <v>229.66565781869991</v>
      </c>
      <c r="BB10" s="29"/>
      <c r="BC10" s="1005">
        <f>O36</f>
        <v>257.77906363250707</v>
      </c>
      <c r="BD10" s="1005">
        <f>BC10</f>
        <v>257.77906363250707</v>
      </c>
      <c r="BE10" s="29"/>
      <c r="BF10" s="1005">
        <f>AK40</f>
        <v>227.34020211736441</v>
      </c>
      <c r="BG10" s="1005">
        <f>AK40</f>
        <v>227.34020211736441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589.75238232087383</v>
      </c>
      <c r="P11" s="454">
        <f t="shared" si="1"/>
        <v>0.4026505378232737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336.0983981615928</v>
      </c>
      <c r="BB11" s="29"/>
      <c r="BC11" s="1005"/>
      <c r="BD11" s="1005">
        <f>SUM(BC12:BC14)</f>
        <v>303.69049634631745</v>
      </c>
      <c r="BE11" s="29"/>
      <c r="BF11" s="17"/>
      <c r="BG11" s="1005">
        <f>AK41</f>
        <v>254.83935331664154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16.290122648953421</v>
      </c>
      <c r="P12" s="454">
        <f t="shared" si="1"/>
        <v>1.1122001101539302E-2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326.69207940455931</v>
      </c>
      <c r="BA12" s="17"/>
      <c r="BB12" s="29"/>
      <c r="BC12" s="1005">
        <f>O38</f>
        <v>291.07484142658905</v>
      </c>
      <c r="BD12" s="17"/>
      <c r="BE12" s="29"/>
      <c r="BF12" s="1005">
        <f>AK42</f>
        <v>245.46256480211315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13.912421174046379</v>
      </c>
      <c r="P13" s="454">
        <f t="shared" si="1"/>
        <v>9.4986371163242062E-3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9.4063187570334801</v>
      </c>
      <c r="BA13" s="17"/>
      <c r="BB13" s="29"/>
      <c r="BC13" s="1005">
        <f>O41</f>
        <v>12.615654919728399</v>
      </c>
      <c r="BD13" s="17"/>
      <c r="BE13" s="29"/>
      <c r="BF13" s="1005">
        <f>AK45</f>
        <v>9.376788514528382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257.47186682286087</v>
      </c>
      <c r="P14" s="453">
        <f t="shared" si="1"/>
        <v>0.17578765047562211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229.66565781869991</v>
      </c>
      <c r="P15" s="453">
        <f t="shared" si="1"/>
        <v>0.15680309806687895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21.48466225201777</v>
      </c>
      <c r="BA15" s="1005">
        <f>AZ15</f>
        <v>21.48466225201777</v>
      </c>
      <c r="BB15" s="29"/>
      <c r="BC15" s="1005">
        <f>O43</f>
        <v>23.375391551933649</v>
      </c>
      <c r="BD15" s="1005">
        <f>BC15</f>
        <v>23.375391551933649</v>
      </c>
      <c r="BE15" s="29"/>
      <c r="BF15" s="1005">
        <f>AK47</f>
        <v>26.579564649722389</v>
      </c>
      <c r="BG15" s="1005">
        <f>AK47</f>
        <v>26.579564649722389</v>
      </c>
      <c r="BH15" s="29"/>
    </row>
    <row r="16" spans="1:62" ht="17.100000000000001" customHeight="1" thickBot="1">
      <c r="B16" s="323"/>
      <c r="C16" s="324"/>
      <c r="D16" s="326"/>
      <c r="E16" s="326"/>
      <c r="F16" s="326"/>
      <c r="G16" s="325"/>
      <c r="H16" s="325"/>
      <c r="I16" s="326"/>
      <c r="J16" s="327"/>
      <c r="K16" s="335"/>
      <c r="L16" s="246" t="s">
        <v>128</v>
      </c>
      <c r="M16" s="344"/>
      <c r="N16" s="345"/>
      <c r="O16" s="906">
        <f>SUM(O18:O21)</f>
        <v>336.0983981615928</v>
      </c>
      <c r="P16" s="453">
        <f t="shared" si="1"/>
        <v>0.22946952795465836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326.69207940455931</v>
      </c>
      <c r="P17" s="454">
        <f t="shared" si="1"/>
        <v>0.22304741009639426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197.67165977892529</v>
      </c>
      <c r="P18" s="454">
        <f t="shared" si="1"/>
        <v>0.13495935329532679</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129.02041962563399</v>
      </c>
      <c r="P19" s="454">
        <f t="shared" si="1"/>
        <v>8.8088056801067446E-2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9.4063187570334801</v>
      </c>
      <c r="P20" s="454">
        <f t="shared" si="1"/>
        <v>6.422117858264095E-3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21.48466225201777</v>
      </c>
      <c r="P22" s="612">
        <f t="shared" si="1"/>
        <v>1.4668547461703324E-2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476.25578881640314</v>
      </c>
      <c r="AZ22" s="1005">
        <f t="shared" si="3"/>
        <v>546.06831119648575</v>
      </c>
      <c r="BA22" s="1005">
        <f t="shared" si="3"/>
        <v>527.07292251319757</v>
      </c>
      <c r="BB22" s="1005">
        <f t="shared" si="3"/>
        <v>530.41366117686118</v>
      </c>
      <c r="BC22" s="1005">
        <f t="shared" si="3"/>
        <v>538.80649236651357</v>
      </c>
      <c r="BD22" s="1005">
        <f t="shared" si="3"/>
        <v>456.18650364661499</v>
      </c>
      <c r="BE22" s="1005">
        <f t="shared" si="3"/>
        <v>446.43190027476373</v>
      </c>
      <c r="BF22" s="1005">
        <f t="shared" si="3"/>
        <v>429.04403066120142</v>
      </c>
      <c r="BG22" s="1005">
        <f t="shared" si="3"/>
        <v>443.20214575534811</v>
      </c>
      <c r="BH22" s="1005">
        <f t="shared" si="3"/>
        <v>444.96382828394803</v>
      </c>
      <c r="BI22" s="1005">
        <f t="shared" si="3"/>
        <v>430.43332199075371</v>
      </c>
      <c r="BJ22" s="1005">
        <f t="shared" si="3"/>
        <v>442.43955631989928</v>
      </c>
      <c r="BK22" s="1005">
        <f t="shared" si="3"/>
        <v>491.91580029248337</v>
      </c>
      <c r="BL22" s="1005">
        <f t="shared" si="3"/>
        <v>454.70631547672906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273.60653748609832</v>
      </c>
      <c r="AZ23" s="1005">
        <f t="shared" ref="AZ23:BL23" si="4">Y39</f>
        <v>279.74665002668462</v>
      </c>
      <c r="BA23" s="1005">
        <f t="shared" si="4"/>
        <v>320.23448222627309</v>
      </c>
      <c r="BB23" s="1005">
        <f t="shared" si="4"/>
        <v>311.27432114686758</v>
      </c>
      <c r="BC23" s="1005">
        <f t="shared" si="4"/>
        <v>317.31013623414589</v>
      </c>
      <c r="BD23" s="1005">
        <f t="shared" si="4"/>
        <v>298.42013062184128</v>
      </c>
      <c r="BE23" s="1005">
        <f t="shared" si="4"/>
        <v>389.26624257614452</v>
      </c>
      <c r="BF23" s="1005">
        <f t="shared" si="4"/>
        <v>259.02194646468297</v>
      </c>
      <c r="BG23" s="1005">
        <f t="shared" si="4"/>
        <v>229.36099570182924</v>
      </c>
      <c r="BH23" s="1005">
        <f t="shared" si="4"/>
        <v>237.15457452855978</v>
      </c>
      <c r="BI23" s="1005">
        <f t="shared" si="4"/>
        <v>243.50419100640531</v>
      </c>
      <c r="BJ23" s="1005">
        <f t="shared" si="4"/>
        <v>216.0581435185214</v>
      </c>
      <c r="BK23" s="1005">
        <f t="shared" si="4"/>
        <v>246.73233452804698</v>
      </c>
      <c r="BL23" s="1005">
        <f t="shared" si="4"/>
        <v>222.96857771171514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239.8093046691852</v>
      </c>
      <c r="AZ24" s="1005">
        <f t="shared" ref="AZ24:BL24" si="5">Y40</f>
        <v>272.44564392467231</v>
      </c>
      <c r="BA24" s="1005">
        <f t="shared" si="5"/>
        <v>272.10438304944648</v>
      </c>
      <c r="BB24" s="1005">
        <f t="shared" si="5"/>
        <v>273.52345803613792</v>
      </c>
      <c r="BC24" s="1005">
        <f t="shared" si="5"/>
        <v>257.77906363250707</v>
      </c>
      <c r="BD24" s="1005">
        <f t="shared" si="5"/>
        <v>255.9878518215244</v>
      </c>
      <c r="BE24" s="1005">
        <f t="shared" si="5"/>
        <v>244.99087183085729</v>
      </c>
      <c r="BF24" s="1005">
        <f t="shared" si="5"/>
        <v>242.22558401811131</v>
      </c>
      <c r="BG24" s="1005">
        <f t="shared" si="5"/>
        <v>236.61589446127945</v>
      </c>
      <c r="BH24" s="1005">
        <f t="shared" si="5"/>
        <v>214.19294336633118</v>
      </c>
      <c r="BI24" s="1005">
        <f t="shared" si="5"/>
        <v>206.27116495123119</v>
      </c>
      <c r="BJ24" s="1005">
        <f t="shared" si="5"/>
        <v>202.32429503275031</v>
      </c>
      <c r="BK24" s="1005">
        <f t="shared" si="5"/>
        <v>211.50028285469219</v>
      </c>
      <c r="BL24" s="1005">
        <f t="shared" si="5"/>
        <v>227.34020211736441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314.22538683179175</v>
      </c>
      <c r="AZ25" s="1005">
        <f t="shared" ref="AZ25:BL25" si="6">Y41</f>
        <v>314.94895910689689</v>
      </c>
      <c r="BA25" s="1005">
        <f t="shared" si="6"/>
        <v>310.41572618232334</v>
      </c>
      <c r="BB25" s="1005">
        <f t="shared" si="6"/>
        <v>311.2061207931373</v>
      </c>
      <c r="BC25" s="1005">
        <f t="shared" si="6"/>
        <v>303.69049634631745</v>
      </c>
      <c r="BD25" s="1005">
        <f t="shared" si="6"/>
        <v>295.1458047317812</v>
      </c>
      <c r="BE25" s="1005">
        <f t="shared" si="6"/>
        <v>293.78969715683678</v>
      </c>
      <c r="BF25" s="1005">
        <f t="shared" si="6"/>
        <v>291.22298994449409</v>
      </c>
      <c r="BG25" s="1005">
        <f t="shared" si="6"/>
        <v>287.1195809950699</v>
      </c>
      <c r="BH25" s="1005">
        <f t="shared" si="6"/>
        <v>283.63966067914043</v>
      </c>
      <c r="BI25" s="1005">
        <f t="shared" si="6"/>
        <v>276.84397567185238</v>
      </c>
      <c r="BJ25" s="1005">
        <f t="shared" si="6"/>
        <v>249.95524669388021</v>
      </c>
      <c r="BK25" s="1005">
        <f t="shared" si="6"/>
        <v>248.06002957747978</v>
      </c>
      <c r="BL25" s="1005">
        <f t="shared" si="6"/>
        <v>254.83935331664154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37.855331056257</v>
      </c>
      <c r="AZ26" s="1005">
        <f t="shared" si="7"/>
        <v>26.43774369959549</v>
      </c>
      <c r="BA26" s="1005">
        <f t="shared" si="7"/>
        <v>27.269711187605189</v>
      </c>
      <c r="BB26" s="1005">
        <f t="shared" si="7"/>
        <v>15.480395214552971</v>
      </c>
      <c r="BC26" s="1005">
        <f t="shared" si="7"/>
        <v>23.375391551933649</v>
      </c>
      <c r="BD26" s="1005">
        <f t="shared" si="7"/>
        <v>22.980323028595809</v>
      </c>
      <c r="BE26" s="1005">
        <f t="shared" si="7"/>
        <v>25.831769580737632</v>
      </c>
      <c r="BF26" s="1005">
        <f t="shared" si="7"/>
        <v>25.252010315942382</v>
      </c>
      <c r="BG26" s="1005">
        <f t="shared" si="7"/>
        <v>33.413360878264754</v>
      </c>
      <c r="BH26" s="1005">
        <f t="shared" si="7"/>
        <v>16.612104061583327</v>
      </c>
      <c r="BI26" s="1005">
        <f t="shared" si="7"/>
        <v>30.950838500753058</v>
      </c>
      <c r="BJ26" s="1005">
        <f t="shared" si="7"/>
        <v>24.604050920087332</v>
      </c>
      <c r="BK26" s="1005">
        <f t="shared" si="7"/>
        <v>20.206419467835719</v>
      </c>
      <c r="BL26" s="1005">
        <f t="shared" si="7"/>
        <v>26.579564649722389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1341.7523488597353</v>
      </c>
      <c r="AZ27" s="1005">
        <f t="shared" si="8"/>
        <v>1439.647307954335</v>
      </c>
      <c r="BA27" s="1005">
        <f t="shared" si="8"/>
        <v>1457.0972251588457</v>
      </c>
      <c r="BB27" s="1005">
        <f t="shared" si="8"/>
        <v>1441.8979563675571</v>
      </c>
      <c r="BC27" s="1005">
        <f t="shared" si="8"/>
        <v>1440.9615801314176</v>
      </c>
      <c r="BD27" s="1005">
        <f t="shared" si="8"/>
        <v>1328.7206138503577</v>
      </c>
      <c r="BE27" s="1005">
        <f t="shared" si="8"/>
        <v>1400.31048141934</v>
      </c>
      <c r="BF27" s="1005">
        <f t="shared" si="8"/>
        <v>1246.7665614044324</v>
      </c>
      <c r="BG27" s="1005">
        <f t="shared" si="8"/>
        <v>1229.7119777917915</v>
      </c>
      <c r="BH27" s="1005">
        <f t="shared" si="8"/>
        <v>1196.5631109195626</v>
      </c>
      <c r="BI27" s="1005">
        <f t="shared" si="8"/>
        <v>1188.0034921209956</v>
      </c>
      <c r="BJ27" s="1005">
        <f t="shared" si="8"/>
        <v>1135.3812924851384</v>
      </c>
      <c r="BK27" s="1005">
        <f t="shared" si="8"/>
        <v>1218.4148667205379</v>
      </c>
      <c r="BL27" s="1005">
        <f t="shared" si="8"/>
        <v>1186.4340132721727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1440.9615801314176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538.80649236651357</v>
      </c>
      <c r="P31" s="453">
        <f t="shared" ref="P31:P43" si="9">O31/$O$30</f>
        <v>0.37392148395613278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513.88723624653926</v>
      </c>
      <c r="P32" s="454">
        <f t="shared" si="9"/>
        <v>0.35662799295431047</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12.341882037273329</v>
      </c>
      <c r="P33" s="454">
        <f t="shared" si="9"/>
        <v>8.5650319949180966E-3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12.577374082700979</v>
      </c>
      <c r="P34" s="454">
        <f t="shared" si="9"/>
        <v>8.7284590069042003E-3</v>
      </c>
      <c r="Q34" s="328"/>
      <c r="R34" s="13"/>
      <c r="S34" s="323"/>
      <c r="T34" s="563" t="s">
        <v>112</v>
      </c>
      <c r="U34" s="332"/>
      <c r="V34" s="332"/>
      <c r="W34" s="332"/>
      <c r="X34" s="893">
        <f>X35+X39+X40+X41+X47</f>
        <v>1341.7523488597353</v>
      </c>
      <c r="Y34" s="894">
        <f t="shared" ref="Y34:AK34" si="10">Y35+Y39+Y40+Y41+Y47</f>
        <v>1439.647307954335</v>
      </c>
      <c r="Z34" s="894">
        <f t="shared" si="10"/>
        <v>1457.0972251588457</v>
      </c>
      <c r="AA34" s="894">
        <f t="shared" si="10"/>
        <v>1441.8979563675571</v>
      </c>
      <c r="AB34" s="894">
        <f t="shared" si="10"/>
        <v>1440.9615801314176</v>
      </c>
      <c r="AC34" s="894">
        <f t="shared" si="10"/>
        <v>1328.7206138503577</v>
      </c>
      <c r="AD34" s="894">
        <f t="shared" si="10"/>
        <v>1400.31048141934</v>
      </c>
      <c r="AE34" s="894">
        <f t="shared" si="10"/>
        <v>1246.7665614044324</v>
      </c>
      <c r="AF34" s="894">
        <f t="shared" si="10"/>
        <v>1229.7119777917915</v>
      </c>
      <c r="AG34" s="894">
        <f t="shared" si="10"/>
        <v>1196.5631109195626</v>
      </c>
      <c r="AH34" s="894">
        <f t="shared" si="10"/>
        <v>1188.0034921209956</v>
      </c>
      <c r="AI34" s="894">
        <f t="shared" si="10"/>
        <v>1135.3812924851384</v>
      </c>
      <c r="AJ34" s="894">
        <f t="shared" si="10"/>
        <v>1218.4148667205379</v>
      </c>
      <c r="AK34" s="895">
        <f t="shared" si="10"/>
        <v>1186.4340132721727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317.31013623414589</v>
      </c>
      <c r="P35" s="453">
        <f t="shared" si="9"/>
        <v>0.22020721482748123</v>
      </c>
      <c r="Q35" s="328"/>
      <c r="R35" s="13"/>
      <c r="S35" s="323"/>
      <c r="T35" s="334"/>
      <c r="U35" s="246" t="s">
        <v>114</v>
      </c>
      <c r="V35" s="344"/>
      <c r="W35" s="344"/>
      <c r="X35" s="896">
        <f>SUM(X36:X38)</f>
        <v>476.25578881640314</v>
      </c>
      <c r="Y35" s="897">
        <f t="shared" ref="Y35:AK35" si="11">SUM(Y36:Y38)</f>
        <v>546.06831119648575</v>
      </c>
      <c r="Z35" s="897">
        <f t="shared" si="11"/>
        <v>527.07292251319757</v>
      </c>
      <c r="AA35" s="897">
        <f t="shared" si="11"/>
        <v>530.41366117686118</v>
      </c>
      <c r="AB35" s="897">
        <f t="shared" si="11"/>
        <v>538.80649236651357</v>
      </c>
      <c r="AC35" s="897">
        <f t="shared" si="11"/>
        <v>456.18650364661499</v>
      </c>
      <c r="AD35" s="897">
        <f t="shared" si="11"/>
        <v>446.43190027476373</v>
      </c>
      <c r="AE35" s="897">
        <f t="shared" si="11"/>
        <v>429.04403066120142</v>
      </c>
      <c r="AF35" s="897">
        <f t="shared" si="11"/>
        <v>443.20214575534811</v>
      </c>
      <c r="AG35" s="897">
        <f t="shared" si="11"/>
        <v>444.96382828394803</v>
      </c>
      <c r="AH35" s="897">
        <f t="shared" si="11"/>
        <v>430.43332199075371</v>
      </c>
      <c r="AI35" s="897">
        <f t="shared" si="11"/>
        <v>442.43955631989928</v>
      </c>
      <c r="AJ35" s="897">
        <f t="shared" si="11"/>
        <v>491.91580029248337</v>
      </c>
      <c r="AK35" s="898">
        <f t="shared" si="11"/>
        <v>454.70631547672906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257.77906363250707</v>
      </c>
      <c r="P36" s="453">
        <f t="shared" si="9"/>
        <v>0.17889377981125443</v>
      </c>
      <c r="Q36" s="328"/>
      <c r="R36" s="13"/>
      <c r="S36" s="356" t="s">
        <v>184</v>
      </c>
      <c r="T36" s="335"/>
      <c r="U36" s="346"/>
      <c r="V36" s="336" t="s">
        <v>184</v>
      </c>
      <c r="W36" s="357"/>
      <c r="X36" s="899">
        <f>VLOOKUP(年度マスタ!$K$4&amp;"_"&amp;X$33,データシート1!$A:$BT,MATCH("aa_"&amp;$S36,データシート1!$A$1:$BT$1,0),0)</f>
        <v>450.67898809377641</v>
      </c>
      <c r="Y36" s="900">
        <f>VLOOKUP(年度マスタ!$K$4&amp;"_"&amp;Y$33,データシート1!$A:$BT,MATCH("aa_"&amp;$S36,データシート1!$A$1:$BT$1,0),0)</f>
        <v>517.23428208180962</v>
      </c>
      <c r="Z36" s="900">
        <f>VLOOKUP(年度マスタ!$K$4&amp;"_"&amp;Z$33,データシート1!$A:$BT,MATCH("aa_"&amp;$S36,データシート1!$A$1:$BT$1,0),0)</f>
        <v>496.78327455499698</v>
      </c>
      <c r="AA36" s="900">
        <f>VLOOKUP(年度マスタ!$K$4&amp;"_"&amp;AA$33,データシート1!$A:$BT,MATCH("aa_"&amp;$S36,データシート1!$A$1:$BT$1,0),0)</f>
        <v>502.15310380118422</v>
      </c>
      <c r="AB36" s="900">
        <f>VLOOKUP(年度マスタ!$K$4&amp;"_"&amp;AB$33,データシート1!$A:$BT,MATCH("aa_"&amp;$S36,データシート1!$A$1:$BT$1,0),0)</f>
        <v>513.88723624653926</v>
      </c>
      <c r="AC36" s="900">
        <f>VLOOKUP(年度マスタ!$K$4&amp;"_"&amp;AC$33,データシート1!$A:$BT,MATCH("aa_"&amp;$S36,データシート1!$A$1:$BT$1,0),0)</f>
        <v>435.08042825765358</v>
      </c>
      <c r="AD36" s="900">
        <f>VLOOKUP(年度マスタ!$K$4&amp;"_"&amp;AD$33,データシート1!$A:$BT,MATCH("aa_"&amp;$S36,データシート1!$A$1:$BT$1,0),0)</f>
        <v>426.4373475165587</v>
      </c>
      <c r="AE36" s="900">
        <f>VLOOKUP(年度マスタ!$K$4&amp;"_"&amp;AE$33,データシート1!$A:$BT,MATCH("aa_"&amp;$S36,データシート1!$A$1:$BT$1,0),0)</f>
        <v>409.49899898591383</v>
      </c>
      <c r="AF36" s="900">
        <f>VLOOKUP(年度マスタ!$K$4&amp;"_"&amp;AF$33,データシート1!$A:$BT,MATCH("aa_"&amp;$S36,データシート1!$A$1:$BT$1,0),0)</f>
        <v>423.17942509870898</v>
      </c>
      <c r="AG36" s="900">
        <f>VLOOKUP(年度マスタ!$K$4&amp;"_"&amp;AG$33,データシート1!$A:$BT,MATCH("aa_"&amp;$S36,データシート1!$A$1:$BT$1,0),0)</f>
        <v>426.53940844367594</v>
      </c>
      <c r="AH36" s="900">
        <f>VLOOKUP(年度マスタ!$K$4&amp;"_"&amp;AH$33,データシート1!$A:$BT,MATCH("aa_"&amp;$S36,データシート1!$A$1:$BT$1,0),0)</f>
        <v>413.02385975772268</v>
      </c>
      <c r="AI36" s="900">
        <f>VLOOKUP(年度マスタ!$K$4&amp;"_"&amp;AI$33,データシート1!$A:$BT,MATCH("aa_"&amp;$S36,データシート1!$A$1:$BT$1,0),0)</f>
        <v>423.83923472728748</v>
      </c>
      <c r="AJ36" s="900">
        <f>VLOOKUP(年度マスタ!$K$4&amp;"_"&amp;AJ$33,データシート1!$A:$BT,MATCH("aa_"&amp;$S36,データシート1!$A$1:$BT$1,0),0)</f>
        <v>471.36923434379361</v>
      </c>
      <c r="AK36" s="901">
        <f>VLOOKUP(年度マスタ!$K$4&amp;"_"&amp;AK$33,データシート1!$A:$BT,MATCH("aa_"&amp;$S36,データシート1!$A$1:$BT$1,0),0)</f>
        <v>435.99752694148549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303.69049634631745</v>
      </c>
      <c r="P37" s="453">
        <f t="shared" si="9"/>
        <v>0.21075544312473651</v>
      </c>
      <c r="Q37" s="328"/>
      <c r="R37" s="13"/>
      <c r="S37" s="356" t="s">
        <v>187</v>
      </c>
      <c r="T37" s="335"/>
      <c r="U37" s="346"/>
      <c r="V37" s="336" t="s">
        <v>194</v>
      </c>
      <c r="W37" s="357"/>
      <c r="X37" s="899">
        <f>VLOOKUP(年度マスタ!$K$4&amp;"_"&amp;X$33,データシート1!$A:$BT,MATCH("aa_"&amp;$S37,データシート1!$A$1:$BT$1,0),0)</f>
        <v>12.274833897761489</v>
      </c>
      <c r="Y37" s="900">
        <f>VLOOKUP(年度マスタ!$K$4&amp;"_"&amp;Y$33,データシート1!$A:$BT,MATCH("aa_"&amp;$S37,データシート1!$A$1:$BT$1,0),0)</f>
        <v>12.99211090995246</v>
      </c>
      <c r="Z37" s="900">
        <f>VLOOKUP(年度マスタ!$K$4&amp;"_"&amp;Z$33,データシート1!$A:$BT,MATCH("aa_"&amp;$S37,データシート1!$A$1:$BT$1,0),0)</f>
        <v>16.936726479620841</v>
      </c>
      <c r="AA37" s="900">
        <f>VLOOKUP(年度マスタ!$K$4&amp;"_"&amp;AA$33,データシート1!$A:$BT,MATCH("aa_"&amp;$S37,データシート1!$A$1:$BT$1,0),0)</f>
        <v>15.28715129173407</v>
      </c>
      <c r="AB37" s="900">
        <f>VLOOKUP(年度マスタ!$K$4&amp;"_"&amp;AB$33,データシート1!$A:$BT,MATCH("aa_"&amp;$S37,データシート1!$A$1:$BT$1,0),0)</f>
        <v>12.341882037273329</v>
      </c>
      <c r="AC37" s="900">
        <f>VLOOKUP(年度マスタ!$K$4&amp;"_"&amp;AC$33,データシート1!$A:$BT,MATCH("aa_"&amp;$S37,データシート1!$A$1:$BT$1,0),0)</f>
        <v>12.551567350212469</v>
      </c>
      <c r="AD37" s="900">
        <f>VLOOKUP(年度マスタ!$K$4&amp;"_"&amp;AD$33,データシート1!$A:$BT,MATCH("aa_"&amp;$S37,データシート1!$A$1:$BT$1,0),0)</f>
        <v>12.361166758769491</v>
      </c>
      <c r="AE37" s="900">
        <f>VLOOKUP(年度マスタ!$K$4&amp;"_"&amp;AE$33,データシート1!$A:$BT,MATCH("aa_"&amp;$S37,データシート1!$A$1:$BT$1,0),0)</f>
        <v>12.289256612178932</v>
      </c>
      <c r="AF37" s="900">
        <f>VLOOKUP(年度マスタ!$K$4&amp;"_"&amp;AF$33,データシート1!$A:$BT,MATCH("aa_"&amp;$S37,データシート1!$A$1:$BT$1,0),0)</f>
        <v>12.233489754842866</v>
      </c>
      <c r="AG37" s="900">
        <f>VLOOKUP(年度マスタ!$K$4&amp;"_"&amp;AG$33,データシート1!$A:$BT,MATCH("aa_"&amp;$S37,データシート1!$A$1:$BT$1,0),0)</f>
        <v>11.523878455432211</v>
      </c>
      <c r="AH37" s="900">
        <f>VLOOKUP(年度マスタ!$K$4&amp;"_"&amp;AH$33,データシート1!$A:$BT,MATCH("aa_"&amp;$S37,データシート1!$A$1:$BT$1,0),0)</f>
        <v>10.477488510002196</v>
      </c>
      <c r="AI37" s="900">
        <f>VLOOKUP(年度マスタ!$K$4&amp;"_"&amp;AI$33,データシート1!$A:$BT,MATCH("aa_"&amp;$S37,データシート1!$A$1:$BT$1,0),0)</f>
        <v>11.126341607455661</v>
      </c>
      <c r="AJ37" s="900">
        <f>VLOOKUP(年度マスタ!$K$4&amp;"_"&amp;AJ$33,データシート1!$A:$BT,MATCH("aa_"&amp;$S37,データシート1!$A$1:$BT$1,0),0)</f>
        <v>12.13084885797406</v>
      </c>
      <c r="AK37" s="901">
        <f>VLOOKUP(年度マスタ!$K$4&amp;"_"&amp;AK$33,データシート1!$A:$BT,MATCH("aa_"&amp;$S37,データシート1!$A$1:$BT$1,0),0)</f>
        <v>11.567032113436174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291.07484142658905</v>
      </c>
      <c r="P38" s="454">
        <f t="shared" si="9"/>
        <v>0.20200041794316448</v>
      </c>
      <c r="Q38" s="328"/>
      <c r="R38" s="13"/>
      <c r="S38" s="356" t="s">
        <v>188</v>
      </c>
      <c r="T38" s="335"/>
      <c r="U38" s="348"/>
      <c r="V38" s="358" t="s">
        <v>197</v>
      </c>
      <c r="W38" s="358"/>
      <c r="X38" s="899">
        <f>VLOOKUP(年度マスタ!$K$4&amp;"_"&amp;X$33,データシート1!$A:$BT,MATCH("aa_"&amp;$S38,データシート1!$A$1:$BT$1,0),0)</f>
        <v>13.301966824865231</v>
      </c>
      <c r="Y38" s="900">
        <f>VLOOKUP(年度マスタ!$K$4&amp;"_"&amp;Y$33,データシート1!$A:$BT,MATCH("aa_"&amp;$S38,データシート1!$A$1:$BT$1,0),0)</f>
        <v>15.841918204723751</v>
      </c>
      <c r="Z38" s="900">
        <f>VLOOKUP(年度マスタ!$K$4&amp;"_"&amp;Z$33,データシート1!$A:$BT,MATCH("aa_"&amp;$S38,データシート1!$A$1:$BT$1,0),0)</f>
        <v>13.3529214785798</v>
      </c>
      <c r="AA38" s="900">
        <f>VLOOKUP(年度マスタ!$K$4&amp;"_"&amp;AA$33,データシート1!$A:$BT,MATCH("aa_"&amp;$S38,データシート1!$A$1:$BT$1,0),0)</f>
        <v>12.97340608394288</v>
      </c>
      <c r="AB38" s="900">
        <f>VLOOKUP(年度マスタ!$K$4&amp;"_"&amp;AB$33,データシート1!$A:$BT,MATCH("aa_"&amp;$S38,データシート1!$A$1:$BT$1,0),0)</f>
        <v>12.577374082700979</v>
      </c>
      <c r="AC38" s="900">
        <f>VLOOKUP(年度マスタ!$K$4&amp;"_"&amp;AC$33,データシート1!$A:$BT,MATCH("aa_"&amp;$S38,データシート1!$A$1:$BT$1,0),0)</f>
        <v>8.5545080387489651</v>
      </c>
      <c r="AD38" s="900">
        <f>VLOOKUP(年度マスタ!$K$4&amp;"_"&amp;AD$33,データシート1!$A:$BT,MATCH("aa_"&amp;$S38,データシート1!$A$1:$BT$1,0),0)</f>
        <v>7.6333859994355322</v>
      </c>
      <c r="AE38" s="900">
        <f>VLOOKUP(年度マスタ!$K$4&amp;"_"&amp;AE$33,データシート1!$A:$BT,MATCH("aa_"&amp;$S38,データシート1!$A$1:$BT$1,0),0)</f>
        <v>7.2557750631086551</v>
      </c>
      <c r="AF38" s="900">
        <f>VLOOKUP(年度マスタ!$K$4&amp;"_"&amp;AF$33,データシート1!$A:$BT,MATCH("aa_"&amp;$S38,データシート1!$A$1:$BT$1,0),0)</f>
        <v>7.7892309017962349</v>
      </c>
      <c r="AG38" s="900">
        <f>VLOOKUP(年度マスタ!$K$4&amp;"_"&amp;AG$33,データシート1!$A:$BT,MATCH("aa_"&amp;$S38,データシート1!$A$1:$BT$1,0),0)</f>
        <v>6.9005413848398467</v>
      </c>
      <c r="AH38" s="900">
        <f>VLOOKUP(年度マスタ!$K$4&amp;"_"&amp;AH$33,データシート1!$A:$BT,MATCH("aa_"&amp;$S38,データシート1!$A$1:$BT$1,0),0)</f>
        <v>6.9319737230288192</v>
      </c>
      <c r="AI38" s="900">
        <f>VLOOKUP(年度マスタ!$K$4&amp;"_"&amp;AI$33,データシート1!$A:$BT,MATCH("aa_"&amp;$S38,データシート1!$A$1:$BT$1,0),0)</f>
        <v>7.4739799851561015</v>
      </c>
      <c r="AJ38" s="900">
        <f>VLOOKUP(年度マスタ!$K$4&amp;"_"&amp;AJ$33,データシート1!$A:$BT,MATCH("aa_"&amp;$S38,データシート1!$A$1:$BT$1,0),0)</f>
        <v>8.4157170907156793</v>
      </c>
      <c r="AK38" s="901">
        <f>VLOOKUP(年度マスタ!$K$4&amp;"_"&amp;AK$33,データシート1!$A:$BT,MATCH("aa_"&amp;$S38,データシート1!$A$1:$BT$1,0),0)</f>
        <v>7.1417564218073482</v>
      </c>
      <c r="AL38" s="330"/>
      <c r="AW38" s="17" t="str">
        <f>年度マスタ!H4</f>
        <v>21</v>
      </c>
      <c r="AX38" s="17" t="s">
        <v>198</v>
      </c>
      <c r="AY38" s="17">
        <f>VLOOKUP($AW38&amp;"_"&amp;$AY$34,データシート1!$A:$BT,MATCH($AY$31&amp;"_"&amp;AY$36,データシート1!$A$1:$BT$1,0),0)</f>
        <v>4265.3463276081611</v>
      </c>
      <c r="AZ38" s="17">
        <f>VLOOKUP($AW38&amp;"_"&amp;$AY$34,データシート1!$A:$BT,MATCH($AY$31&amp;"_"&amp;AZ$36,データシート1!$A$1:$BT$1,0),0)</f>
        <v>144.3981223840976</v>
      </c>
      <c r="BA38" s="17">
        <f>VLOOKUP($AW38&amp;"_"&amp;$AY$34,データシート1!$A:$BT,MATCH($AY$31&amp;"_"&amp;BA$36,データシート1!$A$1:$BT$1,0),0)</f>
        <v>185.47561530752614</v>
      </c>
      <c r="BB38" s="17">
        <f>VLOOKUP($AW38&amp;"_"&amp;$AY$34,データシート1!$A:$BT,MATCH($AY$31&amp;"_"&amp;BB$36,データシート1!$A$1:$BT$1,0),0)</f>
        <v>2479.3792041041684</v>
      </c>
      <c r="BC38" s="17">
        <f>VLOOKUP($AW38&amp;"_"&amp;$AY$34,データシート1!$A:$BT,MATCH($AY$31&amp;"_"&amp;BC$36,データシート1!$A$1:$BT$1,0),0)</f>
        <v>2793.6047328774421</v>
      </c>
      <c r="BD38" s="17">
        <f>VLOOKUP($AW38&amp;"_"&amp;$AY$34,データシート1!$A:$BT,MATCH($AY$31&amp;"_"&amp;BD$36,データシート1!$A$1:$BT$1,0),0)</f>
        <v>1904.9385462106784</v>
      </c>
      <c r="BE38" s="17">
        <f>VLOOKUP($AW38&amp;"_"&amp;$AY$34,データシート1!$A:$BT,MATCH($AY$31&amp;"_"&amp;BE$36,データシート1!$A$1:$BT$1,0),0)</f>
        <v>1480.0626579838818</v>
      </c>
      <c r="BF38" s="17">
        <f>VLOOKUP($AW38&amp;"_"&amp;$AY$34,データシート1!$A:$BT,MATCH($AY$31&amp;"_"&amp;BF$36,データシート1!$A$1:$BT$1,0),0)</f>
        <v>116.69733558273809</v>
      </c>
      <c r="BG38" s="17">
        <f>VLOOKUP($AW38&amp;"_"&amp;$AY$34,データシート1!$A:$BT,MATCH($AY$31&amp;"_"&amp;BG$36,データシート1!$A$1:$BT$1,0),0)</f>
        <v>0</v>
      </c>
      <c r="BH38" s="17">
        <f>VLOOKUP($AW38&amp;"_"&amp;$AY$34,データシート1!$A:$BT,MATCH($AY$31&amp;"_"&amp;BH$36,データシート1!$A$1:$BT$1,0),0)</f>
        <v>274.3961818299419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181.831227862573</v>
      </c>
      <c r="P39" s="454">
        <f t="shared" si="9"/>
        <v>0.12618742260011523</v>
      </c>
      <c r="Q39" s="328"/>
      <c r="R39" s="13"/>
      <c r="S39" s="356" t="s">
        <v>189</v>
      </c>
      <c r="T39" s="335"/>
      <c r="U39" s="343" t="s">
        <v>199</v>
      </c>
      <c r="V39" s="344"/>
      <c r="W39" s="344"/>
      <c r="X39" s="896">
        <f>VLOOKUP(年度マスタ!$K$4&amp;"_"&amp;X$33,データシート1!$A:$BT,MATCH("aa_"&amp;$S39,データシート1!$A$1:$BT$1,0),0)</f>
        <v>273.60653748609832</v>
      </c>
      <c r="Y39" s="897">
        <f>VLOOKUP(年度マスタ!$K$4&amp;"_"&amp;Y$33,データシート1!$A:$BT,MATCH("aa_"&amp;$S39,データシート1!$A$1:$BT$1,0),0)</f>
        <v>279.74665002668462</v>
      </c>
      <c r="Z39" s="897">
        <f>VLOOKUP(年度マスタ!$K$4&amp;"_"&amp;Z$33,データシート1!$A:$BT,MATCH("aa_"&amp;$S39,データシート1!$A$1:$BT$1,0),0)</f>
        <v>320.23448222627309</v>
      </c>
      <c r="AA39" s="897">
        <f>VLOOKUP(年度マスタ!$K$4&amp;"_"&amp;AA$33,データシート1!$A:$BT,MATCH("aa_"&amp;$S39,データシート1!$A$1:$BT$1,0),0)</f>
        <v>311.27432114686758</v>
      </c>
      <c r="AB39" s="897">
        <f>VLOOKUP(年度マスタ!$K$4&amp;"_"&amp;AB$33,データシート1!$A:$BT,MATCH("aa_"&amp;$S39,データシート1!$A$1:$BT$1,0),0)</f>
        <v>317.31013623414589</v>
      </c>
      <c r="AC39" s="897">
        <f>VLOOKUP(年度マスタ!$K$4&amp;"_"&amp;AC$33,データシート1!$A:$BT,MATCH("aa_"&amp;$S39,データシート1!$A$1:$BT$1,0),0)</f>
        <v>298.42013062184128</v>
      </c>
      <c r="AD39" s="897">
        <f>VLOOKUP(年度マスタ!$K$4&amp;"_"&amp;AD$33,データシート1!$A:$BT,MATCH("aa_"&amp;$S39,データシート1!$A$1:$BT$1,0),0)</f>
        <v>389.26624257614452</v>
      </c>
      <c r="AE39" s="897">
        <f>VLOOKUP(年度マスタ!$K$4&amp;"_"&amp;AE$33,データシート1!$A:$BT,MATCH("aa_"&amp;$S39,データシート1!$A$1:$BT$1,0),0)</f>
        <v>259.02194646468297</v>
      </c>
      <c r="AF39" s="897">
        <f>VLOOKUP(年度マスタ!$K$4&amp;"_"&amp;AF$33,データシート1!$A:$BT,MATCH("aa_"&amp;$S39,データシート1!$A$1:$BT$1,0),0)</f>
        <v>229.36099570182924</v>
      </c>
      <c r="AG39" s="897">
        <f>VLOOKUP(年度マスタ!$K$4&amp;"_"&amp;AG$33,データシート1!$A:$BT,MATCH("aa_"&amp;$S39,データシート1!$A$1:$BT$1,0),0)</f>
        <v>237.15457452855978</v>
      </c>
      <c r="AH39" s="897">
        <f>VLOOKUP(年度マスタ!$K$4&amp;"_"&amp;AH$33,データシート1!$A:$BT,MATCH("aa_"&amp;$S39,データシート1!$A$1:$BT$1,0),0)</f>
        <v>243.50419100640531</v>
      </c>
      <c r="AI39" s="897">
        <f>VLOOKUP(年度マスタ!$K$4&amp;"_"&amp;AI$33,データシート1!$A:$BT,MATCH("aa_"&amp;$S39,データシート1!$A$1:$BT$1,0),0)</f>
        <v>216.0581435185214</v>
      </c>
      <c r="AJ39" s="897">
        <f>VLOOKUP(年度マスタ!$K$4&amp;"_"&amp;AJ$33,データシート1!$A:$BT,MATCH("aa_"&amp;$S39,データシート1!$A$1:$BT$1,0),0)</f>
        <v>246.73233452804698</v>
      </c>
      <c r="AK39" s="898">
        <f>VLOOKUP(年度マスタ!$K$4&amp;"_"&amp;AK$33,データシート1!$A:$BT,MATCH("aa_"&amp;$S39,データシート1!$A$1:$BT$1,0),0)</f>
        <v>222.96857771171514</v>
      </c>
      <c r="AL39" s="330"/>
      <c r="AW39" s="17" t="str">
        <f>年度マスタ!K4</f>
        <v>21202</v>
      </c>
      <c r="AX39" s="17" t="s">
        <v>200</v>
      </c>
      <c r="AY39" s="17">
        <f>VLOOKUP($AW39&amp;"_"&amp;$AY$34,データシート1!$A:$BT,MATCH($AY$31&amp;"_"&amp;AY$36,データシート1!$A$1:$BT$1,0),0)</f>
        <v>435.99752694148549</v>
      </c>
      <c r="AZ39" s="17">
        <f>VLOOKUP($AW39&amp;"_"&amp;$AY$34,データシート1!$A:$BT,MATCH($AY$31&amp;"_"&amp;AZ$36,データシート1!$A$1:$BT$1,0),0)</f>
        <v>11.567032113436174</v>
      </c>
      <c r="BA39" s="17">
        <f>VLOOKUP($AW39&amp;"_"&amp;$AY$34,データシート1!$A:$BT,MATCH($AY$31&amp;"_"&amp;BA$36,データシート1!$A$1:$BT$1,0),0)</f>
        <v>7.1417564218073482</v>
      </c>
      <c r="BB39" s="17">
        <f>VLOOKUP($AW39&amp;"_"&amp;$AY$34,データシート1!$A:$BT,MATCH($AY$31&amp;"_"&amp;BB$36,データシート1!$A$1:$BT$1,0),0)</f>
        <v>222.96857771171514</v>
      </c>
      <c r="BC39" s="17">
        <f>VLOOKUP($AW39&amp;"_"&amp;$AY$34,データシート1!$A:$BT,MATCH($AY$31&amp;"_"&amp;BC$36,データシート1!$A$1:$BT$1,0),0)</f>
        <v>227.34020211736441</v>
      </c>
      <c r="BD39" s="17">
        <f>VLOOKUP($AW39&amp;"_"&amp;$AY$34,データシート1!$A:$BT,MATCH($AY$31&amp;"_"&amp;BD$36,データシート1!$A$1:$BT$1,0),0)</f>
        <v>149.62814040635556</v>
      </c>
      <c r="BE39" s="17">
        <f>VLOOKUP($AW39&amp;"_"&amp;$AY$34,データシート1!$A:$BT,MATCH($AY$31&amp;"_"&amp;BE$36,データシート1!$A$1:$BT$1,0),0)</f>
        <v>95.834424395757594</v>
      </c>
      <c r="BF39" s="17">
        <f>VLOOKUP($AW39&amp;"_"&amp;$AY$34,データシート1!$A:$BT,MATCH($AY$31&amp;"_"&amp;BF$36,データシート1!$A$1:$BT$1,0),0)</f>
        <v>9.376788514528382</v>
      </c>
      <c r="BG39" s="17">
        <f>VLOOKUP($AW39&amp;"_"&amp;$AY$34,データシート1!$A:$BT,MATCH($AY$31&amp;"_"&amp;BG$36,データシート1!$A$1:$BT$1,0),0)</f>
        <v>0</v>
      </c>
      <c r="BH39" s="17">
        <f>VLOOKUP($AW39&amp;"_"&amp;$AY$34,データシート1!$A:$BT,MATCH($AY$31&amp;"_"&amp;BH$36,データシート1!$A$1:$BT$1,0),0)</f>
        <v>26.579564649722389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109.24361356401603</v>
      </c>
      <c r="P40" s="454">
        <f t="shared" si="9"/>
        <v>7.5812995343049236E-2</v>
      </c>
      <c r="Q40" s="328"/>
      <c r="R40" s="13"/>
      <c r="S40" s="356" t="s">
        <v>165</v>
      </c>
      <c r="T40" s="335"/>
      <c r="U40" s="343" t="s">
        <v>165</v>
      </c>
      <c r="V40" s="344"/>
      <c r="W40" s="344"/>
      <c r="X40" s="896">
        <f>VLOOKUP(年度マスタ!$K$4&amp;"_"&amp;X$33,データシート1!$A:$BT,MATCH("aa_"&amp;$S40,データシート1!$A$1:$BT$1,0),0)</f>
        <v>239.8093046691852</v>
      </c>
      <c r="Y40" s="897">
        <f>VLOOKUP(年度マスタ!$K$4&amp;"_"&amp;Y$33,データシート1!$A:$BT,MATCH("aa_"&amp;$S40,データシート1!$A$1:$BT$1,0),0)</f>
        <v>272.44564392467231</v>
      </c>
      <c r="Z40" s="897">
        <f>VLOOKUP(年度マスタ!$K$4&amp;"_"&amp;Z$33,データシート1!$A:$BT,MATCH("aa_"&amp;$S40,データシート1!$A$1:$BT$1,0),0)</f>
        <v>272.10438304944648</v>
      </c>
      <c r="AA40" s="897">
        <f>VLOOKUP(年度マスタ!$K$4&amp;"_"&amp;AA$33,データシート1!$A:$BT,MATCH("aa_"&amp;$S40,データシート1!$A$1:$BT$1,0),0)</f>
        <v>273.52345803613792</v>
      </c>
      <c r="AB40" s="897">
        <f>VLOOKUP(年度マスタ!$K$4&amp;"_"&amp;AB$33,データシート1!$A:$BT,MATCH("aa_"&amp;$S40,データシート1!$A$1:$BT$1,0),0)</f>
        <v>257.77906363250707</v>
      </c>
      <c r="AC40" s="897">
        <f>VLOOKUP(年度マスタ!$K$4&amp;"_"&amp;AC$33,データシート1!$A:$BT,MATCH("aa_"&amp;$S40,データシート1!$A$1:$BT$1,0),0)</f>
        <v>255.9878518215244</v>
      </c>
      <c r="AD40" s="897">
        <f>VLOOKUP(年度マスタ!$K$4&amp;"_"&amp;AD$33,データシート1!$A:$BT,MATCH("aa_"&amp;$S40,データシート1!$A$1:$BT$1,0),0)</f>
        <v>244.99087183085729</v>
      </c>
      <c r="AE40" s="897">
        <f>VLOOKUP(年度マスタ!$K$4&amp;"_"&amp;AE$33,データシート1!$A:$BT,MATCH("aa_"&amp;$S40,データシート1!$A$1:$BT$1,0),0)</f>
        <v>242.22558401811131</v>
      </c>
      <c r="AF40" s="897">
        <f>VLOOKUP(年度マスタ!$K$4&amp;"_"&amp;AF$33,データシート1!$A:$BT,MATCH("aa_"&amp;$S40,データシート1!$A$1:$BT$1,0),0)</f>
        <v>236.61589446127945</v>
      </c>
      <c r="AG40" s="897">
        <f>VLOOKUP(年度マスタ!$K$4&amp;"_"&amp;AG$33,データシート1!$A:$BT,MATCH("aa_"&amp;$S40,データシート1!$A$1:$BT$1,0),0)</f>
        <v>214.19294336633118</v>
      </c>
      <c r="AH40" s="897">
        <f>VLOOKUP(年度マスタ!$K$4&amp;"_"&amp;AH$33,データシート1!$A:$BT,MATCH("aa_"&amp;$S40,データシート1!$A$1:$BT$1,0),0)</f>
        <v>206.27116495123119</v>
      </c>
      <c r="AI40" s="897">
        <f>VLOOKUP(年度マスタ!$K$4&amp;"_"&amp;AI$33,データシート1!$A:$BT,MATCH("aa_"&amp;$S40,データシート1!$A$1:$BT$1,0),0)</f>
        <v>202.32429503275031</v>
      </c>
      <c r="AJ40" s="897">
        <f>VLOOKUP(年度マスタ!$K$4&amp;"_"&amp;AJ$33,データシート1!$A:$BT,MATCH("aa_"&amp;$S40,データシート1!$A$1:$BT$1,0),0)</f>
        <v>211.50028285469219</v>
      </c>
      <c r="AK40" s="898">
        <f>VLOOKUP(年度マスタ!$K$4&amp;"_"&amp;AK$33,データシート1!$A:$BT,MATCH("aa_"&amp;$S40,データシート1!$A$1:$BT$1,0),0)</f>
        <v>227.34020211736441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12.615654919728399</v>
      </c>
      <c r="P41" s="454">
        <f t="shared" si="9"/>
        <v>8.7550251815720417E-3</v>
      </c>
      <c r="Q41" s="328"/>
      <c r="R41" s="13"/>
      <c r="S41" s="356" t="s">
        <v>201</v>
      </c>
      <c r="T41" s="335"/>
      <c r="U41" s="246" t="s">
        <v>128</v>
      </c>
      <c r="V41" s="344"/>
      <c r="W41" s="344"/>
      <c r="X41" s="896">
        <f>X42+X45+X46</f>
        <v>314.22538683179175</v>
      </c>
      <c r="Y41" s="897">
        <f t="shared" ref="Y41:AH41" si="12">Y42+Y45+Y46</f>
        <v>314.94895910689689</v>
      </c>
      <c r="Z41" s="897">
        <f t="shared" si="12"/>
        <v>310.41572618232334</v>
      </c>
      <c r="AA41" s="897">
        <f t="shared" si="12"/>
        <v>311.2061207931373</v>
      </c>
      <c r="AB41" s="897">
        <f t="shared" si="12"/>
        <v>303.69049634631745</v>
      </c>
      <c r="AC41" s="897">
        <f t="shared" si="12"/>
        <v>295.1458047317812</v>
      </c>
      <c r="AD41" s="897">
        <f t="shared" si="12"/>
        <v>293.78969715683678</v>
      </c>
      <c r="AE41" s="897">
        <f t="shared" si="12"/>
        <v>291.22298994449409</v>
      </c>
      <c r="AF41" s="897">
        <f t="shared" si="12"/>
        <v>287.1195809950699</v>
      </c>
      <c r="AG41" s="897">
        <f t="shared" si="12"/>
        <v>283.63966067914043</v>
      </c>
      <c r="AH41" s="897">
        <f t="shared" si="12"/>
        <v>276.84397567185238</v>
      </c>
      <c r="AI41" s="897">
        <f>AI42+AI45+AI46</f>
        <v>249.95524669388021</v>
      </c>
      <c r="AJ41" s="897">
        <f>AJ42+AJ45+AJ46</f>
        <v>248.06002957747978</v>
      </c>
      <c r="AK41" s="898">
        <f>AK42+AK45+AK46</f>
        <v>254.83935331664154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304.95849704478587</v>
      </c>
      <c r="Y42" s="900">
        <f t="shared" ref="Y42:AK42" si="13">SUM(Y43:Y44)</f>
        <v>305.26631595806919</v>
      </c>
      <c r="Z42" s="900">
        <f t="shared" si="13"/>
        <v>299.25596246358236</v>
      </c>
      <c r="AA42" s="900">
        <f t="shared" si="13"/>
        <v>298.76781531488848</v>
      </c>
      <c r="AB42" s="900">
        <f t="shared" si="13"/>
        <v>291.07484142658905</v>
      </c>
      <c r="AC42" s="900">
        <f t="shared" si="13"/>
        <v>283.05972166295101</v>
      </c>
      <c r="AD42" s="900">
        <f t="shared" si="13"/>
        <v>281.99104040332116</v>
      </c>
      <c r="AE42" s="900">
        <f t="shared" si="13"/>
        <v>279.77791741552414</v>
      </c>
      <c r="AF42" s="900">
        <f t="shared" si="13"/>
        <v>276.05959101096528</v>
      </c>
      <c r="AG42" s="900">
        <f t="shared" si="13"/>
        <v>273.40118423573642</v>
      </c>
      <c r="AH42" s="900">
        <f t="shared" si="13"/>
        <v>266.88950015721389</v>
      </c>
      <c r="AI42" s="900">
        <f t="shared" si="13"/>
        <v>240.4747161356743</v>
      </c>
      <c r="AJ42" s="900">
        <f t="shared" si="13"/>
        <v>238.72428142727415</v>
      </c>
      <c r="AK42" s="901">
        <f t="shared" si="13"/>
        <v>245.46256480211315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23.375391551933649</v>
      </c>
      <c r="P43" s="612">
        <f t="shared" si="9"/>
        <v>1.6222078280395083E-2</v>
      </c>
      <c r="Q43" s="328"/>
      <c r="R43" s="13"/>
      <c r="S43" s="356" t="s">
        <v>190</v>
      </c>
      <c r="T43" s="359"/>
      <c r="U43" s="346"/>
      <c r="V43" s="360"/>
      <c r="W43" s="347" t="s">
        <v>190</v>
      </c>
      <c r="X43" s="899">
        <f>VLOOKUP(年度マスタ!$K$4&amp;"_"&amp;X$33,データシート1!$A:$BT,MATCH("aa_"&amp;$S43,データシート1!$A$1:$BT$1,0),0)</f>
        <v>188.8059121420423</v>
      </c>
      <c r="Y43" s="900">
        <f>VLOOKUP(年度マスタ!$K$4&amp;"_"&amp;Y$33,データシート1!$A:$BT,MATCH("aa_"&amp;$S43,データシート1!$A$1:$BT$1,0),0)</f>
        <v>188.8088293483801</v>
      </c>
      <c r="Z43" s="900">
        <f>VLOOKUP(年度マスタ!$K$4&amp;"_"&amp;Z$33,データシート1!$A:$BT,MATCH("aa_"&amp;$S43,データシート1!$A$1:$BT$1,0),0)</f>
        <v>187.20308543993582</v>
      </c>
      <c r="AA43" s="900">
        <f>VLOOKUP(年度マスタ!$K$4&amp;"_"&amp;AA$33,データシート1!$A:$BT,MATCH("aa_"&amp;$S43,データシート1!$A$1:$BT$1,0),0)</f>
        <v>187.92871263386397</v>
      </c>
      <c r="AB43" s="900">
        <f>VLOOKUP(年度マスタ!$K$4&amp;"_"&amp;AB$33,データシート1!$A:$BT,MATCH("aa_"&amp;$S43,データシート1!$A$1:$BT$1,0),0)</f>
        <v>181.831227862573</v>
      </c>
      <c r="AC43" s="900">
        <f>VLOOKUP(年度マスタ!$K$4&amp;"_"&amp;AC$33,データシート1!$A:$BT,MATCH("aa_"&amp;$S43,データシート1!$A$1:$BT$1,0),0)</f>
        <v>173.99645451003497</v>
      </c>
      <c r="AD43" s="900">
        <f>VLOOKUP(年度マスタ!$K$4&amp;"_"&amp;AD$33,データシート1!$A:$BT,MATCH("aa_"&amp;$S43,データシート1!$A$1:$BT$1,0),0)</f>
        <v>174.25874042507471</v>
      </c>
      <c r="AE43" s="900">
        <f>VLOOKUP(年度マスタ!$K$4&amp;"_"&amp;AE$33,データシート1!$A:$BT,MATCH("aa_"&amp;$S43,データシート1!$A$1:$BT$1,0),0)</f>
        <v>173.60998443436338</v>
      </c>
      <c r="AF43" s="900">
        <f>VLOOKUP(年度マスタ!$K$4&amp;"_"&amp;AF$33,データシート1!$A:$BT,MATCH("aa_"&amp;$S43,データシート1!$A$1:$BT$1,0),0)</f>
        <v>171.82911521442736</v>
      </c>
      <c r="AG43" s="900">
        <f>VLOOKUP(年度マスタ!$K$4&amp;"_"&amp;AG$33,データシート1!$A:$BT,MATCH("aa_"&amp;$S43,データシート1!$A$1:$BT$1,0),0)</f>
        <v>170.06962666521588</v>
      </c>
      <c r="AH43" s="900">
        <f>VLOOKUP(年度マスタ!$K$4&amp;"_"&amp;AH$33,データシート1!$A:$BT,MATCH("aa_"&amp;$S43,データシート1!$A$1:$BT$1,0),0)</f>
        <v>165.85604672962509</v>
      </c>
      <c r="AI43" s="900">
        <f>VLOOKUP(年度マスタ!$K$4&amp;"_"&amp;AI$33,データシート1!$A:$BT,MATCH("aa_"&amp;$S43,データシート1!$A$1:$BT$1,0),0)</f>
        <v>146.06764273449167</v>
      </c>
      <c r="AJ43" s="900">
        <f>VLOOKUP(年度マスタ!$K$4&amp;"_"&amp;AJ$33,データシート1!$A:$BT,MATCH("aa_"&amp;$S43,データシート1!$A$1:$BT$1,0),0)</f>
        <v>141.82852514862657</v>
      </c>
      <c r="AK43" s="901">
        <f>VLOOKUP(年度マスタ!$K$4&amp;"_"&amp;AK$33,データシート1!$A:$BT,MATCH("aa_"&amp;$S43,データシート1!$A$1:$BT$1,0),0)</f>
        <v>149.62814040635556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116.1525849027436</v>
      </c>
      <c r="Y44" s="900">
        <f>VLOOKUP(年度マスタ!$K$4&amp;"_"&amp;Y$33,データシート1!$A:$BT,MATCH("aa_"&amp;$S44,データシート1!$A$1:$BT$1,0),0)</f>
        <v>116.4574866096891</v>
      </c>
      <c r="Z44" s="900">
        <f>VLOOKUP(年度マスタ!$K$4&amp;"_"&amp;Z$33,データシート1!$A:$BT,MATCH("aa_"&amp;$S44,データシート1!$A$1:$BT$1,0),0)</f>
        <v>112.05287702364656</v>
      </c>
      <c r="AA44" s="900">
        <f>VLOOKUP(年度マスタ!$K$4&amp;"_"&amp;AA$33,データシート1!$A:$BT,MATCH("aa_"&amp;$S44,データシート1!$A$1:$BT$1,0),0)</f>
        <v>110.83910268102449</v>
      </c>
      <c r="AB44" s="900">
        <f>VLOOKUP(年度マスタ!$K$4&amp;"_"&amp;AB$33,データシート1!$A:$BT,MATCH("aa_"&amp;$S44,データシート1!$A$1:$BT$1,0),0)</f>
        <v>109.24361356401603</v>
      </c>
      <c r="AC44" s="900">
        <f>VLOOKUP(年度マスタ!$K$4&amp;"_"&amp;AC$33,データシート1!$A:$BT,MATCH("aa_"&amp;$S44,データシート1!$A$1:$BT$1,0),0)</f>
        <v>109.06326715291604</v>
      </c>
      <c r="AD44" s="900">
        <f>VLOOKUP(年度マスタ!$K$4&amp;"_"&amp;AD$33,データシート1!$A:$BT,MATCH("aa_"&amp;$S44,データシート1!$A$1:$BT$1,0),0)</f>
        <v>107.73229997824647</v>
      </c>
      <c r="AE44" s="900">
        <f>VLOOKUP(年度マスタ!$K$4&amp;"_"&amp;AE$33,データシート1!$A:$BT,MATCH("aa_"&amp;$S44,データシート1!$A$1:$BT$1,0),0)</f>
        <v>106.16793298116076</v>
      </c>
      <c r="AF44" s="900">
        <f>VLOOKUP(年度マスタ!$K$4&amp;"_"&amp;AF$33,データシート1!$A:$BT,MATCH("aa_"&amp;$S44,データシート1!$A$1:$BT$1,0),0)</f>
        <v>104.23047579653795</v>
      </c>
      <c r="AG44" s="900">
        <f>VLOOKUP(年度マスタ!$K$4&amp;"_"&amp;AG$33,データシート1!$A:$BT,MATCH("aa_"&amp;$S44,データシート1!$A$1:$BT$1,0),0)</f>
        <v>103.33155757052052</v>
      </c>
      <c r="AH44" s="900">
        <f>VLOOKUP(年度マスタ!$K$4&amp;"_"&amp;AH$33,データシート1!$A:$BT,MATCH("aa_"&amp;$S44,データシート1!$A$1:$BT$1,0),0)</f>
        <v>101.03345342758877</v>
      </c>
      <c r="AI44" s="900">
        <f>VLOOKUP(年度マスタ!$K$4&amp;"_"&amp;AI$33,データシート1!$A:$BT,MATCH("aa_"&amp;$S44,データシート1!$A$1:$BT$1,0),0)</f>
        <v>94.407073401182629</v>
      </c>
      <c r="AJ44" s="900">
        <f>VLOOKUP(年度マスタ!$K$4&amp;"_"&amp;AJ$33,データシート1!$A:$BT,MATCH("aa_"&amp;$S44,データシート1!$A$1:$BT$1,0),0)</f>
        <v>96.895756278647568</v>
      </c>
      <c r="AK44" s="901">
        <f>VLOOKUP(年度マスタ!$K$4&amp;"_"&amp;AK$33,データシート1!$A:$BT,MATCH("aa_"&amp;$S44,データシート1!$A$1:$BT$1,0),0)</f>
        <v>95.834424395757594</v>
      </c>
      <c r="AL44" s="330"/>
      <c r="AW44" s="17" t="str">
        <f>AW47</f>
        <v>岐阜県</v>
      </c>
      <c r="AX44" s="1010">
        <f t="shared" si="14"/>
        <v>0.3367868263727184</v>
      </c>
      <c r="AY44" s="1010">
        <f t="shared" si="14"/>
        <v>0.18171540027654448</v>
      </c>
      <c r="AZ44" s="1010">
        <f t="shared" si="14"/>
        <v>0.2047452045290066</v>
      </c>
      <c r="BA44" s="1010">
        <f t="shared" si="14"/>
        <v>0.25664188469037796</v>
      </c>
      <c r="BB44" s="1010">
        <f t="shared" si="14"/>
        <v>2.0110684131352616E-2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9.2668897870058995</v>
      </c>
      <c r="Y45" s="900">
        <f>VLOOKUP(年度マスタ!$K$4&amp;"_"&amp;Y$33,データシート1!$A:$BT,MATCH("aa_"&amp;$S45,データシート1!$A$1:$BT$1,0),0)</f>
        <v>9.6826431488277294</v>
      </c>
      <c r="Z45" s="900">
        <f>VLOOKUP(年度マスタ!$K$4&amp;"_"&amp;Z$33,データシート1!$A:$BT,MATCH("aa_"&amp;$S45,データシート1!$A$1:$BT$1,0),0)</f>
        <v>11.159763718741001</v>
      </c>
      <c r="AA45" s="900">
        <f>VLOOKUP(年度マスタ!$K$4&amp;"_"&amp;AA$33,データシート1!$A:$BT,MATCH("aa_"&amp;$S45,データシート1!$A$1:$BT$1,0),0)</f>
        <v>12.4383054782488</v>
      </c>
      <c r="AB45" s="900">
        <f>VLOOKUP(年度マスタ!$K$4&amp;"_"&amp;AB$33,データシート1!$A:$BT,MATCH("aa_"&amp;$S45,データシート1!$A$1:$BT$1,0),0)</f>
        <v>12.615654919728399</v>
      </c>
      <c r="AC45" s="900">
        <f>VLOOKUP(年度マスタ!$K$4&amp;"_"&amp;AC$33,データシート1!$A:$BT,MATCH("aa_"&amp;$S45,データシート1!$A$1:$BT$1,0),0)</f>
        <v>12.086083068830201</v>
      </c>
      <c r="AD45" s="900">
        <f>VLOOKUP(年度マスタ!$K$4&amp;"_"&amp;AD$33,データシート1!$A:$BT,MATCH("aa_"&amp;$S45,データシート1!$A$1:$BT$1,0),0)</f>
        <v>11.7986567535156</v>
      </c>
      <c r="AE45" s="900">
        <f>VLOOKUP(年度マスタ!$K$4&amp;"_"&amp;AE$33,データシート1!$A:$BT,MATCH("aa_"&amp;$S45,データシート1!$A$1:$BT$1,0),0)</f>
        <v>11.445072528969934</v>
      </c>
      <c r="AF45" s="900">
        <f>VLOOKUP(年度マスタ!$K$4&amp;"_"&amp;AF$33,データシート1!$A:$BT,MATCH("aa_"&amp;$S45,データシート1!$A$1:$BT$1,0),0)</f>
        <v>11.0599899841046</v>
      </c>
      <c r="AG45" s="900">
        <f>VLOOKUP(年度マスタ!$K$4&amp;"_"&amp;AG$33,データシート1!$A:$BT,MATCH("aa_"&amp;$S45,データシート1!$A$1:$BT$1,0),0)</f>
        <v>10.238476443404</v>
      </c>
      <c r="AH45" s="900">
        <f>VLOOKUP(年度マスタ!$K$4&amp;"_"&amp;AH$33,データシート1!$A:$BT,MATCH("aa_"&amp;$S45,データシート1!$A$1:$BT$1,0),0)</f>
        <v>9.95447551463851</v>
      </c>
      <c r="AI45" s="900">
        <f>VLOOKUP(年度マスタ!$K$4&amp;"_"&amp;AI$33,データシート1!$A:$BT,MATCH("aa_"&amp;$S45,データシート1!$A$1:$BT$1,0),0)</f>
        <v>9.4805305582059205</v>
      </c>
      <c r="AJ45" s="900">
        <f>VLOOKUP(年度マスタ!$K$4&amp;"_"&amp;AJ$33,データシート1!$A:$BT,MATCH("aa_"&amp;$S45,データシート1!$A$1:$BT$1,0),0)</f>
        <v>9.3357481502056405</v>
      </c>
      <c r="AK45" s="901">
        <f>VLOOKUP(年度マスタ!$K$4&amp;"_"&amp;AK$33,データシート1!$A:$BT,MATCH("aa_"&amp;$S45,データシート1!$A$1:$BT$1,0),0)</f>
        <v>9.376788514528382</v>
      </c>
      <c r="AL45" s="330"/>
      <c r="AW45" s="17" t="str">
        <f>AW48</f>
        <v>大垣市</v>
      </c>
      <c r="AX45" s="1010">
        <f t="shared" ref="AX45:BB45" si="15">AX48/$BC48</f>
        <v>0.38325461879051642</v>
      </c>
      <c r="AY45" s="1010">
        <f t="shared" si="15"/>
        <v>0.18793171404178655</v>
      </c>
      <c r="AZ45" s="1010">
        <f t="shared" si="15"/>
        <v>0.19161638959621741</v>
      </c>
      <c r="BA45" s="1010">
        <f t="shared" si="15"/>
        <v>0.21479437580670604</v>
      </c>
      <c r="BB45" s="1010">
        <f t="shared" si="15"/>
        <v>2.2402901764773438E-2</v>
      </c>
      <c r="BC45" s="1010">
        <f t="shared" ref="BC45" si="16">SUM(AX45:BB45)</f>
        <v>0.99999999999999989</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37.855331056257</v>
      </c>
      <c r="Y47" s="903">
        <f>VLOOKUP(年度マスタ!$K$4&amp;"_"&amp;Y$33,データシート1!$A:$BT,MATCH("aa_"&amp;$S47,データシート1!$A$1:$BT$1,0),0)</f>
        <v>26.43774369959549</v>
      </c>
      <c r="Z47" s="903">
        <f>VLOOKUP(年度マスタ!$K$4&amp;"_"&amp;Z$33,データシート1!$A:$BT,MATCH("aa_"&amp;$S47,データシート1!$A$1:$BT$1,0),0)</f>
        <v>27.269711187605189</v>
      </c>
      <c r="AA47" s="903">
        <f>VLOOKUP(年度マスタ!$K$4&amp;"_"&amp;AA$33,データシート1!$A:$BT,MATCH("aa_"&amp;$S47,データシート1!$A$1:$BT$1,0),0)</f>
        <v>15.480395214552971</v>
      </c>
      <c r="AB47" s="903">
        <f>VLOOKUP(年度マスタ!$K$4&amp;"_"&amp;AB$33,データシート1!$A:$BT,MATCH("aa_"&amp;$S47,データシート1!$A$1:$BT$1,0),0)</f>
        <v>23.375391551933649</v>
      </c>
      <c r="AC47" s="903">
        <f>VLOOKUP(年度マスタ!$K$4&amp;"_"&amp;AC$33,データシート1!$A:$BT,MATCH("aa_"&amp;$S47,データシート1!$A$1:$BT$1,0),0)</f>
        <v>22.980323028595809</v>
      </c>
      <c r="AD47" s="903">
        <f>VLOOKUP(年度マスタ!$K$4&amp;"_"&amp;AD$33,データシート1!$A:$BT,MATCH("aa_"&amp;$S47,データシート1!$A$1:$BT$1,0),0)</f>
        <v>25.831769580737632</v>
      </c>
      <c r="AE47" s="903">
        <f>VLOOKUP(年度マスタ!$K$4&amp;"_"&amp;AE$33,データシート1!$A:$BT,MATCH("aa_"&amp;$S47,データシート1!$A$1:$BT$1,0),0)</f>
        <v>25.252010315942382</v>
      </c>
      <c r="AF47" s="903">
        <f>VLOOKUP(年度マスタ!$K$4&amp;"_"&amp;AF$33,データシート1!$A:$BT,MATCH("aa_"&amp;$S47,データシート1!$A$1:$BT$1,0),0)</f>
        <v>33.413360878264754</v>
      </c>
      <c r="AG47" s="903">
        <f>VLOOKUP(年度マスタ!$K$4&amp;"_"&amp;AG$33,データシート1!$A:$BT,MATCH("aa_"&amp;$S47,データシート1!$A$1:$BT$1,0),0)</f>
        <v>16.612104061583327</v>
      </c>
      <c r="AH47" s="903">
        <f>VLOOKUP(年度マスタ!$K$4&amp;"_"&amp;AH$33,データシート1!$A:$BT,MATCH("aa_"&amp;$S47,データシート1!$A$1:$BT$1,0),0)</f>
        <v>30.950838500753058</v>
      </c>
      <c r="AI47" s="903">
        <f>VLOOKUP(年度マスタ!$K$4&amp;"_"&amp;AI$33,データシート1!$A:$BT,MATCH("aa_"&amp;$S47,データシート1!$A$1:$BT$1,0),0)</f>
        <v>24.604050920087332</v>
      </c>
      <c r="AJ47" s="903">
        <f>VLOOKUP(年度マスタ!$K$4&amp;"_"&amp;AJ$33,データシート1!$A:$BT,MATCH("aa_"&amp;$S47,データシート1!$A$1:$BT$1,0),0)</f>
        <v>20.206419467835719</v>
      </c>
      <c r="AK47" s="904">
        <f>VLOOKUP(年度マスタ!$K$4&amp;"_"&amp;AK$33,データシート1!$A:$BT,MATCH("aa_"&amp;$S47,データシート1!$A$1:$BT$1,0),0)</f>
        <v>26.579564649722389</v>
      </c>
      <c r="AL47" s="330"/>
      <c r="AW47" s="17" t="str">
        <f>年度マスタ!I4</f>
        <v>岐阜県</v>
      </c>
      <c r="AX47" s="1011">
        <f>SUM(AY38:BA38)</f>
        <v>4595.2200652997844</v>
      </c>
      <c r="AY47" s="1011">
        <f t="shared" si="17"/>
        <v>2479.3792041041684</v>
      </c>
      <c r="AZ47" s="1011">
        <f t="shared" si="17"/>
        <v>2793.6047328774421</v>
      </c>
      <c r="BA47" s="1011">
        <f>SUM(BD38:BG38)</f>
        <v>3501.6985397772983</v>
      </c>
      <c r="BB47" s="1011">
        <f>BH38</f>
        <v>274.3961818299419</v>
      </c>
      <c r="BC47" s="1011">
        <f>SUM(AX47:BB47)</f>
        <v>13644.298723888634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大垣市</v>
      </c>
      <c r="AX48" s="1011">
        <f>SUM(AY39:BA39)</f>
        <v>454.70631547672906</v>
      </c>
      <c r="AY48" s="1011">
        <f>BB39</f>
        <v>222.96857771171514</v>
      </c>
      <c r="AZ48" s="1011">
        <f>BC39</f>
        <v>227.34020211736441</v>
      </c>
      <c r="BA48" s="1011">
        <f>SUM(BD39:BG39)</f>
        <v>254.83935331664154</v>
      </c>
      <c r="BB48" s="1011">
        <f>BH39</f>
        <v>26.579564649722389</v>
      </c>
      <c r="BC48" s="1011">
        <f>SUM(AX48:BB48)</f>
        <v>1186.4340132721727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1186.4340132721727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454.70631547672906</v>
      </c>
      <c r="P52" s="453">
        <f t="shared" ref="P52:P64" si="18">O52/$O$51</f>
        <v>0.38325461879051642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435.99752694148549</v>
      </c>
      <c r="P53" s="454">
        <f t="shared" si="18"/>
        <v>0.36748569415926374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11.567032113436174</v>
      </c>
      <c r="P54" s="454">
        <f t="shared" si="18"/>
        <v>9.7494104046582566E-3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7.1417564218073482</v>
      </c>
      <c r="P55" s="454">
        <f t="shared" si="18"/>
        <v>6.0195142265944126E-3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222.96857771171514</v>
      </c>
      <c r="P56" s="453">
        <f t="shared" si="18"/>
        <v>0.18793171404178655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227.34020211736441</v>
      </c>
      <c r="P57" s="453">
        <f t="shared" si="18"/>
        <v>0.19161638959621741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254.83935331664154</v>
      </c>
      <c r="P58" s="453">
        <f t="shared" si="18"/>
        <v>0.21479437580670604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245.46256480211315</v>
      </c>
      <c r="P59" s="454">
        <f t="shared" si="18"/>
        <v>0.20689103823408597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149.62814040635556</v>
      </c>
      <c r="P60" s="454">
        <f t="shared" si="18"/>
        <v>0.12611585535522762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95.834424395757594</v>
      </c>
      <c r="P61" s="454">
        <f t="shared" si="18"/>
        <v>8.0775182878858334E-2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9.376788514528382</v>
      </c>
      <c r="P62" s="454">
        <f t="shared" si="18"/>
        <v>7.903337572620071E-3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26.579564649722389</v>
      </c>
      <c r="P64" s="612">
        <f t="shared" si="18"/>
        <v>2.2402901764773438E-2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大垣市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4560.9394000000002</v>
      </c>
      <c r="AI7" s="78">
        <f>VLOOKUP(年度マスタ!$K$4&amp;"_"&amp;$AG7,データシート1!$A:$BT,MATCH("ab_"&amp;AI$2,データシート1!$A$1:$BT$1,0),0)</f>
        <v>5798</v>
      </c>
      <c r="AJ7" s="78">
        <f>VLOOKUP(年度マスタ!$K$4&amp;"_"&amp;$AG7,データシート1!$A:$BT,MATCH("ab_"&amp;AJ$2,データシート1!$A$1:$BT$1,0),0)</f>
        <v>343</v>
      </c>
      <c r="AK7" s="78">
        <f>VLOOKUP(年度マスタ!$K$4&amp;"_"&amp;$AG7,データシート1!$A:$BT,MATCH("ab_"&amp;AK$2,データシート1!$A$1:$BT$1,0),0)</f>
        <v>59291</v>
      </c>
      <c r="AL7" s="78">
        <f>VLOOKUP(年度マスタ!$K$4&amp;"_"&amp;$AG7,データシート1!$A:$BT,MATCH("ab_"&amp;AL$2,データシート1!$A$1:$BT$1,0),0)</f>
        <v>58763</v>
      </c>
      <c r="AM7" s="78">
        <f>VLOOKUP(年度マスタ!$K$4&amp;"_"&amp;$AG7,データシート1!$A:$BT,MATCH("ab_"&amp;AM$2,データシート1!$A$1:$BT$1,0),0)</f>
        <v>95446</v>
      </c>
      <c r="AN7" s="78">
        <f>VLOOKUP(年度マスタ!$K$4&amp;"_"&amp;$AG7,データシート1!$A:$BT,MATCH("ab_"&amp;AN$2,データシート1!$A$1:$BT$1,0),0)</f>
        <v>23378</v>
      </c>
      <c r="AO7" s="78">
        <f>VLOOKUP(年度マスタ!$K$4&amp;"_"&amp;$AG7,データシート1!$A:$BT,MATCH("ab_"&amp;AO$2,データシート1!$A$1:$BT$1,0),0)</f>
        <v>158959</v>
      </c>
      <c r="AP7" s="78">
        <f>VLOOKUP(年度マスタ!$K$4&amp;"_"&amp;$AG7,データシート1!$A:$BT,MATCH("ab_"&amp;AP$2,データシート1!$A$1:$BT$1,0),0)</f>
        <v>0</v>
      </c>
      <c r="AQ7" s="954">
        <f>VLOOKUP(年度マスタ!$K$4&amp;"_"&amp;$AG7,データシート1!$A:$BT,MATCH("ab_"&amp;AQ$2,データシート1!$A$1:$BT$1,0),0)</f>
        <v>37.855331056257</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4910.7633999999998</v>
      </c>
      <c r="AI8" s="78">
        <f>VLOOKUP(年度マスタ!$K$4&amp;"_"&amp;$AG8,データシート1!$A:$BT,MATCH("ab_"&amp;AI$2,データシート1!$A$1:$BT$1,0),0)</f>
        <v>5798</v>
      </c>
      <c r="AJ8" s="78">
        <f>VLOOKUP(年度マスタ!$K$4&amp;"_"&amp;$AG8,データシート1!$A:$BT,MATCH("ab_"&amp;AJ$2,データシート1!$A$1:$BT$1,0),0)</f>
        <v>343</v>
      </c>
      <c r="AK8" s="78">
        <f>VLOOKUP(年度マスタ!$K$4&amp;"_"&amp;$AG8,データシート1!$A:$BT,MATCH("ab_"&amp;AK$2,データシート1!$A$1:$BT$1,0),0)</f>
        <v>59291</v>
      </c>
      <c r="AL8" s="78">
        <f>VLOOKUP(年度マスタ!$K$4&amp;"_"&amp;$AG8,データシート1!$A:$BT,MATCH("ab_"&amp;AL$2,データシート1!$A$1:$BT$1,0),0)</f>
        <v>59616</v>
      </c>
      <c r="AM8" s="78">
        <f>VLOOKUP(年度マスタ!$K$4&amp;"_"&amp;$AG8,データシート1!$A:$BT,MATCH("ab_"&amp;AM$2,データシート1!$A$1:$BT$1,0),0)</f>
        <v>95891</v>
      </c>
      <c r="AN8" s="78">
        <f>VLOOKUP(年度マスタ!$K$4&amp;"_"&amp;$AG8,データシート1!$A:$BT,MATCH("ab_"&amp;AN$2,データシート1!$A$1:$BT$1,0),0)</f>
        <v>22854</v>
      </c>
      <c r="AO8" s="78">
        <f>VLOOKUP(年度マスタ!$K$4&amp;"_"&amp;$AG8,データシート1!$A:$BT,MATCH("ab_"&amp;AO$2,データシート1!$A$1:$BT$1,0),0)</f>
        <v>159152</v>
      </c>
      <c r="AP8" s="78">
        <f>VLOOKUP(年度マスタ!$K$4&amp;"_"&amp;$AG8,データシート1!$A:$BT,MATCH("ab_"&amp;AP$2,データシート1!$A$1:$BT$1,0),0)</f>
        <v>0</v>
      </c>
      <c r="AQ8" s="954">
        <f>VLOOKUP(年度マスタ!$K$4&amp;"_"&amp;$AG8,データシート1!$A:$BT,MATCH("ab_"&amp;AQ$2,データシート1!$A$1:$BT$1,0),0)</f>
        <v>26.43774369959549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4688.6886999999997</v>
      </c>
      <c r="AI9" s="78">
        <f>VLOOKUP(年度マスタ!$K$4&amp;"_"&amp;$AG9,データシート1!$A:$BT,MATCH("ab_"&amp;AI$2,データシート1!$A$1:$BT$1,0),0)</f>
        <v>5798</v>
      </c>
      <c r="AJ9" s="78">
        <f>VLOOKUP(年度マスタ!$K$4&amp;"_"&amp;$AG9,データシート1!$A:$BT,MATCH("ab_"&amp;AJ$2,データシート1!$A$1:$BT$1,0),0)</f>
        <v>343</v>
      </c>
      <c r="AK9" s="78">
        <f>VLOOKUP(年度マスタ!$K$4&amp;"_"&amp;$AG9,データシート1!$A:$BT,MATCH("ab_"&amp;AK$2,データシート1!$A$1:$BT$1,0),0)</f>
        <v>59291</v>
      </c>
      <c r="AL9" s="78">
        <f>VLOOKUP(年度マスタ!$K$4&amp;"_"&amp;$AG9,データシート1!$A:$BT,MATCH("ab_"&amp;AL$2,データシート1!$A$1:$BT$1,0),0)</f>
        <v>60210</v>
      </c>
      <c r="AM9" s="78">
        <f>VLOOKUP(年度マスタ!$K$4&amp;"_"&amp;$AG9,データシート1!$A:$BT,MATCH("ab_"&amp;AM$2,データシート1!$A$1:$BT$1,0),0)</f>
        <v>97141</v>
      </c>
      <c r="AN9" s="78">
        <f>VLOOKUP(年度マスタ!$K$4&amp;"_"&amp;$AG9,データシート1!$A:$BT,MATCH("ab_"&amp;AN$2,データシート1!$A$1:$BT$1,0),0)</f>
        <v>22644</v>
      </c>
      <c r="AO9" s="78">
        <f>VLOOKUP(年度マスタ!$K$4&amp;"_"&amp;$AG9,データシート1!$A:$BT,MATCH("ab_"&amp;AO$2,データシート1!$A$1:$BT$1,0),0)</f>
        <v>159023</v>
      </c>
      <c r="AP9" s="78">
        <f>VLOOKUP(年度マスタ!$K$4&amp;"_"&amp;$AG9,データシート1!$A:$BT,MATCH("ab_"&amp;AP$2,データシート1!$A$1:$BT$1,0),0)</f>
        <v>0</v>
      </c>
      <c r="AQ9" s="954">
        <f>VLOOKUP(年度マスタ!$K$4&amp;"_"&amp;$AG9,データシート1!$A:$BT,MATCH("ab_"&amp;AQ$2,データシート1!$A$1:$BT$1,0),0)</f>
        <v>27.269711187605189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5124.7012000000004</v>
      </c>
      <c r="AI10" s="78">
        <f>VLOOKUP(年度マスタ!$K$4&amp;"_"&amp;$AG10,データシート1!$A:$BT,MATCH("ab_"&amp;AI$2,データシート1!$A$1:$BT$1,0),0)</f>
        <v>5798</v>
      </c>
      <c r="AJ10" s="78">
        <f>VLOOKUP(年度マスタ!$K$4&amp;"_"&amp;$AG10,データシート1!$A:$BT,MATCH("ab_"&amp;AJ$2,データシート1!$A$1:$BT$1,0),0)</f>
        <v>343</v>
      </c>
      <c r="AK10" s="78">
        <f>VLOOKUP(年度マスタ!$K$4&amp;"_"&amp;$AG10,データシート1!$A:$BT,MATCH("ab_"&amp;AK$2,データシート1!$A$1:$BT$1,0),0)</f>
        <v>59291</v>
      </c>
      <c r="AL10" s="78">
        <f>VLOOKUP(年度マスタ!$K$4&amp;"_"&amp;$AG10,データシート1!$A:$BT,MATCH("ab_"&amp;AL$2,データシート1!$A$1:$BT$1,0),0)</f>
        <v>62945</v>
      </c>
      <c r="AM10" s="78">
        <f>VLOOKUP(年度マスタ!$K$4&amp;"_"&amp;$AG10,データシート1!$A:$BT,MATCH("ab_"&amp;AM$2,データシート1!$A$1:$BT$1,0),0)</f>
        <v>98291</v>
      </c>
      <c r="AN10" s="78">
        <f>VLOOKUP(年度マスタ!$K$4&amp;"_"&amp;$AG10,データシート1!$A:$BT,MATCH("ab_"&amp;AN$2,データシート1!$A$1:$BT$1,0),0)</f>
        <v>22272</v>
      </c>
      <c r="AO10" s="78">
        <f>VLOOKUP(年度マスタ!$K$4&amp;"_"&amp;$AG10,データシート1!$A:$BT,MATCH("ab_"&amp;AO$2,データシート1!$A$1:$BT$1,0),0)</f>
        <v>163134</v>
      </c>
      <c r="AP10" s="78">
        <f>VLOOKUP(年度マスタ!$K$4&amp;"_"&amp;$AG10,データシート1!$A:$BT,MATCH("ab_"&amp;AP$2,データシート1!$A$1:$BT$1,0),0)</f>
        <v>0</v>
      </c>
      <c r="AQ10" s="954">
        <f>VLOOKUP(年度マスタ!$K$4&amp;"_"&amp;$AG10,データシート1!$A:$BT,MATCH("ab_"&amp;AQ$2,データシート1!$A$1:$BT$1,0),0)</f>
        <v>15.480395214552971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4603.9661999999998</v>
      </c>
      <c r="AI11" s="78">
        <f>VLOOKUP(年度マスタ!$K$4&amp;"_"&amp;$AG11,データシート1!$A:$BT,MATCH("ab_"&amp;AI$2,データシート1!$A$1:$BT$1,0),0)</f>
        <v>5798</v>
      </c>
      <c r="AJ11" s="78">
        <f>VLOOKUP(年度マスタ!$K$4&amp;"_"&amp;$AG11,データシート1!$A:$BT,MATCH("ab_"&amp;AJ$2,データシート1!$A$1:$BT$1,0),0)</f>
        <v>343</v>
      </c>
      <c r="AK11" s="78">
        <f>VLOOKUP(年度マスタ!$K$4&amp;"_"&amp;$AG11,データシート1!$A:$BT,MATCH("ab_"&amp;AK$2,データシート1!$A$1:$BT$1,0),0)</f>
        <v>59291</v>
      </c>
      <c r="AL11" s="78">
        <f>VLOOKUP(年度マスタ!$K$4&amp;"_"&amp;$AG11,データシート1!$A:$BT,MATCH("ab_"&amp;AL$2,データシート1!$A$1:$BT$1,0),0)</f>
        <v>63364</v>
      </c>
      <c r="AM11" s="78">
        <f>VLOOKUP(年度マスタ!$K$4&amp;"_"&amp;$AG11,データシート1!$A:$BT,MATCH("ab_"&amp;AM$2,データシート1!$A$1:$BT$1,0),0)</f>
        <v>99348</v>
      </c>
      <c r="AN11" s="78">
        <f>VLOOKUP(年度マスタ!$K$4&amp;"_"&amp;$AG11,データシート1!$A:$BT,MATCH("ab_"&amp;AN$2,データシート1!$A$1:$BT$1,0),0)</f>
        <v>21869</v>
      </c>
      <c r="AO11" s="78">
        <f>VLOOKUP(年度マスタ!$K$4&amp;"_"&amp;$AG11,データシート1!$A:$BT,MATCH("ab_"&amp;AO$2,データシート1!$A$1:$BT$1,0),0)</f>
        <v>163088</v>
      </c>
      <c r="AP11" s="78">
        <f>VLOOKUP(年度マスタ!$K$4&amp;"_"&amp;$AG11,データシート1!$A:$BT,MATCH("ab_"&amp;AP$2,データシート1!$A$1:$BT$1,0),0)</f>
        <v>0</v>
      </c>
      <c r="AQ11" s="954">
        <f>VLOOKUP(年度マスタ!$K$4&amp;"_"&amp;$AG11,データシート1!$A:$BT,MATCH("ab_"&amp;AQ$2,データシート1!$A$1:$BT$1,0),0)</f>
        <v>23.375391551933649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4725.8432000000003</v>
      </c>
      <c r="AI12" s="78">
        <f>VLOOKUP(年度マスタ!$K$4&amp;"_"&amp;$AG12,データシート1!$A:$BT,MATCH("ab_"&amp;AI$2,データシート1!$A$1:$BT$1,0),0)</f>
        <v>5062</v>
      </c>
      <c r="AJ12" s="78">
        <f>VLOOKUP(年度マスタ!$K$4&amp;"_"&amp;$AG12,データシート1!$A:$BT,MATCH("ab_"&amp;AJ$2,データシート1!$A$1:$BT$1,0),0)</f>
        <v>294</v>
      </c>
      <c r="AK12" s="78">
        <f>VLOOKUP(年度マスタ!$K$4&amp;"_"&amp;$AG12,データシート1!$A:$BT,MATCH("ab_"&amp;AK$2,データシート1!$A$1:$BT$1,0),0)</f>
        <v>59676</v>
      </c>
      <c r="AL12" s="78">
        <f>VLOOKUP(年度マスタ!$K$4&amp;"_"&amp;$AG12,データシート1!$A:$BT,MATCH("ab_"&amp;AL$2,データシート1!$A$1:$BT$1,0),0)</f>
        <v>63775</v>
      </c>
      <c r="AM12" s="78">
        <f>VLOOKUP(年度マスタ!$K$4&amp;"_"&amp;$AG12,データシート1!$A:$BT,MATCH("ab_"&amp;AM$2,データシート1!$A$1:$BT$1,0),0)</f>
        <v>100127</v>
      </c>
      <c r="AN12" s="78">
        <f>VLOOKUP(年度マスタ!$K$4&amp;"_"&amp;$AG12,データシート1!$A:$BT,MATCH("ab_"&amp;AN$2,データシート1!$A$1:$BT$1,0),0)</f>
        <v>21720</v>
      </c>
      <c r="AO12" s="78">
        <f>VLOOKUP(年度マスタ!$K$4&amp;"_"&amp;$AG12,データシート1!$A:$BT,MATCH("ab_"&amp;AO$2,データシート1!$A$1:$BT$1,0),0)</f>
        <v>162847</v>
      </c>
      <c r="AP12" s="78">
        <f>VLOOKUP(年度マスタ!$K$4&amp;"_"&amp;$AG12,データシート1!$A:$BT,MATCH("ab_"&amp;AP$2,データシート1!$A$1:$BT$1,0),0)</f>
        <v>0</v>
      </c>
      <c r="AQ12" s="954">
        <f>VLOOKUP(年度マスタ!$K$4&amp;"_"&amp;$AG12,データシート1!$A:$BT,MATCH("ab_"&amp;AQ$2,データシート1!$A$1:$BT$1,0),0)</f>
        <v>22.980323028595809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5010.5767999999998</v>
      </c>
      <c r="AI13" s="78">
        <f>VLOOKUP(年度マスタ!$K$4&amp;"_"&amp;$AG13,データシート1!$A:$BT,MATCH("ab_"&amp;AI$2,データシート1!$A$1:$BT$1,0),0)</f>
        <v>5062</v>
      </c>
      <c r="AJ13" s="78">
        <f>VLOOKUP(年度マスタ!$K$4&amp;"_"&amp;$AG13,データシート1!$A:$BT,MATCH("ab_"&amp;AJ$2,データシート1!$A$1:$BT$1,0),0)</f>
        <v>294</v>
      </c>
      <c r="AK13" s="78">
        <f>VLOOKUP(年度マスタ!$K$4&amp;"_"&amp;$AG13,データシート1!$A:$BT,MATCH("ab_"&amp;AK$2,データシート1!$A$1:$BT$1,0),0)</f>
        <v>59676</v>
      </c>
      <c r="AL13" s="78">
        <f>VLOOKUP(年度マスタ!$K$4&amp;"_"&amp;$AG13,データシート1!$A:$BT,MATCH("ab_"&amp;AL$2,データシート1!$A$1:$BT$1,0),0)</f>
        <v>64214</v>
      </c>
      <c r="AM13" s="78">
        <f>VLOOKUP(年度マスタ!$K$4&amp;"_"&amp;$AG13,データシート1!$A:$BT,MATCH("ab_"&amp;AM$2,データシート1!$A$1:$BT$1,0),0)</f>
        <v>101243</v>
      </c>
      <c r="AN13" s="78">
        <f>VLOOKUP(年度マスタ!$K$4&amp;"_"&amp;$AG13,データシート1!$A:$BT,MATCH("ab_"&amp;AN$2,データシート1!$A$1:$BT$1,0),0)</f>
        <v>21438</v>
      </c>
      <c r="AO13" s="78">
        <f>VLOOKUP(年度マスタ!$K$4&amp;"_"&amp;$AG13,データシート1!$A:$BT,MATCH("ab_"&amp;AO$2,データシート1!$A$1:$BT$1,0),0)</f>
        <v>162395</v>
      </c>
      <c r="AP13" s="78">
        <f>VLOOKUP(年度マスタ!$K$4&amp;"_"&amp;$AG13,データシート1!$A:$BT,MATCH("ab_"&amp;AP$2,データシート1!$A$1:$BT$1,0),0)</f>
        <v>0</v>
      </c>
      <c r="AQ13" s="954">
        <f>VLOOKUP(年度マスタ!$K$4&amp;"_"&amp;$AG13,データシート1!$A:$BT,MATCH("ab_"&amp;AQ$2,データシート1!$A$1:$BT$1,0),0)</f>
        <v>25.831769580737632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4734.7147000000004</v>
      </c>
      <c r="AI14" s="78">
        <f>VLOOKUP(年度マスタ!$K$4&amp;"_"&amp;$AG14,データシート1!$A:$BT,MATCH("ab_"&amp;AI$2,データシート1!$A$1:$BT$1,0),0)</f>
        <v>5062</v>
      </c>
      <c r="AJ14" s="78">
        <f>VLOOKUP(年度マスタ!$K$4&amp;"_"&amp;$AG14,データシート1!$A:$BT,MATCH("ab_"&amp;AJ$2,データシート1!$A$1:$BT$1,0),0)</f>
        <v>294</v>
      </c>
      <c r="AK14" s="78">
        <f>VLOOKUP(年度マスタ!$K$4&amp;"_"&amp;$AG14,データシート1!$A:$BT,MATCH("ab_"&amp;AK$2,データシート1!$A$1:$BT$1,0),0)</f>
        <v>59676</v>
      </c>
      <c r="AL14" s="78">
        <f>VLOOKUP(年度マスタ!$K$4&amp;"_"&amp;$AG14,データシート1!$A:$BT,MATCH("ab_"&amp;AL$2,データシート1!$A$1:$BT$1,0),0)</f>
        <v>64677</v>
      </c>
      <c r="AM14" s="78">
        <f>VLOOKUP(年度マスタ!$K$4&amp;"_"&amp;$AG14,データシート1!$A:$BT,MATCH("ab_"&amp;AM$2,データシート1!$A$1:$BT$1,0),0)</f>
        <v>102106</v>
      </c>
      <c r="AN14" s="78">
        <f>VLOOKUP(年度マスタ!$K$4&amp;"_"&amp;$AG14,データシート1!$A:$BT,MATCH("ab_"&amp;AN$2,データシート1!$A$1:$BT$1,0),0)</f>
        <v>21851</v>
      </c>
      <c r="AO14" s="78">
        <f>VLOOKUP(年度マスタ!$K$4&amp;"_"&amp;$AG14,データシート1!$A:$BT,MATCH("ab_"&amp;AO$2,データシート1!$A$1:$BT$1,0),0)</f>
        <v>162038</v>
      </c>
      <c r="AP14" s="78">
        <f>VLOOKUP(年度マスタ!$K$4&amp;"_"&amp;$AG14,データシート1!$A:$BT,MATCH("ab_"&amp;AP$2,データシート1!$A$1:$BT$1,0),0)</f>
        <v>0</v>
      </c>
      <c r="AQ14" s="954">
        <f>VLOOKUP(年度マスタ!$K$4&amp;"_"&amp;$AG14,データシート1!$A:$BT,MATCH("ab_"&amp;AQ$2,データシート1!$A$1:$BT$1,0),0)</f>
        <v>25.252010315942378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4977.5712999999996</v>
      </c>
      <c r="AI15" s="78">
        <f>VLOOKUP(年度マスタ!$K$4&amp;"_"&amp;$AG15,データシート1!$A:$BT,MATCH("ab_"&amp;AI$2,データシート1!$A$1:$BT$1,0),0)</f>
        <v>5062</v>
      </c>
      <c r="AJ15" s="78">
        <f>VLOOKUP(年度マスタ!$K$4&amp;"_"&amp;$AG15,データシート1!$A:$BT,MATCH("ab_"&amp;AJ$2,データシート1!$A$1:$BT$1,0),0)</f>
        <v>294</v>
      </c>
      <c r="AK15" s="78">
        <f>VLOOKUP(年度マスタ!$K$4&amp;"_"&amp;$AG15,データシート1!$A:$BT,MATCH("ab_"&amp;AK$2,データシート1!$A$1:$BT$1,0),0)</f>
        <v>59676</v>
      </c>
      <c r="AL15" s="78">
        <f>VLOOKUP(年度マスタ!$K$4&amp;"_"&amp;$AG15,データシート1!$A:$BT,MATCH("ab_"&amp;AL$2,データシート1!$A$1:$BT$1,0),0)</f>
        <v>65384</v>
      </c>
      <c r="AM15" s="78">
        <f>VLOOKUP(年度マスタ!$K$4&amp;"_"&amp;$AG15,データシート1!$A:$BT,MATCH("ab_"&amp;AM$2,データシート1!$A$1:$BT$1,0),0)</f>
        <v>102735</v>
      </c>
      <c r="AN15" s="78">
        <f>VLOOKUP(年度マスタ!$K$4&amp;"_"&amp;$AG15,データシート1!$A:$BT,MATCH("ab_"&amp;AN$2,データシート1!$A$1:$BT$1,0),0)</f>
        <v>21589</v>
      </c>
      <c r="AO15" s="78">
        <f>VLOOKUP(年度マスタ!$K$4&amp;"_"&amp;$AG15,データシート1!$A:$BT,MATCH("ab_"&amp;AO$2,データシート1!$A$1:$BT$1,0),0)</f>
        <v>161926</v>
      </c>
      <c r="AP15" s="78">
        <f>VLOOKUP(年度マスタ!$K$4&amp;"_"&amp;$AG15,データシート1!$A:$BT,MATCH("ab_"&amp;AP$2,データシート1!$A$1:$BT$1,0),0)</f>
        <v>0</v>
      </c>
      <c r="AQ15" s="954">
        <f>VLOOKUP(年度マスタ!$K$4&amp;"_"&amp;$AG15,データシート1!$A:$BT,MATCH("ab_"&amp;AQ$2,データシート1!$A$1:$BT$1,0),0)</f>
        <v>33.413360878264747</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5350.4602000000004</v>
      </c>
      <c r="AI16" s="78">
        <f>VLOOKUP(年度マスタ!$K$4&amp;"_"&amp;$AG16,データシート1!$A:$BT,MATCH("ab_"&amp;AI$2,データシート1!$A$1:$BT$1,0),0)</f>
        <v>5062</v>
      </c>
      <c r="AJ16" s="78">
        <f>VLOOKUP(年度マスタ!$K$4&amp;"_"&amp;$AG16,データシート1!$A:$BT,MATCH("ab_"&amp;AJ$2,データシート1!$A$1:$BT$1,0),0)</f>
        <v>294</v>
      </c>
      <c r="AK16" s="78">
        <f>VLOOKUP(年度マスタ!$K$4&amp;"_"&amp;$AG16,データシート1!$A:$BT,MATCH("ab_"&amp;AK$2,データシート1!$A$1:$BT$1,0),0)</f>
        <v>59676</v>
      </c>
      <c r="AL16" s="78">
        <f>VLOOKUP(年度マスタ!$K$4&amp;"_"&amp;$AG16,データシート1!$A:$BT,MATCH("ab_"&amp;AL$2,データシート1!$A$1:$BT$1,0),0)</f>
        <v>65931</v>
      </c>
      <c r="AM16" s="78">
        <f>VLOOKUP(年度マスタ!$K$4&amp;"_"&amp;$AG16,データシート1!$A:$BT,MATCH("ab_"&amp;AM$2,データシート1!$A$1:$BT$1,0),0)</f>
        <v>103630</v>
      </c>
      <c r="AN16" s="78">
        <f>VLOOKUP(年度マスタ!$K$4&amp;"_"&amp;$AG16,データシート1!$A:$BT,MATCH("ab_"&amp;AN$2,データシート1!$A$1:$BT$1,0),0)</f>
        <v>21618</v>
      </c>
      <c r="AO16" s="78">
        <f>VLOOKUP(年度マスタ!$K$4&amp;"_"&amp;$AG16,データシート1!$A:$BT,MATCH("ab_"&amp;AO$2,データシート1!$A$1:$BT$1,0),0)</f>
        <v>161539</v>
      </c>
      <c r="AP16" s="78">
        <f>VLOOKUP(年度マスタ!$K$4&amp;"_"&amp;$AG16,データシート1!$A:$BT,MATCH("ab_"&amp;AP$2,データシート1!$A$1:$BT$1,0),0)</f>
        <v>0</v>
      </c>
      <c r="AQ16" s="954">
        <f>VLOOKUP(年度マスタ!$K$4&amp;"_"&amp;$AG16,データシート1!$A:$BT,MATCH("ab_"&amp;AQ$2,データシート1!$A$1:$BT$1,0),0)</f>
        <v>16.612104061583331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5445.7372999999998</v>
      </c>
      <c r="AI17" s="151">
        <f>VLOOKUP(年度マスタ!$K$4&amp;"_"&amp;$AG17,データシート1!$A:$BT,MATCH("ab_"&amp;AI$2,データシート1!$A$1:$BT$1,0),0)</f>
        <v>5062</v>
      </c>
      <c r="AJ17" s="151">
        <f>VLOOKUP(年度マスタ!$K$4&amp;"_"&amp;$AG17,データシート1!$A:$BT,MATCH("ab_"&amp;AJ$2,データシート1!$A$1:$BT$1,0),0)</f>
        <v>294</v>
      </c>
      <c r="AK17" s="151">
        <f>VLOOKUP(年度マスタ!$K$4&amp;"_"&amp;$AG17,データシート1!$A:$BT,MATCH("ab_"&amp;AK$2,データシート1!$A$1:$BT$1,0),0)</f>
        <v>59676</v>
      </c>
      <c r="AL17" s="151">
        <f>VLOOKUP(年度マスタ!$K$4&amp;"_"&amp;$AG17,データシート1!$A:$BT,MATCH("ab_"&amp;AL$2,データシート1!$A$1:$BT$1,0),0)</f>
        <v>66834</v>
      </c>
      <c r="AM17" s="151">
        <f>VLOOKUP(年度マスタ!$K$4&amp;"_"&amp;$AG17,データシート1!$A:$BT,MATCH("ab_"&amp;AM$2,データシート1!$A$1:$BT$1,0),0)</f>
        <v>103837</v>
      </c>
      <c r="AN17" s="151">
        <f>VLOOKUP(年度マスタ!$K$4&amp;"_"&amp;$AG17,データシート1!$A:$BT,MATCH("ab_"&amp;AN$2,データシート1!$A$1:$BT$1,0),0)</f>
        <v>20979</v>
      </c>
      <c r="AO17" s="151">
        <f>VLOOKUP(年度マスタ!$K$4&amp;"_"&amp;$AG17,データシート1!$A:$BT,MATCH("ab_"&amp;AO$2,データシート1!$A$1:$BT$1,0),0)</f>
        <v>161310</v>
      </c>
      <c r="AP17" s="151">
        <f>VLOOKUP(年度マスタ!$K$4&amp;"_"&amp;$AG17,データシート1!$A:$BT,MATCH("ab_"&amp;AP$2,データシート1!$A$1:$BT$1,0),0)</f>
        <v>0</v>
      </c>
      <c r="AQ17" s="955">
        <f>VLOOKUP(年度マスタ!$K$4&amp;"_"&amp;$AG17,データシート1!$A:$BT,MATCH("ab_"&amp;AQ$2,データシート1!$A$1:$BT$1,0),0)</f>
        <v>30.950838500753061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5364.9035000000003</v>
      </c>
      <c r="AI18" s="78">
        <f>VLOOKUP(年度マスタ!$K$4&amp;"_"&amp;$AG18,データシート1!$A:$BT,MATCH("ab_"&amp;AI$2,データシート1!$A$1:$BT$1,0),0)</f>
        <v>4876</v>
      </c>
      <c r="AJ18" s="78">
        <f>VLOOKUP(年度マスタ!$K$4&amp;"_"&amp;$AG18,データシート1!$A:$BT,MATCH("ab_"&amp;AJ$2,データシート1!$A$1:$BT$1,0),0)</f>
        <v>374</v>
      </c>
      <c r="AK18" s="78">
        <f>VLOOKUP(年度マスタ!$K$4&amp;"_"&amp;$AG18,データシート1!$A:$BT,MATCH("ab_"&amp;AK$2,データシート1!$A$1:$BT$1,0),0)</f>
        <v>60254</v>
      </c>
      <c r="AL18" s="78">
        <f>VLOOKUP(年度マスタ!$K$4&amp;"_"&amp;$AG18,データシート1!$A:$BT,MATCH("ab_"&amp;AL$2,データシート1!$A$1:$BT$1,0),0)</f>
        <v>67555</v>
      </c>
      <c r="AM18" s="78">
        <f>VLOOKUP(年度マスタ!$K$4&amp;"_"&amp;$AG18,データシート1!$A:$BT,MATCH("ab_"&amp;AM$2,データシート1!$A$1:$BT$1,0),0)</f>
        <v>104376</v>
      </c>
      <c r="AN18" s="78">
        <f>VLOOKUP(年度マスタ!$K$4&amp;"_"&amp;$AG18,データシート1!$A:$BT,MATCH("ab_"&amp;AN$2,データシート1!$A$1:$BT$1,0),0)</f>
        <v>20836</v>
      </c>
      <c r="AO18" s="78">
        <f>VLOOKUP(年度マスタ!$K$4&amp;"_"&amp;$AG18,データシート1!$A:$BT,MATCH("ab_"&amp;AO$2,データシート1!$A$1:$BT$1,0),0)</f>
        <v>160794</v>
      </c>
      <c r="AP18" s="78">
        <f>VLOOKUP(年度マスタ!$K$4&amp;"_"&amp;$AG18,データシート1!$A:$BT,MATCH("ab_"&amp;AP$2,データシート1!$A$1:$BT$1,0),0)</f>
        <v>0</v>
      </c>
      <c r="AQ18" s="954">
        <f>VLOOKUP(年度マスタ!$K$4&amp;"_"&amp;$AG18,データシート1!$A:$BT,MATCH("ab_"&amp;AQ$2,データシート1!$A$1:$BT$1,0),0)</f>
        <v>24.604050920087332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6407.8405000000002</v>
      </c>
      <c r="AI19" s="78">
        <f>VLOOKUP(年度マスタ!$K$4&amp;"_"&amp;$AG19,データシート1!$A:$BT,MATCH("ab_"&amp;AI$2,データシート1!$A$1:$BT$1,0),0)</f>
        <v>4876</v>
      </c>
      <c r="AJ19" s="78">
        <f>VLOOKUP(年度マスタ!$K$4&amp;"_"&amp;$AG19,データシート1!$A:$BT,MATCH("ab_"&amp;AJ$2,データシート1!$A$1:$BT$1,0),0)</f>
        <v>374</v>
      </c>
      <c r="AK19" s="78">
        <f>VLOOKUP(年度マスタ!$K$4&amp;"_"&amp;$AG19,データシート1!$A:$BT,MATCH("ab_"&amp;AK$2,データシート1!$A$1:$BT$1,0),0)</f>
        <v>60254</v>
      </c>
      <c r="AL19" s="78">
        <f>VLOOKUP(年度マスタ!$K$4&amp;"_"&amp;$AG19,データシート1!$A:$BT,MATCH("ab_"&amp;AL$2,データシート1!$A$1:$BT$1,0),0)</f>
        <v>68036</v>
      </c>
      <c r="AM19" s="78">
        <f>VLOOKUP(年度マスタ!$K$4&amp;"_"&amp;$AG19,データシート1!$A:$BT,MATCH("ab_"&amp;AM$2,データシート1!$A$1:$BT$1,0),0)</f>
        <v>104352</v>
      </c>
      <c r="AN19" s="78">
        <f>VLOOKUP(年度マスタ!$K$4&amp;"_"&amp;$AG19,データシート1!$A:$BT,MATCH("ab_"&amp;AN$2,データシート1!$A$1:$BT$1,0),0)</f>
        <v>20853</v>
      </c>
      <c r="AO19" s="78">
        <f>VLOOKUP(年度マスタ!$K$4&amp;"_"&amp;$AG19,データシート1!$A:$BT,MATCH("ab_"&amp;AO$2,データシート1!$A$1:$BT$1,0),0)</f>
        <v>159894</v>
      </c>
      <c r="AP19" s="78">
        <f>VLOOKUP(年度マスタ!$K$4&amp;"_"&amp;$AG19,データシート1!$A:$BT,MATCH("ab_"&amp;AP$2,データシート1!$A$1:$BT$1,0),0)</f>
        <v>0</v>
      </c>
      <c r="AQ19" s="954">
        <f>VLOOKUP(年度マスタ!$K$4&amp;"_"&amp;$AG19,データシート1!$A:$BT,MATCH("ab_"&amp;AQ$2,データシート1!$A$1:$BT$1,0),0)</f>
        <v>20.206419467835719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6686.3491000000004</v>
      </c>
      <c r="AI20" s="78">
        <f>VLOOKUP(年度マスタ!$K$4&amp;"_"&amp;$AG20,データシート1!$A:$BT,MATCH("ab_"&amp;AI$2,データシート1!$A$1:$BT$1,0),0)</f>
        <v>4876</v>
      </c>
      <c r="AJ20" s="78">
        <f>VLOOKUP(年度マスタ!$K$4&amp;"_"&amp;$AG20,データシート1!$A:$BT,MATCH("ab_"&amp;AJ$2,データシート1!$A$1:$BT$1,0),0)</f>
        <v>374</v>
      </c>
      <c r="AK20" s="78">
        <f>VLOOKUP(年度マスタ!$K$4&amp;"_"&amp;$AG20,データシート1!$A:$BT,MATCH("ab_"&amp;AK$2,データシート1!$A$1:$BT$1,0),0)</f>
        <v>60254</v>
      </c>
      <c r="AL20" s="78">
        <f>VLOOKUP(年度マスタ!$K$4&amp;"_"&amp;$AG20,データシート1!$A:$BT,MATCH("ab_"&amp;AL$2,データシート1!$A$1:$BT$1,0),0)</f>
        <v>68904</v>
      </c>
      <c r="AM20" s="78">
        <f>VLOOKUP(年度マスタ!$K$4&amp;"_"&amp;$AG20,データシート1!$A:$BT,MATCH("ab_"&amp;AM$2,データシート1!$A$1:$BT$1,0),0)</f>
        <v>104598</v>
      </c>
      <c r="AN20" s="78">
        <f>VLOOKUP(年度マスタ!$K$4&amp;"_"&amp;$AG20,データシート1!$A:$BT,MATCH("ab_"&amp;AN$2,データシート1!$A$1:$BT$1,0),0)</f>
        <v>20939</v>
      </c>
      <c r="AO20" s="78">
        <f>VLOOKUP(年度マスタ!$K$4&amp;"_"&amp;$AG20,データシート1!$A:$BT,MATCH("ab_"&amp;AO$2,データシート1!$A$1:$BT$1,0),0)</f>
        <v>159280</v>
      </c>
      <c r="AP20" s="78">
        <f>VLOOKUP(年度マスタ!$K$4&amp;"_"&amp;$AG20,データシート1!$A:$BT,MATCH("ab_"&amp;AP$2,データシート1!$A$1:$BT$1,0),0)</f>
        <v>0</v>
      </c>
      <c r="AQ20" s="954">
        <f>VLOOKUP(年度マスタ!$K$4&amp;"_"&amp;$AG20,データシート1!$A:$BT,MATCH("ab_"&amp;AQ$2,データシート1!$A$1:$BT$1,0),0)</f>
        <v>26.579564649722389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大垣市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1266.7939999999999</v>
      </c>
      <c r="BE13" s="70" t="str">
        <f>年度マスタ!K4</f>
        <v>21202</v>
      </c>
      <c r="BF13" s="70" t="str">
        <f>年度マスタ!K4</f>
        <v>21202</v>
      </c>
      <c r="BG13" s="70" t="str">
        <f>年度マスタ!K4</f>
        <v>21202</v>
      </c>
      <c r="BH13" s="278" t="s">
        <v>195</v>
      </c>
      <c r="BI13" s="278" t="s">
        <v>195</v>
      </c>
      <c r="BJ13" s="278" t="s">
        <v>195</v>
      </c>
      <c r="BK13" s="278" t="str">
        <f>年度マスタ!K4</f>
        <v>21202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1261.6669999999999</v>
      </c>
      <c r="AY14" s="70"/>
      <c r="BE14" s="70" t="str">
        <f>AP2</f>
        <v>大垣市</v>
      </c>
      <c r="BF14" s="70" t="str">
        <f>AP2</f>
        <v>大垣市</v>
      </c>
      <c r="BG14" s="70" t="str">
        <f>AP2</f>
        <v>大垣市</v>
      </c>
      <c r="BH14" s="70" t="s">
        <v>205</v>
      </c>
      <c r="BI14" s="70" t="s">
        <v>205</v>
      </c>
      <c r="BJ14" s="70" t="s">
        <v>205</v>
      </c>
      <c r="BK14" s="70" t="str">
        <f>AP2</f>
        <v>大垣市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5.1269999999999998</v>
      </c>
      <c r="AY16" s="70"/>
      <c r="BA16" s="70">
        <v>14</v>
      </c>
      <c r="BB16" s="70" t="s">
        <v>274</v>
      </c>
      <c r="BC16" s="70" t="s">
        <v>275</v>
      </c>
      <c r="BD16" s="70" t="str">
        <f>BC16&amp;"(N="&amp;BE16&amp;")"</f>
        <v>14：パルプ・紙・紙加工品製造業(N=2)</v>
      </c>
      <c r="BE16" s="845">
        <f>VLOOKUP(BE$13&amp;"_"&amp;$AV$8,データシート2!$A:$SI,MATCH($AV$5&amp;"_"&amp;$BA16&amp;$AV$6,データシート2!$A$1:$SI$1,0),0)</f>
        <v>2</v>
      </c>
      <c r="BF16" s="952">
        <f>VLOOKUP(BF$13&amp;"_"&amp;$AW$8,データシート2!$A:$SI,MATCH($AW$5&amp;"_"&amp;$BA16&amp;$AW$6,データシート2!$A$1:$SI$1,0),0)</f>
        <v>156.595</v>
      </c>
      <c r="BG16" s="952">
        <f>BF16/BE16</f>
        <v>78.297499999999999</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1.3202957120993268</v>
      </c>
    </row>
    <row r="17" spans="2:63" ht="15.95" customHeight="1">
      <c r="B17" s="272"/>
      <c r="D17" s="13"/>
      <c r="E17" s="166"/>
      <c r="F17" s="166"/>
      <c r="G17" s="13"/>
      <c r="O17" s="280"/>
      <c r="P17" s="280"/>
      <c r="Z17" s="273"/>
      <c r="AB17" s="272"/>
      <c r="AQ17" s="273"/>
      <c r="AV17" s="276"/>
      <c r="AW17" s="277" t="s">
        <v>113</v>
      </c>
      <c r="AX17" s="165">
        <f>P26</f>
        <v>43.966000000000001</v>
      </c>
      <c r="AY17" s="165">
        <f>AX17</f>
        <v>43.966000000000001</v>
      </c>
      <c r="BA17" s="70">
        <v>16</v>
      </c>
      <c r="BB17" s="70"/>
      <c r="BC17" s="70" t="s">
        <v>276</v>
      </c>
      <c r="BD17" s="70" t="str">
        <f t="shared" ref="BD17:BD51" si="1">BC17&amp;"(N="&amp;BE17&amp;")"</f>
        <v>16：化学工業(N=4)</v>
      </c>
      <c r="BE17" s="845">
        <f>VLOOKUP(BE$13&amp;"_"&amp;$AV$8,データシート2!$A:$SI,MATCH($AV$5&amp;"_"&amp;$BA17&amp;$AV$6,データシート2!$A$1:$SI$1,0),0)</f>
        <v>4</v>
      </c>
      <c r="BF17" s="952">
        <f>VLOOKUP(BF$13&amp;"_"&amp;$AW$8,データシート2!$A:$SI,MATCH($AW$5&amp;"_"&amp;$BA17&amp;$AW$6,データシート2!$A$1:$SI$1,0),0)</f>
        <v>35.204000000000001</v>
      </c>
      <c r="BG17" s="952">
        <f t="shared" ref="BG17:BG39" si="2">BF17/BE17</f>
        <v>8.8010000000000002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0.15212957642718117</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21：窯業・土石製品製造業(N=8)</v>
      </c>
      <c r="BE19" s="845">
        <f>VLOOKUP(BE$13&amp;"_"&amp;$AV$8,データシート2!$A:$SI,MATCH($AV$5&amp;"_"&amp;$BA19&amp;$AV$6,データシート2!$A$1:$SI$1,0),0)</f>
        <v>8</v>
      </c>
      <c r="BF19" s="952">
        <f>VLOOKUP(BF$13&amp;"_"&amp;$AW$8,データシート2!$A:$SI,MATCH($AW$5&amp;"_"&amp;$BA19&amp;$AW$6,データシート2!$A$1:$SI$1,0),0)</f>
        <v>795.48900000000003</v>
      </c>
      <c r="BG19" s="952">
        <f t="shared" si="2"/>
        <v>99.436125000000004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0.86441001272635143</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1436.346</v>
      </c>
      <c r="G21" s="877">
        <f t="shared" ref="G21:O21" si="5">SUM(G22,G26,G27,G28)</f>
        <v>1358.116</v>
      </c>
      <c r="H21" s="877">
        <f t="shared" si="5"/>
        <v>1468.9190000000001</v>
      </c>
      <c r="I21" s="877">
        <f t="shared" si="5"/>
        <v>1418.82</v>
      </c>
      <c r="J21" s="877">
        <f t="shared" si="5"/>
        <v>1355.75</v>
      </c>
      <c r="K21" s="877">
        <f t="shared" si="5"/>
        <v>1376.655</v>
      </c>
      <c r="L21" s="877">
        <f t="shared" si="5"/>
        <v>1482.1670000000001</v>
      </c>
      <c r="M21" s="877">
        <f t="shared" si="5"/>
        <v>1463.8670000000002</v>
      </c>
      <c r="N21" s="877">
        <f t="shared" si="5"/>
        <v>1382.8789999999999</v>
      </c>
      <c r="O21" s="877">
        <f t="shared" si="5"/>
        <v>1294.873</v>
      </c>
      <c r="P21" s="878">
        <f>SUM(P22,P26,P27,P28)</f>
        <v>1310.7599999999998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1367.98</v>
      </c>
      <c r="G22" s="879">
        <f t="shared" ref="G22:P22" si="6">SUM(G23:G25)</f>
        <v>1292.3900000000001</v>
      </c>
      <c r="H22" s="879">
        <f t="shared" si="6"/>
        <v>1413.9670000000001</v>
      </c>
      <c r="I22" s="879">
        <f t="shared" si="6"/>
        <v>1363.46</v>
      </c>
      <c r="J22" s="879">
        <f t="shared" si="6"/>
        <v>1299.0319999999999</v>
      </c>
      <c r="K22" s="879">
        <f t="shared" si="6"/>
        <v>1315.07</v>
      </c>
      <c r="L22" s="879">
        <f t="shared" si="6"/>
        <v>1422.1460000000002</v>
      </c>
      <c r="M22" s="879">
        <f t="shared" si="6"/>
        <v>1408.4570000000001</v>
      </c>
      <c r="N22" s="879">
        <f t="shared" si="6"/>
        <v>1331.173</v>
      </c>
      <c r="O22" s="879">
        <f t="shared" si="6"/>
        <v>1251.0430000000001</v>
      </c>
      <c r="P22" s="880">
        <f t="shared" si="6"/>
        <v>1266.7939999999999</v>
      </c>
      <c r="Z22" s="273"/>
      <c r="AB22" s="272"/>
      <c r="AC22" s="521" t="s">
        <v>286</v>
      </c>
      <c r="AP22" s="16" t="s">
        <v>287</v>
      </c>
      <c r="AQ22" s="273"/>
      <c r="AV22" s="70" t="str">
        <f>AW22</f>
        <v>エネルギー起源CO2</v>
      </c>
      <c r="AW22" s="70" t="str">
        <f>D56</f>
        <v>エネルギー起源CO2</v>
      </c>
      <c r="AX22" s="165">
        <f>P56</f>
        <v>691.005</v>
      </c>
      <c r="AY22" s="165">
        <f>AX22</f>
        <v>691.005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1364.3779999999999</v>
      </c>
      <c r="G23" s="881">
        <f>IFERROR(VLOOKUP(年度マスタ!$K$4&amp;"_"&amp;G$20,データシート1!$A:$BU,MATCH("ba_"&amp;$E23,データシート1!$A$1:$BU$1,0),0),0)</f>
        <v>1288.8320000000001</v>
      </c>
      <c r="H23" s="881">
        <f>IFERROR(VLOOKUP(年度マスタ!$K$4&amp;"_"&amp;H$20,データシート1!$A:$BU,MATCH("ba_"&amp;$E23,データシート1!$A$1:$BU$1,0),0),0)</f>
        <v>1413.9670000000001</v>
      </c>
      <c r="I23" s="881">
        <f>IFERROR(VLOOKUP(年度マスタ!$K$4&amp;"_"&amp;I$20,データシート1!$A:$BU,MATCH("ba_"&amp;$E23,データシート1!$A$1:$BU$1,0),0),0)</f>
        <v>1363.46</v>
      </c>
      <c r="J23" s="881">
        <f>IFERROR(VLOOKUP(年度マスタ!$K$4&amp;"_"&amp;J$20,データシート1!$A:$BU,MATCH("ba_"&amp;$E23,データシート1!$A$1:$BU$1,0),0),0)</f>
        <v>1299.0319999999999</v>
      </c>
      <c r="K23" s="881">
        <f>IFERROR(VLOOKUP(年度マスタ!$K$4&amp;"_"&amp;K$20,データシート1!$A:$BU,MATCH("ba_"&amp;$E23,データシート1!$A$1:$BU$1,0),0),0)</f>
        <v>1309.173</v>
      </c>
      <c r="L23" s="881">
        <f>IFERROR(VLOOKUP(年度マスタ!$K$4&amp;"_"&amp;L$20,データシート1!$A:$BU,MATCH("ba_"&amp;$E23,データシート1!$A$1:$BU$1,0),0),0)</f>
        <v>1416.0830000000001</v>
      </c>
      <c r="M23" s="881">
        <f>IFERROR(VLOOKUP(年度マスタ!$K$4&amp;"_"&amp;M$20,データシート1!$A:$BU,MATCH("ba_"&amp;$E23,データシート1!$A$1:$BU$1,0),0),0)</f>
        <v>1402.8320000000001</v>
      </c>
      <c r="N23" s="881">
        <f>IFERROR(VLOOKUP(年度マスタ!$K$4&amp;"_"&amp;N$20,データシート1!$A:$BU,MATCH("ba_"&amp;$E23,データシート1!$A$1:$BU$1,0),0),0)</f>
        <v>1325.6869999999999</v>
      </c>
      <c r="O23" s="881">
        <f>IFERROR(VLOOKUP(年度マスタ!$K$4&amp;"_"&amp;O$20,データシート1!$A:$BU,MATCH("ba_"&amp;$E23,データシート1!$A$1:$BU$1,0),0),0)</f>
        <v>1244.8420000000001</v>
      </c>
      <c r="P23" s="882">
        <f>IFERROR(VLOOKUP(年度マスタ!$K$4&amp;"_"&amp;P$20,データシート1!$A:$BU,MATCH("ba_"&amp;$E23,データシート1!$A$1:$BU$1,0),0),0)</f>
        <v>1261.6669999999999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619.755</v>
      </c>
      <c r="AZ23" s="164"/>
      <c r="BA23" s="70">
        <v>11</v>
      </c>
      <c r="BB23" s="70"/>
      <c r="BC23" s="70" t="s">
        <v>1627</v>
      </c>
      <c r="BD23" s="70" t="str">
        <f t="shared" ref="BD23" si="7">BC23&amp;"(N="&amp;BE23&amp;")"</f>
        <v>11：繊維工業(N=4)</v>
      </c>
      <c r="BE23" s="845">
        <f>VLOOKUP(BE$13&amp;"_"&amp;$AV$8,データシート2!$A:$SI,MATCH($AV$5&amp;"_"&amp;$BA23&amp;$AV$6,データシート2!$A$1:$SI$1,0),0)</f>
        <v>4</v>
      </c>
      <c r="BF23" s="952">
        <f>VLOOKUP(BF$13&amp;"_"&amp;$AW$8,データシート2!$A:$SI,MATCH($AW$5&amp;"_"&amp;$BA23&amp;$AW$6,データシート2!$A$1:$SI$1,0),0)</f>
        <v>20.783999999999999</v>
      </c>
      <c r="BG23" s="952">
        <f t="shared" ref="BG23" si="8">BF23/BE23</f>
        <v>5.1959999999999997</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f t="shared" ref="BK23" si="10">BG23/BJ23</f>
        <v>0.26189659612002608</v>
      </c>
    </row>
    <row r="24" spans="2:63" ht="15.95" customHeight="1" thickTop="1" thickBot="1">
      <c r="B24" s="286"/>
      <c r="C24" s="522"/>
      <c r="D24" s="410"/>
      <c r="E24" s="409" t="s">
        <v>194</v>
      </c>
      <c r="F24" s="881">
        <f>IFERROR(VLOOKUP(年度マスタ!$K$4&amp;"_"&amp;F$20,データシート1!$A:$BU,MATCH("ba_"&amp;$E24,データシート1!$A$1:$BU$1,0),0),0)</f>
        <v>3.6019999999999999</v>
      </c>
      <c r="G24" s="881">
        <f>IFERROR(VLOOKUP(年度マスタ!$K$4&amp;"_"&amp;G$20,データシート1!$A:$BU,MATCH("ba_"&amp;$E24,データシート1!$A$1:$BU$1,0),0),0)</f>
        <v>3.5579999999999998</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847.30740473947071</v>
      </c>
      <c r="AG24" s="877">
        <f t="shared" ref="AG24:AP24" si="11">AG25+AG29</f>
        <v>841.68798232372876</v>
      </c>
      <c r="AH24" s="877">
        <f t="shared" si="11"/>
        <v>856.1166286006594</v>
      </c>
      <c r="AI24" s="877">
        <f t="shared" si="11"/>
        <v>754.60663426845622</v>
      </c>
      <c r="AJ24" s="877">
        <f t="shared" si="11"/>
        <v>835.6981428509082</v>
      </c>
      <c r="AK24" s="877">
        <f t="shared" si="11"/>
        <v>688.06597712588439</v>
      </c>
      <c r="AL24" s="877">
        <f t="shared" si="11"/>
        <v>672.56314145717738</v>
      </c>
      <c r="AM24" s="877">
        <f t="shared" si="11"/>
        <v>682.11840281250784</v>
      </c>
      <c r="AN24" s="877">
        <f t="shared" si="11"/>
        <v>673.93751299715905</v>
      </c>
      <c r="AO24" s="877">
        <f t="shared" si="11"/>
        <v>658.49769983842066</v>
      </c>
      <c r="AP24" s="878">
        <f t="shared" si="11"/>
        <v>738.64813482053034</v>
      </c>
      <c r="AQ24" s="273"/>
      <c r="AV24" s="70" t="str">
        <f>AW24</f>
        <v>廃棄物原燃料</v>
      </c>
      <c r="AW24" s="70" t="str">
        <f>E58</f>
        <v>廃棄物原燃料</v>
      </c>
      <c r="AX24" s="287">
        <f t="shared" ref="AX24:AX31" si="12">P58</f>
        <v>161.899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5.8970000000000002</v>
      </c>
      <c r="L25" s="881">
        <f>IFERROR(VLOOKUP(年度マスタ!$K$4&amp;"_"&amp;L$20,データシート1!$A:$BU,MATCH("ba_"&amp;$E25,データシート1!$A$1:$BU$1,0),0),0)</f>
        <v>6.0629999999999997</v>
      </c>
      <c r="M25" s="881">
        <f>IFERROR(VLOOKUP(年度マスタ!$K$4&amp;"_"&amp;M$20,データシート1!$A:$BU,MATCH("ba_"&amp;$E25,データシート1!$A$1:$BU$1,0),0),0)</f>
        <v>5.625</v>
      </c>
      <c r="N25" s="881">
        <f>IFERROR(VLOOKUP(年度マスタ!$K$4&amp;"_"&amp;N$20,データシート1!$A:$BU,MATCH("ba_"&amp;$E25,データシート1!$A$1:$BU$1,0),0),0)</f>
        <v>5.4859999999999998</v>
      </c>
      <c r="O25" s="881">
        <f>IFERROR(VLOOKUP(年度マスタ!$K$4&amp;"_"&amp;O$20,データシート1!$A:$BU,MATCH("ba_"&amp;$E25,データシート1!$A$1:$BU$1,0),0),0)</f>
        <v>6.2009999999999996</v>
      </c>
      <c r="P25" s="882">
        <f>IFERROR(VLOOKUP(年度マスタ!$K$4&amp;"_"&amp;P$20,データシート1!$A:$BU,MATCH("ba_"&amp;$E25,データシート1!$A$1:$BU$1,0),0),0)</f>
        <v>5.1269999999999998</v>
      </c>
      <c r="Z25" s="273"/>
      <c r="AB25" s="272"/>
      <c r="AC25" s="522"/>
      <c r="AD25" s="408" t="s">
        <v>114</v>
      </c>
      <c r="AE25" s="409"/>
      <c r="AF25" s="879">
        <f>①CO2排出量の現状把握!Z35</f>
        <v>527.07292251319757</v>
      </c>
      <c r="AG25" s="879">
        <f>①CO2排出量の現状把握!AA35</f>
        <v>530.41366117686118</v>
      </c>
      <c r="AH25" s="879">
        <f>①CO2排出量の現状把握!AB35</f>
        <v>538.80649236651357</v>
      </c>
      <c r="AI25" s="879">
        <f>①CO2排出量の現状把握!AC35</f>
        <v>456.18650364661499</v>
      </c>
      <c r="AJ25" s="879">
        <f>①CO2排出量の現状把握!AD35</f>
        <v>446.43190027476373</v>
      </c>
      <c r="AK25" s="879">
        <f>①CO2排出量の現状把握!AE35</f>
        <v>429.04403066120142</v>
      </c>
      <c r="AL25" s="879">
        <f>①CO2排出量の現状把握!AF35</f>
        <v>443.20214575534811</v>
      </c>
      <c r="AM25" s="879">
        <f>①CO2排出量の現状把握!AG35</f>
        <v>444.96382828394803</v>
      </c>
      <c r="AN25" s="879">
        <f>①CO2排出量の現状把握!AH35</f>
        <v>430.43332199075371</v>
      </c>
      <c r="AO25" s="879">
        <f>①CO2排出量の現状把握!AI35</f>
        <v>442.43955631989928</v>
      </c>
      <c r="AP25" s="880">
        <f>①CO2排出量の現状把握!AJ35</f>
        <v>491.91580029248337</v>
      </c>
      <c r="AQ25" s="273"/>
      <c r="AV25" s="70" t="str">
        <f>AW25</f>
        <v>廃棄物原燃料以外</v>
      </c>
      <c r="AW25" s="70" t="str">
        <f>E59</f>
        <v>廃棄物原燃料以外</v>
      </c>
      <c r="AX25" s="287">
        <f t="shared" si="12"/>
        <v>457.85599999999999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68.366</v>
      </c>
      <c r="G26" s="879">
        <f>IFERROR(VLOOKUP(年度マスタ!$K$4&amp;"_"&amp;G$20,データシート1!$A:$BU,MATCH("ba_"&amp;$D26,データシート1!$A$1:$BU$1,0),0),0)</f>
        <v>65.725999999999999</v>
      </c>
      <c r="H26" s="879">
        <f>IFERROR(VLOOKUP(年度マスタ!$K$4&amp;"_"&amp;H$20,データシート1!$A:$BU,MATCH("ba_"&amp;$D26,データシート1!$A$1:$BU$1,0),0),0)</f>
        <v>54.951999999999998</v>
      </c>
      <c r="I26" s="879">
        <f>IFERROR(VLOOKUP(年度マスタ!$K$4&amp;"_"&amp;I$20,データシート1!$A:$BU,MATCH("ba_"&amp;$D26,データシート1!$A$1:$BU$1,0),0),0)</f>
        <v>55.36</v>
      </c>
      <c r="J26" s="879">
        <f>IFERROR(VLOOKUP(年度マスタ!$K$4&amp;"_"&amp;J$20,データシート1!$A:$BU,MATCH("ba_"&amp;$D26,データシート1!$A$1:$BU$1,0),0),0)</f>
        <v>56.718000000000004</v>
      </c>
      <c r="K26" s="879">
        <f>IFERROR(VLOOKUP(年度マスタ!$K$4&amp;"_"&amp;K$20,データシート1!$A:$BU,MATCH("ba_"&amp;$D26,データシート1!$A$1:$BU$1,0),0),0)</f>
        <v>61.585000000000008</v>
      </c>
      <c r="L26" s="879">
        <f>IFERROR(VLOOKUP(年度マスタ!$K$4&amp;"_"&amp;L$20,データシート1!$A:$BU,MATCH("ba_"&amp;$D26,データシート1!$A$1:$BU$1,0),0),0)</f>
        <v>60.021000000000001</v>
      </c>
      <c r="M26" s="879">
        <f>IFERROR(VLOOKUP(年度マスタ!$K$4&amp;"_"&amp;M$20,データシート1!$A:$BU,MATCH("ba_"&amp;$D26,データシート1!$A$1:$BU$1,0),0),0)</f>
        <v>55.410000000000004</v>
      </c>
      <c r="N26" s="879">
        <f>IFERROR(VLOOKUP(年度マスタ!$K$4&amp;"_"&amp;N$20,データシート1!$A:$BU,MATCH("ba_"&amp;$D26,データシート1!$A$1:$BU$1,0),0),0)</f>
        <v>51.706000000000003</v>
      </c>
      <c r="O26" s="879">
        <f>IFERROR(VLOOKUP(年度マスタ!$K$4&amp;"_"&amp;O$20,データシート1!$A:$BU,MATCH("ba_"&amp;$D26,データシート1!$A$1:$BU$1,0),0),0)</f>
        <v>43.83</v>
      </c>
      <c r="P26" s="880">
        <f>IFERROR(VLOOKUP(年度マスタ!$K$4&amp;"_"&amp;P$20,データシート1!$A:$BU,MATCH("ba_"&amp;$D26,データシート1!$A$1:$BU$1,0),0),0)</f>
        <v>43.966000000000001</v>
      </c>
      <c r="Z26" s="273"/>
      <c r="AB26" s="272"/>
      <c r="AC26" s="522"/>
      <c r="AD26" s="410"/>
      <c r="AE26" s="409" t="s">
        <v>184</v>
      </c>
      <c r="AF26" s="881">
        <f>①CO2排出量の現状把握!Z36</f>
        <v>496.78327455499698</v>
      </c>
      <c r="AG26" s="881">
        <f>①CO2排出量の現状把握!AA36</f>
        <v>502.15310380118422</v>
      </c>
      <c r="AH26" s="881">
        <f>①CO2排出量の現状把握!AB36</f>
        <v>513.88723624653926</v>
      </c>
      <c r="AI26" s="881">
        <f>①CO2排出量の現状把握!AC36</f>
        <v>435.08042825765358</v>
      </c>
      <c r="AJ26" s="881">
        <f>①CO2排出量の現状把握!AD36</f>
        <v>426.4373475165587</v>
      </c>
      <c r="AK26" s="881">
        <f>①CO2排出量の現状把握!AE36</f>
        <v>409.49899898591383</v>
      </c>
      <c r="AL26" s="881">
        <f>①CO2排出量の現状把握!AF36</f>
        <v>423.17942509870898</v>
      </c>
      <c r="AM26" s="881">
        <f>①CO2排出量の現状把握!AG36</f>
        <v>426.53940844367594</v>
      </c>
      <c r="AN26" s="881">
        <f>①CO2排出量の現状把握!AH36</f>
        <v>413.02385975772268</v>
      </c>
      <c r="AO26" s="881">
        <f>①CO2排出量の現状把握!AI36</f>
        <v>423.83923472728748</v>
      </c>
      <c r="AP26" s="882">
        <f>①CO2排出量の現状把握!AJ36</f>
        <v>471.36923434379361</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5.9960000000000004</v>
      </c>
      <c r="BG26" s="952">
        <f t="shared" si="2"/>
        <v>5.9960000000000004</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0.80240286678661177</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16.936726479620841</v>
      </c>
      <c r="AG27" s="881">
        <f>①CO2排出量の現状把握!AA37</f>
        <v>15.28715129173407</v>
      </c>
      <c r="AH27" s="881">
        <f>①CO2排出量の現状把握!AB37</f>
        <v>12.341882037273329</v>
      </c>
      <c r="AI27" s="881">
        <f>①CO2排出量の現状把握!AC37</f>
        <v>12.551567350212469</v>
      </c>
      <c r="AJ27" s="881">
        <f>①CO2排出量の現状把握!AD37</f>
        <v>12.361166758769491</v>
      </c>
      <c r="AK27" s="881">
        <f>①CO2排出量の現状把握!AE37</f>
        <v>12.289256612178932</v>
      </c>
      <c r="AL27" s="881">
        <f>①CO2排出量の現状把握!AF37</f>
        <v>12.233489754842866</v>
      </c>
      <c r="AM27" s="881">
        <f>①CO2排出量の現状把握!AG37</f>
        <v>11.523878455432211</v>
      </c>
      <c r="AN27" s="881">
        <f>①CO2排出量の現状把握!AH37</f>
        <v>10.477488510002196</v>
      </c>
      <c r="AO27" s="881">
        <f>①CO2排出量の現状把握!AI37</f>
        <v>11.126341607455661</v>
      </c>
      <c r="AP27" s="882">
        <f>①CO2排出量の現状把握!AJ37</f>
        <v>12.13084885797406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18：プラスチック製品製造業(N=2)</v>
      </c>
      <c r="BE27" s="845">
        <f>VLOOKUP(BE$13&amp;"_"&amp;$AV$8,データシート2!$A:$SI,MATCH($AV$5&amp;"_"&amp;$BA27&amp;$AV$6,データシート2!$A$1:$SI$1,0),0)</f>
        <v>2</v>
      </c>
      <c r="BF27" s="952">
        <f>VLOOKUP(BF$13&amp;"_"&amp;$AW$8,データシート2!$A:$SI,MATCH($AW$5&amp;"_"&amp;$BA27&amp;$AW$6,データシート2!$A$1:$SI$1,0),0)</f>
        <v>8.8149999999999995</v>
      </c>
      <c r="BG27" s="952">
        <f t="shared" si="2"/>
        <v>4.4074999999999998</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0.50818076481189178</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13.3529214785798</v>
      </c>
      <c r="AG28" s="881">
        <f>①CO2排出量の現状把握!AA38</f>
        <v>12.97340608394288</v>
      </c>
      <c r="AH28" s="881">
        <f>①CO2排出量の現状把握!AB38</f>
        <v>12.577374082700979</v>
      </c>
      <c r="AI28" s="881">
        <f>①CO2排出量の現状把握!AC38</f>
        <v>8.5545080387489651</v>
      </c>
      <c r="AJ28" s="881">
        <f>①CO2排出量の現状把握!AD38</f>
        <v>7.6333859994355322</v>
      </c>
      <c r="AK28" s="881">
        <f>①CO2排出量の現状把握!AE38</f>
        <v>7.2557750631086551</v>
      </c>
      <c r="AL28" s="881">
        <f>①CO2排出量の現状把握!AF38</f>
        <v>7.7892309017962349</v>
      </c>
      <c r="AM28" s="881">
        <f>①CO2排出量の現状把握!AG38</f>
        <v>6.9005413848398467</v>
      </c>
      <c r="AN28" s="881">
        <f>①CO2排出量の現状把握!AH38</f>
        <v>6.9319737230288192</v>
      </c>
      <c r="AO28" s="881">
        <f>①CO2排出量の現状把握!AI38</f>
        <v>7.4739799851561015</v>
      </c>
      <c r="AP28" s="882">
        <f>①CO2排出量の現状把握!AJ38</f>
        <v>8.4157170907156793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320.23448222627309</v>
      </c>
      <c r="AG29" s="883">
        <f>①CO2排出量の現状把握!AA39</f>
        <v>311.27432114686758</v>
      </c>
      <c r="AH29" s="883">
        <f>①CO2排出量の現状把握!AB39</f>
        <v>317.31013623414589</v>
      </c>
      <c r="AI29" s="883">
        <f>①CO2排出量の現状把握!AC39</f>
        <v>298.42013062184128</v>
      </c>
      <c r="AJ29" s="883">
        <f>①CO2排出量の現状把握!AD39</f>
        <v>389.26624257614452</v>
      </c>
      <c r="AK29" s="883">
        <f>①CO2排出量の現状把握!AE39</f>
        <v>259.02194646468297</v>
      </c>
      <c r="AL29" s="883">
        <f>①CO2排出量の現状把握!AF39</f>
        <v>229.36099570182924</v>
      </c>
      <c r="AM29" s="883">
        <f>①CO2排出量の現状把握!AG39</f>
        <v>237.15457452855978</v>
      </c>
      <c r="AN29" s="883">
        <f>①CO2排出量の現状把握!AH39</f>
        <v>243.50419100640531</v>
      </c>
      <c r="AO29" s="883">
        <f>①CO2排出量の現状把握!AI39</f>
        <v>216.0581435185214</v>
      </c>
      <c r="AP29" s="884">
        <f>①CO2排出量の現状把握!AJ39</f>
        <v>246.73233452804698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25：はん用機械器具製造業(N=1)</v>
      </c>
      <c r="BE32" s="845">
        <f>VLOOKUP(BE$13&amp;"_"&amp;$AV$8,データシート2!$A:$SI,MATCH($AV$5&amp;"_"&amp;$BA32&amp;$AV$6,データシート2!$A$1:$SI$1,0),0)</f>
        <v>1</v>
      </c>
      <c r="BF32" s="952">
        <f>VLOOKUP(BF$13&amp;"_"&amp;$AW$8,データシート2!$A:$SI,MATCH($AW$5&amp;"_"&amp;$BA32&amp;$AW$6,データシート2!$A$1:$SI$1,0),0)</f>
        <v>2.214</v>
      </c>
      <c r="BG32" s="952">
        <f t="shared" si="2"/>
        <v>2.214</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f t="shared" si="4"/>
        <v>0.13926450959635475</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0.21267391926852663</v>
      </c>
      <c r="AG35" s="459">
        <f t="shared" si="18"/>
        <v>0.23274447489270611</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28：電子部品等製造業(N=7)</v>
      </c>
      <c r="BE35" s="845">
        <f>VLOOKUP(BE$13&amp;"_"&amp;$AV$8,データシート2!$A:$SI,MATCH($AV$5&amp;"_"&amp;$BA35&amp;$AV$6,データシート2!$A$1:$SI$1,0),0)</f>
        <v>7</v>
      </c>
      <c r="BF35" s="952">
        <f>VLOOKUP(BF$13&amp;"_"&amp;$AW$8,データシート2!$A:$SI,MATCH($AW$5&amp;"_"&amp;$BA35&amp;$AW$6,データシート2!$A$1:$SI$1,0),0)</f>
        <v>205.41399999999999</v>
      </c>
      <c r="BG35" s="952">
        <f t="shared" si="2"/>
        <v>29.344857142857141</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0.86384982367346896</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0.81273192025794372</v>
      </c>
      <c r="AL36" s="459">
        <f t="shared" si="18"/>
        <v>0.77838236873961997</v>
      </c>
      <c r="AM36" s="459">
        <f t="shared" si="18"/>
        <v>0.81515343308538823</v>
      </c>
      <c r="AN36" s="459">
        <f t="shared" si="18"/>
        <v>0.79140519269062903</v>
      </c>
      <c r="AO36" s="459">
        <f t="shared" si="18"/>
        <v>0.82967843268454855</v>
      </c>
      <c r="AP36" s="459">
        <f t="shared" si="18"/>
        <v>0.60921724729270765</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3.4569999999999999</v>
      </c>
      <c r="BG36" s="952">
        <f t="shared" si="2"/>
        <v>3.4569999999999999</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0.28559641518214285</v>
      </c>
    </row>
    <row r="37" spans="2:63" ht="15.95" customHeight="1">
      <c r="B37" s="290"/>
      <c r="C37" s="29"/>
      <c r="Z37" s="273"/>
      <c r="AB37" s="272"/>
      <c r="AC37" s="522"/>
      <c r="AD37" s="408" t="s">
        <v>199</v>
      </c>
      <c r="AE37" s="413"/>
      <c r="AF37" s="460">
        <f>IFERROR(IF(F26/AF29&gt;1,1,F26/AF29),0)</f>
        <v>0.21348731568417909</v>
      </c>
      <c r="AG37" s="460">
        <f t="shared" ref="AG37:AP37" si="21">IFERROR(IF(G26/AG29&gt;1,1,G26/AG29),0)</f>
        <v>0.2111513720689755</v>
      </c>
      <c r="AH37" s="460">
        <f t="shared" si="21"/>
        <v>0.1731807267557644</v>
      </c>
      <c r="AI37" s="460">
        <f t="shared" si="21"/>
        <v>0.18551027333391368</v>
      </c>
      <c r="AJ37" s="460">
        <f t="shared" si="21"/>
        <v>0.14570490270269293</v>
      </c>
      <c r="AK37" s="460">
        <f t="shared" si="21"/>
        <v>0.23775977611378571</v>
      </c>
      <c r="AL37" s="460">
        <f t="shared" si="21"/>
        <v>0.26168791174078998</v>
      </c>
      <c r="AM37" s="460">
        <f t="shared" si="21"/>
        <v>0.2336450819477115</v>
      </c>
      <c r="AN37" s="460">
        <f t="shared" si="21"/>
        <v>0.2123413144812768</v>
      </c>
      <c r="AO37" s="460">
        <f t="shared" si="21"/>
        <v>0.20286205965776388</v>
      </c>
      <c r="AP37" s="460">
        <f t="shared" si="21"/>
        <v>0.17819310178416126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31：輸送用機械器具製造業(N=4)</v>
      </c>
      <c r="BE38" s="845">
        <f>VLOOKUP(BE$13&amp;"_"&amp;$AV$8,データシート2!$A:$SI,MATCH($AV$5&amp;"_"&amp;$BA38&amp;$AV$6,データシート2!$A$1:$SI$1,0),0)</f>
        <v>4</v>
      </c>
      <c r="BF38" s="952">
        <f>VLOOKUP(BF$13&amp;"_"&amp;$AW$8,データシート2!$A:$SI,MATCH($AW$5&amp;"_"&amp;$BA38&amp;$AW$6,データシート2!$A$1:$SI$1,0),0)</f>
        <v>27.699000000000002</v>
      </c>
      <c r="BG38" s="952">
        <f t="shared" si="2"/>
        <v>6.9247500000000004</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0.50314498077709224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2.99</v>
      </c>
      <c r="BG40" s="952">
        <f t="shared" ref="BG40:BG51" si="22">BF40/BE40</f>
        <v>2.99</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0.30253946374262169</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2.5310000000000001</v>
      </c>
      <c r="BG41" s="952">
        <f t="shared" si="22"/>
        <v>2.5310000000000001</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0.29873959976241954</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v>
      </c>
      <c r="BE43" s="845">
        <f>VLOOKUP(BE$13&amp;"_"&amp;$AV$8,データシート2!$A:$SI,MATCH($AV$5&amp;"_"&amp;$BA43&amp;$AV$6,データシート2!$A$1:$SI$1,0),0)</f>
        <v>2</v>
      </c>
      <c r="BF43" s="952">
        <f>VLOOKUP(BF$13&amp;"_"&amp;$AW$8,データシート2!$A:$SI,MATCH($AW$5&amp;"_"&amp;$BA43&amp;$AW$6,データシート2!$A$1:$SI$1,0),0)</f>
        <v>6.3570000000000002</v>
      </c>
      <c r="BG43" s="952">
        <f t="shared" si="22"/>
        <v>3.1785000000000001</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0.77143598661126833</v>
      </c>
    </row>
    <row r="44" spans="2:63" ht="15.95" customHeight="1">
      <c r="B44" s="291"/>
      <c r="Z44" s="273"/>
      <c r="AB44" s="272"/>
      <c r="AQ44" s="273"/>
      <c r="BA44" s="70" t="s">
        <v>318</v>
      </c>
      <c r="BB44" s="70"/>
      <c r="BC44" s="70" t="s">
        <v>319</v>
      </c>
      <c r="BD44" s="70" t="str">
        <f t="shared" si="1"/>
        <v>J：金融業，保険業(N=1)</v>
      </c>
      <c r="BE44" s="845">
        <f>VLOOKUP(BE$13&amp;"_"&amp;$AV$8,データシート2!$A:$SI,MATCH($AV$5&amp;"_"&amp;$BA44&amp;$AV$6,データシート2!$A$1:$SI$1,0),0)</f>
        <v>1</v>
      </c>
      <c r="BF44" s="952">
        <f>VLOOKUP(BF$13&amp;"_"&amp;$AW$8,データシート2!$A:$SI,MATCH($AW$5&amp;"_"&amp;$BA44&amp;$AW$6,データシート2!$A$1:$SI$1,0),0)</f>
        <v>2.714</v>
      </c>
      <c r="BG44" s="952">
        <f t="shared" si="22"/>
        <v>2.714</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0.55577975835662674</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N：生活関連ｻｰﾋﾞｽ業,娯楽業(N=1)</v>
      </c>
      <c r="BE48" s="845">
        <f>VLOOKUP(BE$13&amp;"_"&amp;$AV$8,データシート2!$A:$SI,MATCH($AV$5&amp;"_"&amp;$BA48&amp;$AV$6,データシート2!$A$1:$SI$1,0),0)</f>
        <v>1</v>
      </c>
      <c r="BF48" s="952">
        <f>VLOOKUP(BF$13&amp;"_"&amp;$AW$8,データシート2!$A:$SI,MATCH($AW$5&amp;"_"&amp;$BA48&amp;$AW$6,データシート2!$A$1:$SI$1,0),0)</f>
        <v>4.3630000000000004</v>
      </c>
      <c r="BG48" s="952">
        <f t="shared" si="22"/>
        <v>4.3630000000000004</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0.87927816116265234</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P：医療，福祉(N=2)</v>
      </c>
      <c r="BE50" s="845">
        <f>VLOOKUP(BE$13&amp;"_"&amp;$AV$8,データシート2!$A:$SI,MATCH($AV$5&amp;"_"&amp;$BA50&amp;$AV$6,データシート2!$A$1:$SI$1,0),0)</f>
        <v>2</v>
      </c>
      <c r="BF50" s="952">
        <f>VLOOKUP(BF$13&amp;"_"&amp;$AW$8,データシート2!$A:$SI,MATCH($AW$5&amp;"_"&amp;$BA50&amp;$AW$6,データシート2!$A$1:$SI$1,0),0)</f>
        <v>15.249000000000001</v>
      </c>
      <c r="BG50" s="952">
        <f t="shared" si="22"/>
        <v>7.6245000000000003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1.3753349466537064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9.7620000000000005</v>
      </c>
      <c r="BG52" s="952">
        <f t="shared" ref="BG52" si="26">BF52/BE52</f>
        <v>9.7620000000000005</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0.3660422218041629</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1436.346</v>
      </c>
      <c r="G55" s="885">
        <f t="shared" ref="G55:P55" si="32">SUM(G56,G57,G60,G61,G62,G63,G64,G65,)</f>
        <v>1358.116</v>
      </c>
      <c r="H55" s="885">
        <f t="shared" si="32"/>
        <v>1468.9190000000001</v>
      </c>
      <c r="I55" s="885">
        <f t="shared" si="32"/>
        <v>1418.82</v>
      </c>
      <c r="J55" s="885">
        <f t="shared" si="32"/>
        <v>1355.75</v>
      </c>
      <c r="K55" s="885">
        <f t="shared" si="32"/>
        <v>1376.655</v>
      </c>
      <c r="L55" s="885">
        <f t="shared" si="32"/>
        <v>1482.1669999999999</v>
      </c>
      <c r="M55" s="885">
        <f t="shared" si="32"/>
        <v>1463.8670000000002</v>
      </c>
      <c r="N55" s="885">
        <f t="shared" si="32"/>
        <v>1382.8789999999999</v>
      </c>
      <c r="O55" s="885">
        <f t="shared" si="32"/>
        <v>1294.873</v>
      </c>
      <c r="P55" s="886">
        <f t="shared" si="32"/>
        <v>1310.76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811.26099999999997</v>
      </c>
      <c r="G56" s="887">
        <f>IFERROR(VLOOKUP(年度マスタ!$K$4&amp;"_"&amp;G$54,データシート1!$A:$CE,MATCH("bc_"&amp;$C56,データシート1!$A$1:$CE$1,0),0),0)</f>
        <v>761.04200000000003</v>
      </c>
      <c r="H56" s="887">
        <f>IFERROR(VLOOKUP(年度マスタ!$K$4&amp;"_"&amp;H$54,データシート1!$A:$CE,MATCH("bc_"&amp;$C56,データシート1!$A$1:$CE$1,0),0),0)</f>
        <v>794.83900000000006</v>
      </c>
      <c r="I56" s="887">
        <f>IFERROR(VLOOKUP(年度マスタ!$K$4&amp;"_"&amp;I$54,データシート1!$A:$CE,MATCH("bc_"&amp;$C56,データシート1!$A$1:$CE$1,0),0),0)</f>
        <v>769.39</v>
      </c>
      <c r="J56" s="887">
        <f>IFERROR(VLOOKUP(年度マスタ!$K$4&amp;"_"&amp;J$54,データシート1!$A:$CE,MATCH("bc_"&amp;$C56,データシート1!$A$1:$CE$1,0),0),0)</f>
        <v>746.69399999999996</v>
      </c>
      <c r="K56" s="887">
        <f>IFERROR(VLOOKUP(年度マスタ!$K$4&amp;"_"&amp;K$54,データシート1!$A:$CE,MATCH("bc_"&amp;$C56,データシート1!$A$1:$CE$1,0),0),0)</f>
        <v>744.34299999999996</v>
      </c>
      <c r="L56" s="887">
        <f>IFERROR(VLOOKUP(年度マスタ!$K$4&amp;"_"&amp;L$54,データシート1!$A:$CE,MATCH("bc_"&amp;$C56,データシート1!$A$1:$CE$1,0),0),0)</f>
        <v>783.62199999999996</v>
      </c>
      <c r="M56" s="887">
        <f>IFERROR(VLOOKUP(年度マスタ!$K$4&amp;"_"&amp;M$54,データシート1!$A:$CE,MATCH("bc_"&amp;$C56,データシート1!$A$1:$CE$1,0),0),0)</f>
        <v>724.85199999999998</v>
      </c>
      <c r="N56" s="887">
        <f>IFERROR(VLOOKUP(年度マスタ!$K$4&amp;"_"&amp;N$54,データシート1!$A:$CE,MATCH("bc_"&amp;$C56,データシート1!$A$1:$CE$1,0),0),0)</f>
        <v>681.11199999999997</v>
      </c>
      <c r="O56" s="887">
        <f>IFERROR(VLOOKUP(年度マスタ!$K$4&amp;"_"&amp;O$54,データシート1!$A:$CE,MATCH("bc_"&amp;$C56,データシート1!$A$1:$CE$1,0),0),0)</f>
        <v>693.92600000000004</v>
      </c>
      <c r="P56" s="888">
        <f>IFERROR(VLOOKUP(年度マスタ!$K$4&amp;"_"&amp;P$54,データシート1!$A:$CE,MATCH("bc_"&amp;$C56,データシート1!$A$1:$CE$1,0),0),0)</f>
        <v>691.005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625.08500000000004</v>
      </c>
      <c r="G57" s="887">
        <f t="shared" ref="G57:J57" si="34">SUM(G58:G59)</f>
        <v>590.22299999999996</v>
      </c>
      <c r="H57" s="887">
        <f t="shared" si="34"/>
        <v>667.38800000000003</v>
      </c>
      <c r="I57" s="887">
        <f t="shared" si="34"/>
        <v>649.42999999999995</v>
      </c>
      <c r="J57" s="887">
        <f t="shared" si="34"/>
        <v>609.05600000000004</v>
      </c>
      <c r="K57" s="887">
        <f t="shared" ref="K57:O57" si="35">SUM(K58:K59)</f>
        <v>632.31200000000001</v>
      </c>
      <c r="L57" s="887">
        <f t="shared" si="35"/>
        <v>698.54499999999996</v>
      </c>
      <c r="M57" s="887">
        <f t="shared" si="35"/>
        <v>739.0150000000001</v>
      </c>
      <c r="N57" s="887">
        <f t="shared" si="35"/>
        <v>701.76699999999994</v>
      </c>
      <c r="O57" s="887">
        <f t="shared" si="35"/>
        <v>600.947</v>
      </c>
      <c r="P57" s="888">
        <f>SUM(P58:P59)</f>
        <v>619.755</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125.166</v>
      </c>
      <c r="G58" s="889">
        <f>IFERROR(VLOOKUP(年度マスタ!$K$4&amp;"_"&amp;G$54,データシート1!$A:$CE,MATCH("bc_"&amp;$C58,データシート1!$A$1:$CE$1,0),0),0)</f>
        <v>134.12799999999999</v>
      </c>
      <c r="H58" s="889">
        <f>IFERROR(VLOOKUP(年度マスタ!$K$4&amp;"_"&amp;H$54,データシート1!$A:$CE,MATCH("bc_"&amp;$C58,データシート1!$A$1:$CE$1,0),0),0)</f>
        <v>151.23400000000001</v>
      </c>
      <c r="I58" s="889">
        <f>IFERROR(VLOOKUP(年度マスタ!$K$4&amp;"_"&amp;I$54,データシート1!$A:$CE,MATCH("bc_"&amp;$C58,データシート1!$A$1:$CE$1,0),0),0)</f>
        <v>156.155</v>
      </c>
      <c r="J58" s="889">
        <f>IFERROR(VLOOKUP(年度マスタ!$K$4&amp;"_"&amp;J$54,データシート1!$A:$CE,MATCH("bc_"&amp;$C58,データシート1!$A$1:$CE$1,0),0),0)</f>
        <v>147.52799999999999</v>
      </c>
      <c r="K58" s="889">
        <f>IFERROR(VLOOKUP(年度マスタ!$K$4&amp;"_"&amp;K$54,データシート1!$A:$CE,MATCH("bc_"&amp;$C58,データシート1!$A$1:$CE$1,0),0),0)</f>
        <v>160.07</v>
      </c>
      <c r="L58" s="889">
        <f>IFERROR(VLOOKUP(年度マスタ!$K$4&amp;"_"&amp;L$54,データシート1!$A:$CE,MATCH("bc_"&amp;$C58,データシート1!$A$1:$CE$1,0),0),0)</f>
        <v>177.31299999999999</v>
      </c>
      <c r="M58" s="889">
        <f>IFERROR(VLOOKUP(年度マスタ!$K$4&amp;"_"&amp;M$54,データシート1!$A:$CE,MATCH("bc_"&amp;$C58,データシート1!$A$1:$CE$1,0),0),0)</f>
        <v>186.05</v>
      </c>
      <c r="N58" s="889">
        <f>IFERROR(VLOOKUP(年度マスタ!$K$4&amp;"_"&amp;N$54,データシート1!$A:$CE,MATCH("bc_"&amp;$C58,データシート1!$A$1:$CE$1,0),0),0)</f>
        <v>185.38499999999999</v>
      </c>
      <c r="O58" s="889">
        <f>IFERROR(VLOOKUP(年度マスタ!$K$4&amp;"_"&amp;O$54,データシート1!$A:$CE,MATCH("bc_"&amp;$C58,データシート1!$A$1:$CE$1,0),0),0)</f>
        <v>158.15799999999999</v>
      </c>
      <c r="P58" s="890">
        <f>IFERROR(VLOOKUP(年度マスタ!$K$4&amp;"_"&amp;P$54,データシート1!$A:$CE,MATCH("bc_"&amp;$C58,データシート1!$A$1:$CE$1,0),0),0)</f>
        <v>161.899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499.91899999999998</v>
      </c>
      <c r="G59" s="889">
        <f>IFERROR(VLOOKUP(年度マスタ!$K$4&amp;"_"&amp;G$54,データシート1!$A:$CE,MATCH("bc_"&amp;$C59,データシート1!$A$1:$CE$1,0),0),0)</f>
        <v>456.09500000000003</v>
      </c>
      <c r="H59" s="889">
        <f>IFERROR(VLOOKUP(年度マスタ!$K$4&amp;"_"&amp;H$54,データシート1!$A:$CE,MATCH("bc_"&amp;$C59,データシート1!$A$1:$CE$1,0),0),0)</f>
        <v>516.154</v>
      </c>
      <c r="I59" s="889">
        <f>IFERROR(VLOOKUP(年度マスタ!$K$4&amp;"_"&amp;I$54,データシート1!$A:$CE,MATCH("bc_"&amp;$C59,データシート1!$A$1:$CE$1,0),0),0)</f>
        <v>493.27499999999998</v>
      </c>
      <c r="J59" s="889">
        <f>IFERROR(VLOOKUP(年度マスタ!$K$4&amp;"_"&amp;J$54,データシート1!$A:$CE,MATCH("bc_"&amp;$C59,データシート1!$A$1:$CE$1,0),0),0)</f>
        <v>461.52800000000002</v>
      </c>
      <c r="K59" s="889">
        <f>IFERROR(VLOOKUP(年度マスタ!$K$4&amp;"_"&amp;K$54,データシート1!$A:$CE,MATCH("bc_"&amp;$C59,データシート1!$A$1:$CE$1,0),0),0)</f>
        <v>472.24200000000002</v>
      </c>
      <c r="L59" s="889">
        <f>IFERROR(VLOOKUP(年度マスタ!$K$4&amp;"_"&amp;L$54,データシート1!$A:$CE,MATCH("bc_"&amp;$C59,データシート1!$A$1:$CE$1,0),0),0)</f>
        <v>521.23199999999997</v>
      </c>
      <c r="M59" s="889">
        <f>IFERROR(VLOOKUP(年度マスタ!$K$4&amp;"_"&amp;M$54,データシート1!$A:$CE,MATCH("bc_"&amp;$C59,データシート1!$A$1:$CE$1,0),0),0)</f>
        <v>552.96500000000003</v>
      </c>
      <c r="N59" s="889">
        <f>IFERROR(VLOOKUP(年度マスタ!$K$4&amp;"_"&amp;N$54,データシート1!$A:$CE,MATCH("bc_"&amp;$C59,データシート1!$A$1:$CE$1,0),0),0)</f>
        <v>516.38199999999995</v>
      </c>
      <c r="O59" s="889">
        <f>IFERROR(VLOOKUP(年度マスタ!$K$4&amp;"_"&amp;O$54,データシート1!$A:$CE,MATCH("bc_"&amp;$C59,データシート1!$A$1:$CE$1,0),0),0)</f>
        <v>442.78899999999999</v>
      </c>
      <c r="P59" s="890">
        <f>IFERROR(VLOOKUP(年度マスタ!$K$4&amp;"_"&amp;P$54,データシート1!$A:$CE,MATCH("bc_"&amp;$C59,データシート1!$A$1:$CE$1,0),0),0)</f>
        <v>457.85599999999999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6.851</v>
      </c>
      <c r="H60" s="887">
        <f>IFERROR(VLOOKUP(年度マスタ!$K$4&amp;"_"&amp;H$54,データシート1!$A:$CE,MATCH("bc_"&amp;$C60,データシート1!$A$1:$CE$1,0),0),0)</f>
        <v>6.6920000000000002</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大垣市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17466.2</v>
      </c>
      <c r="K6" s="619">
        <f>VLOOKUP(年度マスタ!$K$4&amp;"_"&amp;K$5,データシート1!$A:$BT,MATCH("cb_"&amp;$G6,データシート1!$A$1:$BT$1,0),0)</f>
        <v>18963.400000000001</v>
      </c>
      <c r="L6" s="619">
        <f>VLOOKUP(年度マスタ!$K$4&amp;"_"&amp;L$5,データシート1!$A:$BT,MATCH("cb_"&amp;$G6,データシート1!$A$1:$BT$1,0),0)</f>
        <v>20529.900000000001</v>
      </c>
      <c r="M6" s="619">
        <f>VLOOKUP(年度マスタ!$K$4&amp;"_"&amp;M$5,データシート1!$A:$BT,MATCH("cb_"&amp;$G6,データシート1!$A$1:$BT$1,0),0)</f>
        <v>22057.600000000006</v>
      </c>
      <c r="N6" s="619">
        <f>VLOOKUP(年度マスタ!$K$4&amp;"_"&amp;N$5,データシート1!$A:$BT,MATCH("cb_"&amp;$G6,データシート1!$A$1:$BT$1,0),0)</f>
        <v>23725.199999999972</v>
      </c>
      <c r="O6" s="619">
        <f>VLOOKUP(年度マスタ!$K$4&amp;"_"&amp;O$5,データシート1!$A:$BT,MATCH("cb_"&amp;$G6,データシート1!$A$1:$BT$1,0),0)</f>
        <v>25587.799999999941</v>
      </c>
      <c r="P6" s="619">
        <f>VLOOKUP(年度マスタ!$K$4&amp;"_"&amp;P$5,データシート1!$A:$BT,MATCH("cb_"&amp;$G6,データシート1!$A$1:$BT$1,0),0)</f>
        <v>27747.499999999931</v>
      </c>
      <c r="Q6" s="619">
        <f>VLOOKUP(年度マスタ!$K$4&amp;"_"&amp;Q$5,データシート1!$A:$BT,MATCH("cb_"&amp;$G6,データシート1!$A$1:$BT$1,0),0)</f>
        <v>30287.10000000002</v>
      </c>
      <c r="R6" s="633">
        <f>VLOOKUP(年度マスタ!$K$4&amp;"_"&amp;R$5,データシート1!$A:$BT,MATCH("cb_"&amp;$G6,データシート1!$A$1:$BT$1,0),0)</f>
        <v>32292.900000000107</v>
      </c>
      <c r="S6" s="568"/>
      <c r="T6" s="190"/>
      <c r="U6" s="581"/>
      <c r="V6" s="195"/>
      <c r="W6" s="195"/>
      <c r="X6" s="195"/>
      <c r="Y6" s="196" t="s">
        <v>372</v>
      </c>
      <c r="Z6" s="663" t="s">
        <v>373</v>
      </c>
      <c r="AA6" s="663"/>
      <c r="AB6" s="663"/>
      <c r="AC6" s="664">
        <f>SUM(AC7:AC8)</f>
        <v>902634</v>
      </c>
      <c r="AD6" s="664">
        <f>SUM(AD7:AD8)</f>
        <v>1228696.818</v>
      </c>
      <c r="AE6" s="665">
        <f>$AD6*3600/100000000</f>
        <v>44.233085448000004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34988.199999999997</v>
      </c>
      <c r="K7" s="617">
        <f>VLOOKUP(年度マスタ!$K$4&amp;"_"&amp;K$5,データシート1!$A:$BT,MATCH("cb_"&amp;$G7,データシート1!$A$1:$BT$1,0),0)</f>
        <v>40676.5</v>
      </c>
      <c r="L7" s="617">
        <f>VLOOKUP(年度マスタ!$K$4&amp;"_"&amp;L$5,データシート1!$A:$BT,MATCH("cb_"&amp;$G7,データシート1!$A$1:$BT$1,0),0)</f>
        <v>44463.999999999927</v>
      </c>
      <c r="M7" s="617">
        <f>VLOOKUP(年度マスタ!$K$4&amp;"_"&amp;M$5,データシート1!$A:$BT,MATCH("cb_"&amp;$G7,データシート1!$A$1:$BT$1,0),0)</f>
        <v>47454</v>
      </c>
      <c r="N7" s="617">
        <f>VLOOKUP(年度マスタ!$K$4&amp;"_"&amp;N$5,データシート1!$A:$BT,MATCH("cb_"&amp;$G7,データシート1!$A$1:$BT$1,0),0)</f>
        <v>51083.800000000141</v>
      </c>
      <c r="O7" s="617">
        <f>VLOOKUP(年度マスタ!$K$4&amp;"_"&amp;O$5,データシート1!$A:$BT,MATCH("cb_"&amp;$G7,データシート1!$A$1:$BT$1,0),0)</f>
        <v>52440.900000000118</v>
      </c>
      <c r="P7" s="617">
        <f>VLOOKUP(年度マスタ!$K$4&amp;"_"&amp;P$5,データシート1!$A:$BT,MATCH("cb_"&amp;$G7,データシート1!$A$1:$BT$1,0),0)</f>
        <v>52844.200000000114</v>
      </c>
      <c r="Q7" s="617">
        <f>VLOOKUP(年度マスタ!$K$4&amp;"_"&amp;Q$5,データシート1!$A:$BT,MATCH("cb_"&amp;$G7,データシート1!$A$1:$BT$1,0),0)</f>
        <v>53129.200000000106</v>
      </c>
      <c r="R7" s="634">
        <f>VLOOKUP(年度マスタ!$K$4&amp;"_"&amp;R$5,データシート1!$A:$BT,MATCH("cb_"&amp;$G7,データシート1!$A$1:$BT$1,0),0)</f>
        <v>54561.200000000106</v>
      </c>
      <c r="S7" s="568"/>
      <c r="T7" s="190"/>
      <c r="U7" s="581"/>
      <c r="V7" s="195"/>
      <c r="W7" s="195"/>
      <c r="X7" s="195"/>
      <c r="Y7" s="196" t="s">
        <v>375</v>
      </c>
      <c r="Z7" s="212" t="s">
        <v>376</v>
      </c>
      <c r="AA7" s="212"/>
      <c r="AB7" s="212"/>
      <c r="AC7" s="1022">
        <f>VLOOKUP(年度マスタ!$K$4&amp;"_"&amp;年度マスタ!$K$9,データシート3!A:AB,MATCH("ea_"&amp;$Y7&amp;"_設備",データシート3!$A$1:$AB$1,0),0)</f>
        <v>672815</v>
      </c>
      <c r="AD7" s="1022">
        <f>VLOOKUP(年度マスタ!$K$4&amp;"_"&amp;年度マスタ!$K$9,データシート3!A:AB,MATCH("ea_"&amp;$Y7&amp;"_年間発電",データシート3!$A$1:$AB$1,0),0)/10^3</f>
        <v>916666.91799999983</v>
      </c>
      <c r="AE7" s="554">
        <f t="shared" ref="AE7:AE16" si="0">$AD7*3600/100000000</f>
        <v>33.000009047999995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229819</v>
      </c>
      <c r="AD8" s="1022">
        <f>VLOOKUP(年度マスタ!$K$4&amp;"_"&amp;年度マスタ!$K$9,データシート3!A:AB,MATCH("ea_"&amp;$Y8&amp;"_年間発電",データシート3!$A$1:$AB$1,0),0)/10^3</f>
        <v>312029.90000000002</v>
      </c>
      <c r="AE8" s="554">
        <f t="shared" si="0"/>
        <v>11.2330764</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121600</v>
      </c>
      <c r="AD9" s="666">
        <f>VLOOKUP(年度マスタ!$K$4&amp;"_"&amp;年度マスタ!$K$9,データシート3!A:AB,MATCH("ea_"&amp;$Y9&amp;"_年間発電",データシート3!$A$1:$AB$1,0),0)/10^3</f>
        <v>382674.42700000008</v>
      </c>
      <c r="AE9" s="667">
        <f t="shared" si="0"/>
        <v>13.776279372000003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3589</v>
      </c>
      <c r="AD10" s="666">
        <f>SUM(AD11:AD12)</f>
        <v>21027.56</v>
      </c>
      <c r="AE10" s="667">
        <f t="shared" si="0"/>
        <v>0.75699216000000003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315</v>
      </c>
      <c r="M11" s="654">
        <f>VLOOKUP(年度マスタ!$K$4&amp;"_"&amp;M$5,データシート1!$A:$BT,MATCH("cb_"&amp;$G11,データシート1!$A$1:$BT$1,0),0)</f>
        <v>315</v>
      </c>
      <c r="N11" s="654">
        <f>VLOOKUP(年度マスタ!$K$4&amp;"_"&amp;N$5,データシート1!$A:$BT,MATCH("cb_"&amp;$G11,データシート1!$A$1:$BT$1,0),0)</f>
        <v>315</v>
      </c>
      <c r="O11" s="654">
        <f>VLOOKUP(年度マスタ!$K$4&amp;"_"&amp;O$5,データシート1!$A:$BT,MATCH("cb_"&amp;$G11,データシート1!$A$1:$BT$1,0),0)</f>
        <v>315</v>
      </c>
      <c r="P11" s="654">
        <f>VLOOKUP(年度マスタ!$K$4&amp;"_"&amp;P$5,データシート1!$A:$BT,MATCH("cb_"&amp;$G11,データシート1!$A$1:$BT$1,0),0)</f>
        <v>315</v>
      </c>
      <c r="Q11" s="654">
        <f>VLOOKUP(年度マスタ!$K$4&amp;"_"&amp;Q$5,データシート1!$A:$BT,MATCH("cb_"&amp;$G11,データシート1!$A$1:$BT$1,0),0)</f>
        <v>315</v>
      </c>
      <c r="R11" s="655">
        <f>VLOOKUP(年度マスタ!$K$4&amp;"_"&amp;R$5,データシート1!$A:$BT,MATCH("cb_"&amp;$G11,データシート1!$A$1:$BT$1,0),0)</f>
        <v>315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3589</v>
      </c>
      <c r="AD11" s="1022">
        <f>VLOOKUP(年度マスタ!$K$4&amp;"_"&amp;年度マスタ!$K$9,データシート3!A:AB,MATCH("ea_"&amp;$Y11&amp;"_年間発電",データシート3!$A$1:$AB$1,0),0)/10^3</f>
        <v>21027.56</v>
      </c>
      <c r="AE11" s="554">
        <f t="shared" si="0"/>
        <v>0.75699216000000003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52454.399999999994</v>
      </c>
      <c r="K12" s="651">
        <f t="shared" ref="K12:Q12" si="1">SUM(K6:K11)</f>
        <v>59639.9</v>
      </c>
      <c r="L12" s="651">
        <f t="shared" si="1"/>
        <v>65308.899999999929</v>
      </c>
      <c r="M12" s="651">
        <f t="shared" si="1"/>
        <v>69826.600000000006</v>
      </c>
      <c r="N12" s="651">
        <f t="shared" si="1"/>
        <v>75124.000000000116</v>
      </c>
      <c r="O12" s="651">
        <f t="shared" si="1"/>
        <v>78343.700000000055</v>
      </c>
      <c r="P12" s="651">
        <f t="shared" si="1"/>
        <v>80906.700000000041</v>
      </c>
      <c r="Q12" s="651">
        <f t="shared" si="1"/>
        <v>83731.300000000134</v>
      </c>
      <c r="R12" s="652">
        <f t="shared" ref="R12" si="2">SUM(R6:R11)</f>
        <v>87169.10000000021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20.552030810000002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105.10881332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20961.535944000003</v>
      </c>
      <c r="K19" s="615">
        <f>K6*別紙!$C5/100*別紙!$E5/10^3</f>
        <v>22758.355608000002</v>
      </c>
      <c r="L19" s="615">
        <f>L6*別紙!$C5/100*別紙!$E5/10^3</f>
        <v>24638.343588</v>
      </c>
      <c r="M19" s="615">
        <f>M6*別紙!$C5/100*別紙!$E5/10^3</f>
        <v>26471.766912000003</v>
      </c>
      <c r="N19" s="615">
        <f>N6*別紙!$C5/100*別紙!$E5/10^3</f>
        <v>28473.087023999964</v>
      </c>
      <c r="O19" s="615">
        <f>O6*別紙!$C5/100*別紙!$E5/10^3</f>
        <v>30708.430535999927</v>
      </c>
      <c r="P19" s="615">
        <f>P6*別紙!$C5/100*別紙!$E5/10^3</f>
        <v>33300.329699999915</v>
      </c>
      <c r="Q19" s="615">
        <f>Q6*別紙!$C5/100*別紙!$E5/10^3</f>
        <v>36348.154452000024</v>
      </c>
      <c r="R19" s="639">
        <f>R6*別紙!$C5/100*別紙!$E5/10^3</f>
        <v>38755.355148000126</v>
      </c>
      <c r="S19" s="572"/>
      <c r="T19" s="191"/>
      <c r="U19" s="588"/>
      <c r="W19" s="201"/>
      <c r="X19" s="201"/>
      <c r="Y19" s="173"/>
      <c r="Z19" s="628" t="s">
        <v>389</v>
      </c>
      <c r="AA19" s="671"/>
      <c r="AB19" s="672"/>
      <c r="AC19" s="673">
        <f>SUM($AC$6,$AC$9,$AC$10,$AC$13)</f>
        <v>1027823</v>
      </c>
      <c r="AD19" s="673">
        <f>SUM($AD$6,$AD$9,$AD$10,$AD$13)</f>
        <v>1632398.8050000002</v>
      </c>
      <c r="AE19" s="674">
        <f>SUM($AE$6,$AE$9,$AE$10,$AE$13,$AE$17,$AE$18)</f>
        <v>184.42720111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46280.991431999995</v>
      </c>
      <c r="K20" s="617">
        <f>K7*別紙!$C6/100*別紙!$E6/10^3</f>
        <v>53805.247139999999</v>
      </c>
      <c r="L20" s="617">
        <f>L7*別紙!$C6/100*別紙!$E6/10^3</f>
        <v>58815.200639999894</v>
      </c>
      <c r="M20" s="617">
        <f>M7*別紙!$C6/100*別紙!$E6/10^3</f>
        <v>62770.253039999996</v>
      </c>
      <c r="N20" s="617">
        <f>N7*別紙!$C6/100*別紙!$E6/10^3</f>
        <v>67571.607288000188</v>
      </c>
      <c r="O20" s="617">
        <f>O7*別紙!$C6/100*別紙!$E6/10^3</f>
        <v>69366.724884000156</v>
      </c>
      <c r="P20" s="617">
        <f>P7*別紙!$C6/100*別紙!$E6/10^3</f>
        <v>69900.193992000146</v>
      </c>
      <c r="Q20" s="617">
        <f>Q7*別紙!$C6/100*別紙!$E6/10^3</f>
        <v>70277.180592000135</v>
      </c>
      <c r="R20" s="634">
        <f>R7*別紙!$C6/100*別紙!$E6/10^3</f>
        <v>72171.372912000152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2207.52</v>
      </c>
      <c r="M24" s="654">
        <f>M11*別紙!$C10/100*別紙!$E10/10^3</f>
        <v>2207.52</v>
      </c>
      <c r="N24" s="654">
        <f>N11*別紙!$C10/100*別紙!$E10/10^3</f>
        <v>2207.52</v>
      </c>
      <c r="O24" s="654">
        <f>O11*別紙!$C10/100*別紙!$E10/10^3</f>
        <v>2207.52</v>
      </c>
      <c r="P24" s="654">
        <f>P11*別紙!$C10/100*別紙!$E10/10^3</f>
        <v>2207.52</v>
      </c>
      <c r="Q24" s="654">
        <f>Q11*別紙!$C10/100*別紙!$E10/10^3</f>
        <v>2207.52</v>
      </c>
      <c r="R24" s="655">
        <f>R11*別紙!$C10/100*別紙!$E10/10^3</f>
        <v>2207.52</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67242.527375999998</v>
      </c>
      <c r="K25" s="657">
        <f t="shared" si="3"/>
        <v>76563.602748000005</v>
      </c>
      <c r="L25" s="657">
        <f t="shared" si="3"/>
        <v>85661.064227999901</v>
      </c>
      <c r="M25" s="657">
        <f t="shared" si="3"/>
        <v>91449.539952000006</v>
      </c>
      <c r="N25" s="657">
        <f t="shared" si="3"/>
        <v>98252.214312000156</v>
      </c>
      <c r="O25" s="657">
        <f t="shared" si="3"/>
        <v>102282.67542000009</v>
      </c>
      <c r="P25" s="657">
        <f t="shared" si="3"/>
        <v>105408.04369200006</v>
      </c>
      <c r="Q25" s="657">
        <f t="shared" si="3"/>
        <v>108832.85504400016</v>
      </c>
      <c r="R25" s="658">
        <f t="shared" ref="R25" si="4">SUM(R19:R24)</f>
        <v>113134.24806000029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1263534.7266775733</v>
      </c>
      <c r="K26" s="654">
        <f>(VLOOKUP(年度マスタ!$K$4&amp;"_"&amp;K$18,データシート1!$A:$BT,MATCH("da_合計",データシート1!$A$1:$BT$1,0),0))/10^3</f>
        <v>1249143.5267910671</v>
      </c>
      <c r="L26" s="654">
        <f>(VLOOKUP(年度マスタ!$K$4&amp;"_"&amp;L$18,データシート1!$A:$BT,MATCH("da_合計",データシート1!$A$1:$BT$1,0),0))/10^3</f>
        <v>1230297.7031046245</v>
      </c>
      <c r="M26" s="654">
        <f>(VLOOKUP(年度マスタ!$K$4&amp;"_"&amp;M$18,データシート1!$A:$BT,MATCH("da_合計",データシート1!$A$1:$BT$1,0),0))/10^3</f>
        <v>1232881.9439983019</v>
      </c>
      <c r="N26" s="654">
        <f>(VLOOKUP(年度マスタ!$K$4&amp;"_"&amp;N$18,データシート1!$A:$BT,MATCH("da_合計",データシート1!$A$1:$BT$1,0),0))/10^3</f>
        <v>1266302.9105795212</v>
      </c>
      <c r="O26" s="654">
        <f>(VLOOKUP(年度マスタ!$K$4&amp;"_"&amp;O$18,データシート1!$A:$BT,MATCH("da_合計",データシート1!$A$1:$BT$1,0),0))/10^3</f>
        <v>1310014.7065477124</v>
      </c>
      <c r="P26" s="654">
        <f>(VLOOKUP(年度マスタ!$K$4&amp;"_"&amp;P$18,データシート1!$A:$BT,MATCH("da_合計",データシート1!$A$1:$BT$1,0),0))/10^3</f>
        <v>1340857.8567740421</v>
      </c>
      <c r="Q26" s="654">
        <f>(VLOOKUP(年度マスタ!$K$4&amp;"_"&amp;Q$18,データシート1!$A:$BT,MATCH("da_合計",データシート1!$A$1:$BT$1,0),0))/10^3</f>
        <v>1314961.4684453751</v>
      </c>
      <c r="R26" s="655">
        <f>Q26</f>
        <v>1314961.4684453751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5.3217791293170238E-2</v>
      </c>
      <c r="K27" s="839">
        <f t="shared" ref="K27:P27" si="5">K25/K26</f>
        <v>6.1292878765248651E-2</v>
      </c>
      <c r="L27" s="839">
        <f t="shared" si="5"/>
        <v>6.9626289646673653E-2</v>
      </c>
      <c r="M27" s="839">
        <f t="shared" si="5"/>
        <v>7.4175423200233001E-2</v>
      </c>
      <c r="N27" s="839">
        <f t="shared" si="5"/>
        <v>7.7589819537755941E-2</v>
      </c>
      <c r="O27" s="839">
        <f t="shared" si="5"/>
        <v>7.8077501656104359E-2</v>
      </c>
      <c r="P27" s="839">
        <f t="shared" si="5"/>
        <v>7.8612392178243506E-2</v>
      </c>
      <c r="Q27" s="839">
        <f>Q25/Q26</f>
        <v>8.2765052555242372E-2</v>
      </c>
      <c r="R27" s="840">
        <f>R25/R26</f>
        <v>8.6036169709029012E-2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8.6036169709029012E-2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1.2414042876327913</v>
      </c>
      <c r="AA52" s="173"/>
      <c r="AB52" s="678" t="s">
        <v>413</v>
      </c>
      <c r="AC52" s="679">
        <f>$AD6</f>
        <v>1228696.818</v>
      </c>
      <c r="AD52" s="680">
        <f>R19+R20</f>
        <v>110926.72806000029</v>
      </c>
      <c r="AE52" s="681">
        <f t="shared" ref="AE52:AE54" si="6">IFERROR(AD52/AC52,"-")</f>
        <v>9.0279983178079892E-2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317437.33655462507</v>
      </c>
      <c r="Z53" s="1130"/>
      <c r="AA53" s="173"/>
      <c r="AB53" s="678" t="s">
        <v>377</v>
      </c>
      <c r="AC53" s="679">
        <f>$AD9</f>
        <v>382674.42700000008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21027.56</v>
      </c>
      <c r="AD54" s="679">
        <f>R22</f>
        <v>0</v>
      </c>
      <c r="AE54" s="681">
        <f t="shared" si="6"/>
        <v>0</v>
      </c>
      <c r="AF54" s="473"/>
      <c r="AG54" s="41"/>
      <c r="AH54" s="420"/>
      <c r="AI54" s="442" t="s">
        <v>440</v>
      </c>
      <c r="AJ54" s="443">
        <f>VLOOKUP(年度マスタ!$K$4&amp;"_"&amp;AJ$53,データシート1!$A$1:$BT$2000,MATCH("ca_太陽光発電（10kW未満）",データシート1!$A$1:$BT$1,0),0)</f>
        <v>4120</v>
      </c>
      <c r="AK54" s="443">
        <f>VLOOKUP(年度マスタ!$K$4&amp;"_"&amp;AK$53,データシート1!$A$1:$BT$2000,MATCH("ca_太陽光発電（10kW未満）",データシート1!$A$1:$BT$1,0),0)</f>
        <v>4420</v>
      </c>
      <c r="AL54" s="443">
        <f>VLOOKUP(年度マスタ!$K$4&amp;"_"&amp;AL$53,データシート1!$A$1:$BT$2000,MATCH("ca_太陽光発電（10kW未満）",データシート1!$A$1:$BT$1,0),0)</f>
        <v>4737</v>
      </c>
      <c r="AM54" s="443">
        <f>VLOOKUP(年度マスタ!$K$4&amp;"_"&amp;AM$53,データシート1!$A$1:$BT$2000,MATCH("ca_太陽光発電（10kW未満）",データシート1!$A$1:$BT$1,0),0)</f>
        <v>5052</v>
      </c>
      <c r="AN54" s="443">
        <f>VLOOKUP(年度マスタ!$K$4&amp;"_"&amp;AN$53,データシート1!$A$1:$BT$2000,MATCH("ca_太陽光発電（10kW未満）",データシート1!$A$1:$BT$1,0),0)</f>
        <v>5383</v>
      </c>
      <c r="AO54" s="443">
        <f>VLOOKUP(年度マスタ!$K$4&amp;"_"&amp;AO$53,データシート1!$A$1:$BT$2000,MATCH("ca_太陽光発電（10kW未満）",データシート1!$A$1:$BT$1,0),0)</f>
        <v>5707</v>
      </c>
      <c r="AP54" s="443">
        <f>VLOOKUP(年度マスタ!$K$4&amp;"_"&amp;AP$53,データシート1!$A$1:$BT$2000,MATCH("ca_太陽光発電（10kW未満）",データシート1!$A$1:$BT$1,0),0)</f>
        <v>6054</v>
      </c>
      <c r="AQ54" s="443">
        <f>VLOOKUP(年度マスタ!$K$4&amp;"_"&amp;AQ$53,データシート1!$A$1:$BT$2000,MATCH("ca_太陽光発電（10kW未満）",データシート1!$A$1:$BT$1,0),0)</f>
        <v>6483</v>
      </c>
      <c r="AR54" s="443">
        <f>VLOOKUP(年度マスタ!$K$4&amp;"_"&amp;AR$53,データシート1!$A$1:$BT$2000,MATCH("ca_太陽光発電（10kW未満）",データシート1!$A$1:$BT$1,0),0)</f>
        <v>6846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大垣市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岐阜県</v>
      </c>
      <c r="AY12" s="1023" t="str">
        <f>年度マスタ!$J4</f>
        <v>大垣市</v>
      </c>
      <c r="AZ12" s="1023" t="str">
        <f>年度マスタ!$K4</f>
        <v>21202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大垣市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岐阜県</v>
      </c>
      <c r="AY4" s="1038" t="str">
        <f>年度マスタ!$J4</f>
        <v>大垣市</v>
      </c>
      <c r="AZ4" s="1038" t="str">
        <f>年度マスタ!$K4</f>
        <v>21202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21383</v>
      </c>
      <c r="AY72" s="18" t="str">
        <f>IF(IFERROR(比較地域マスタ!$AE7,"")=0,"",IFERROR(比較地域マスタ!$AE7,""))</f>
        <v>安八町</v>
      </c>
      <c r="AZ72" s="16"/>
      <c r="BA72" s="22">
        <v>1</v>
      </c>
      <c r="BB72" s="22">
        <v>1</v>
      </c>
      <c r="BC72" s="18" t="str">
        <f>AX72</f>
        <v>21383</v>
      </c>
      <c r="BD72" s="18" t="str">
        <f>AY72</f>
        <v>安八町</v>
      </c>
      <c r="BE72" s="33">
        <f>VLOOKUP(BC72&amp;"_"&amp;$AZ$9,データシート3!A:AB,MATCH("ea_"&amp;"太陽光（建物系）"&amp;"_年間発電",データシート3!$A$1:$AB$1,0),0)/10^3+VLOOKUP(BC72&amp;"_"&amp;$AZ$9,データシート3!A:AB,MATCH("ea_"&amp;"太陽光（土地系）"&amp;"_年間発電",データシート3!$A$1:$AB$1,0),0)/10^3</f>
        <v>142003.93900000001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142003.93900000001</v>
      </c>
      <c r="BJ72" s="33">
        <f>(VLOOKUP($BC72&amp;"_"&amp;$AZ$8,データシート3!$A:$AN,MATCH("da_合計",データシート3!$A$1:$AN$1,0),0))/10^3</f>
        <v>109254.92033280706</v>
      </c>
      <c r="BK72" s="33">
        <f t="shared" ref="BK72:BK103" si="21">BI72-BJ72</f>
        <v>32749.018667192955</v>
      </c>
      <c r="BL72" s="33">
        <f t="shared" ref="BL72:BL103" si="22">IF(BK72&gt;0,0,BK72)</f>
        <v>0</v>
      </c>
      <c r="BM72" s="33">
        <f t="shared" ref="BM72:BM103" si="23">IF(BK72&gt;0,BK72,0)</f>
        <v>32749.018667192955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21404</v>
      </c>
      <c r="AY73" s="18" t="str">
        <f>IF(IFERROR(比較地域マスタ!$AE8,"")=0,"",IFERROR(比較地域マスタ!$AE8,""))</f>
        <v>池田町</v>
      </c>
      <c r="AZ73" s="16"/>
      <c r="BA73" s="22">
        <v>2</v>
      </c>
      <c r="BB73" s="22">
        <v>1</v>
      </c>
      <c r="BC73" s="18" t="str">
        <f t="shared" ref="BC73:BC136" si="24">AX73</f>
        <v>21404</v>
      </c>
      <c r="BD73" s="18" t="str">
        <f t="shared" ref="BD73:BD136" si="25">AY73</f>
        <v>池田町</v>
      </c>
      <c r="BE73" s="33">
        <f>VLOOKUP(BC73&amp;"_"&amp;$AZ$9,データシート3!A:AB,MATCH("ea_"&amp;"太陽光（建物系）"&amp;"_年間発電",データシート3!$A$1:$AB$1,0),0)/10^3+VLOOKUP(BC73&amp;"_"&amp;$AZ$9,データシート3!A:AB,MATCH("ea_"&amp;"太陽光（土地系）"&amp;"_年間発電",データシート3!$A$1:$AB$1,0),0)/10^3</f>
        <v>398460.47100000002</v>
      </c>
      <c r="BF73" s="33">
        <f>VLOOKUP(BC73&amp;"_"&amp;$AZ$9,データシート3!A:AB,MATCH("ea_"&amp;"風力（陸上）"&amp;"_年間発電",データシート3!$A$1:$AB$1,0),0)/10^3</f>
        <v>55937.048999999999</v>
      </c>
      <c r="BG73" s="33">
        <f>VLOOKUP(BC73&amp;"_"&amp;$AZ$9,データシート3!A:AB,MATCH("ea_"&amp;"中小水（河川）"&amp;"_年間発電",データシート3!$A$1:$AB$1,0),0)/10^3+VLOOKUP(BC73&amp;"_"&amp;$AZ$9,データシート3!A:AB,MATCH("ea_"&amp;"中小水（農業用水路）"&amp;"_年間発電",データシート3!$A$1:$AB$1,0),0)/10^3</f>
        <v>2941.5349999999999</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457339.05499999999</v>
      </c>
      <c r="BJ73" s="33">
        <f>(VLOOKUP($BC73&amp;"_"&amp;$AZ$8,データシート3!$A:$AN,MATCH("da_合計",データシート3!$A$1:$AN$1,0),0))/10^3</f>
        <v>145264.42621793304</v>
      </c>
      <c r="BK73" s="33">
        <f t="shared" si="21"/>
        <v>312074.62878206698</v>
      </c>
      <c r="BL73" s="33">
        <f t="shared" si="22"/>
        <v>0</v>
      </c>
      <c r="BM73" s="33">
        <f t="shared" si="23"/>
        <v>312074.62878206698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21401</v>
      </c>
      <c r="AY74" s="18" t="str">
        <f>IF(IFERROR(比較地域マスタ!$AE9,"")=0,"",IFERROR(比較地域マスタ!$AE9,""))</f>
        <v>揖斐川町</v>
      </c>
      <c r="AZ74" s="16"/>
      <c r="BA74" s="22">
        <v>3</v>
      </c>
      <c r="BB74" s="22">
        <v>1</v>
      </c>
      <c r="BC74" s="18" t="str">
        <f t="shared" si="24"/>
        <v>21401</v>
      </c>
      <c r="BD74" s="18" t="str">
        <f t="shared" si="25"/>
        <v>揖斐川町</v>
      </c>
      <c r="BE74" s="33">
        <f>VLOOKUP(BC74&amp;"_"&amp;$AZ$9,データシート3!A:AB,MATCH("ea_"&amp;"太陽光（建物系）"&amp;"_年間発電",データシート3!$A$1:$AB$1,0),0)/10^3+VLOOKUP(BC74&amp;"_"&amp;$AZ$9,データシート3!A:AB,MATCH("ea_"&amp;"太陽光（土地系）"&amp;"_年間発電",データシート3!$A$1:$AB$1,0),0)/10^3</f>
        <v>505871.62699999992</v>
      </c>
      <c r="BF74" s="33">
        <f>VLOOKUP(BC74&amp;"_"&amp;$AZ$9,データシート3!A:AB,MATCH("ea_"&amp;"風力（陸上）"&amp;"_年間発電",データシート3!$A$1:$AB$1,0),0)/10^3</f>
        <v>2447453.5019999999</v>
      </c>
      <c r="BG74" s="33">
        <f>VLOOKUP(BC74&amp;"_"&amp;$AZ$9,データシート3!A:AB,MATCH("ea_"&amp;"中小水（河川）"&amp;"_年間発電",データシート3!$A$1:$AB$1,0),0)/10^3+VLOOKUP(BC74&amp;"_"&amp;$AZ$9,データシート3!A:AB,MATCH("ea_"&amp;"中小水（農業用水路）"&amp;"_年間発電",データシート3!$A$1:$AB$1,0),0)/10^3</f>
        <v>262994.91100000002</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3216320.0399999996</v>
      </c>
      <c r="BJ74" s="33">
        <f>(VLOOKUP($BC74&amp;"_"&amp;$AZ$8,データシート3!$A:$AN,MATCH("da_合計",データシート3!$A$1:$AN$1,0),0))/10^3</f>
        <v>129161.1883794578</v>
      </c>
      <c r="BK74" s="33">
        <f t="shared" si="21"/>
        <v>3087158.8516205419</v>
      </c>
      <c r="BL74" s="33">
        <f t="shared" si="22"/>
        <v>0</v>
      </c>
      <c r="BM74" s="33">
        <f t="shared" si="23"/>
        <v>3087158.8516205419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21210</v>
      </c>
      <c r="AY75" s="18" t="str">
        <f>IF(IFERROR(比較地域マスタ!$AE10,"")=0,"",IFERROR(比較地域マスタ!$AE10,""))</f>
        <v>恵那市</v>
      </c>
      <c r="AZ75" s="16"/>
      <c r="BA75" s="22">
        <v>4</v>
      </c>
      <c r="BB75" s="22">
        <v>1</v>
      </c>
      <c r="BC75" s="18" t="str">
        <f t="shared" si="24"/>
        <v>21210</v>
      </c>
      <c r="BD75" s="18" t="str">
        <f t="shared" si="25"/>
        <v>恵那市</v>
      </c>
      <c r="BE75" s="33">
        <f>VLOOKUP(BC75&amp;"_"&amp;$AZ$9,データシート3!A:AB,MATCH("ea_"&amp;"太陽光（建物系）"&amp;"_年間発電",データシート3!$A$1:$AB$1,0),0)/10^3+VLOOKUP(BC75&amp;"_"&amp;$AZ$9,データシート3!A:AB,MATCH("ea_"&amp;"太陽光（土地系）"&amp;"_年間発電",データシート3!$A$1:$AB$1,0),0)/10^3</f>
        <v>1121921.2410000002</v>
      </c>
      <c r="BF75" s="33">
        <f>VLOOKUP(BC75&amp;"_"&amp;$AZ$9,データシート3!A:AB,MATCH("ea_"&amp;"風力（陸上）"&amp;"_年間発電",データシート3!$A$1:$AB$1,0),0)/10^3</f>
        <v>221086.64199999996</v>
      </c>
      <c r="BG75" s="33">
        <f>VLOOKUP(BC75&amp;"_"&amp;$AZ$9,データシート3!A:AB,MATCH("ea_"&amp;"中小水（河川）"&amp;"_年間発電",データシート3!$A$1:$AB$1,0),0)/10^3+VLOOKUP(BC75&amp;"_"&amp;$AZ$9,データシート3!A:AB,MATCH("ea_"&amp;"中小水（農業用水路）"&amp;"_年間発電",データシート3!$A$1:$AB$1,0),0)/10^3</f>
        <v>108378.507</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1451386.3900000001</v>
      </c>
      <c r="BJ75" s="33">
        <f>(VLOOKUP($BC75&amp;"_"&amp;$AZ$8,データシート3!$A:$AN,MATCH("da_合計",データシート3!$A$1:$AN$1,0),0))/10^3</f>
        <v>396372.35443207849</v>
      </c>
      <c r="BK75" s="33">
        <f t="shared" si="21"/>
        <v>1055014.0355679216</v>
      </c>
      <c r="BL75" s="33">
        <f t="shared" si="22"/>
        <v>0</v>
      </c>
      <c r="BM75" s="33">
        <f t="shared" si="23"/>
        <v>1055014.0355679216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21202</v>
      </c>
      <c r="AY76" s="18" t="str">
        <f>IF(IFERROR(比較地域マスタ!$AE11,"")=0,"",IFERROR(比較地域マスタ!$AE11,""))</f>
        <v>大垣市</v>
      </c>
      <c r="AZ76" s="16"/>
      <c r="BA76" s="22">
        <v>5</v>
      </c>
      <c r="BB76" s="22">
        <v>1</v>
      </c>
      <c r="BC76" s="18" t="str">
        <f t="shared" si="24"/>
        <v>21202</v>
      </c>
      <c r="BD76" s="18" t="str">
        <f t="shared" si="25"/>
        <v>大垣市</v>
      </c>
      <c r="BE76" s="33">
        <f>VLOOKUP(BC76&amp;"_"&amp;$AZ$9,データシート3!A:AB,MATCH("ea_"&amp;"太陽光（建物系）"&amp;"_年間発電",データシート3!$A$1:$AB$1,0),0)/10^3+VLOOKUP(BC76&amp;"_"&amp;$AZ$9,データシート3!A:AB,MATCH("ea_"&amp;"太陽光（土地系）"&amp;"_年間発電",データシート3!$A$1:$AB$1,0),0)/10^3</f>
        <v>1228696.818</v>
      </c>
      <c r="BF76" s="33">
        <f>VLOOKUP(BC76&amp;"_"&amp;$AZ$9,データシート3!A:AB,MATCH("ea_"&amp;"風力（陸上）"&amp;"_年間発電",データシート3!$A$1:$AB$1,0),0)/10^3</f>
        <v>382674.42700000008</v>
      </c>
      <c r="BG76" s="33">
        <f>VLOOKUP(BC76&amp;"_"&amp;$AZ$9,データシート3!A:AB,MATCH("ea_"&amp;"中小水（河川）"&amp;"_年間発電",データシート3!$A$1:$AB$1,0),0)/10^3+VLOOKUP(BC76&amp;"_"&amp;$AZ$9,データシート3!A:AB,MATCH("ea_"&amp;"中小水（農業用水路）"&amp;"_年間発電",データシート3!$A$1:$AB$1,0),0)/10^3</f>
        <v>21027.56</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1632398.8050000002</v>
      </c>
      <c r="BJ76" s="33">
        <f>(VLOOKUP($BC76&amp;"_"&amp;$AZ$8,データシート3!$A:$AN,MATCH("da_合計",データシート3!$A$1:$AN$1,0),0))/10^3</f>
        <v>1314961.4684453751</v>
      </c>
      <c r="BK76" s="33">
        <f t="shared" si="21"/>
        <v>317437.33655462507</v>
      </c>
      <c r="BL76" s="33">
        <f t="shared" si="22"/>
        <v>0</v>
      </c>
      <c r="BM76" s="33">
        <f t="shared" si="23"/>
        <v>317437.33655462507</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21403</v>
      </c>
      <c r="AY77" s="18" t="str">
        <f>IF(IFERROR(比較地域マスタ!$AE12,"")=0,"",IFERROR(比較地域マスタ!$AE12,""))</f>
        <v>大野町</v>
      </c>
      <c r="AZ77" s="16"/>
      <c r="BA77" s="22">
        <v>6</v>
      </c>
      <c r="BB77" s="22">
        <v>1</v>
      </c>
      <c r="BC77" s="18" t="str">
        <f t="shared" si="24"/>
        <v>21403</v>
      </c>
      <c r="BD77" s="18" t="str">
        <f t="shared" si="25"/>
        <v>大野町</v>
      </c>
      <c r="BE77" s="33">
        <f>VLOOKUP(BC77&amp;"_"&amp;$AZ$9,データシート3!A:AB,MATCH("ea_"&amp;"太陽光（建物系）"&amp;"_年間発電",データシート3!$A$1:$AB$1,0),0)/10^3+VLOOKUP(BC77&amp;"_"&amp;$AZ$9,データシート3!A:AB,MATCH("ea_"&amp;"太陽光（土地系）"&amp;"_年間発電",データシート3!$A$1:$AB$1,0),0)/10^3</f>
        <v>427078.83200000005</v>
      </c>
      <c r="BF77" s="33">
        <f>VLOOKUP(BC77&amp;"_"&amp;$AZ$9,データシート3!A:AB,MATCH("ea_"&amp;"風力（陸上）"&amp;"_年間発電",データシート3!$A$1:$AB$1,0),0)/10^3</f>
        <v>3401.0569999999998</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430479.88900000002</v>
      </c>
      <c r="BJ77" s="33">
        <f>(VLOOKUP($BC77&amp;"_"&amp;$AZ$8,データシート3!$A:$AN,MATCH("da_合計",データシート3!$A$1:$AN$1,0),0))/10^3</f>
        <v>122411.40469486381</v>
      </c>
      <c r="BK77" s="33">
        <f t="shared" si="21"/>
        <v>308068.4843051362</v>
      </c>
      <c r="BL77" s="33">
        <f t="shared" si="22"/>
        <v>0</v>
      </c>
      <c r="BM77" s="33">
        <f t="shared" si="23"/>
        <v>308068.4843051362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21221</v>
      </c>
      <c r="AY78" s="18" t="str">
        <f>IF(IFERROR(比較地域マスタ!$AE13,"")=0,"",IFERROR(比較地域マスタ!$AE13,""))</f>
        <v>海津市</v>
      </c>
      <c r="AZ78" s="16"/>
      <c r="BA78" s="22">
        <v>7</v>
      </c>
      <c r="BB78" s="22">
        <v>1</v>
      </c>
      <c r="BC78" s="18" t="str">
        <f t="shared" si="24"/>
        <v>21221</v>
      </c>
      <c r="BD78" s="18" t="str">
        <f t="shared" si="25"/>
        <v>海津市</v>
      </c>
      <c r="BE78" s="33">
        <f>VLOOKUP(BC78&amp;"_"&amp;$AZ$9,データシート3!A:AB,MATCH("ea_"&amp;"太陽光（建物系）"&amp;"_年間発電",データシート3!$A$1:$AB$1,0),0)/10^3+VLOOKUP(BC78&amp;"_"&amp;$AZ$9,データシート3!A:AB,MATCH("ea_"&amp;"太陽光（土地系）"&amp;"_年間発電",データシート3!$A$1:$AB$1,0),0)/10^3</f>
        <v>493279.31900000002</v>
      </c>
      <c r="BF78" s="33">
        <f>VLOOKUP(BC78&amp;"_"&amp;$AZ$9,データシート3!A:AB,MATCH("ea_"&amp;"風力（陸上）"&amp;"_年間発電",データシート3!$A$1:$AB$1,0),0)/10^3</f>
        <v>188081.889</v>
      </c>
      <c r="BG78" s="33">
        <f>VLOOKUP(BC78&amp;"_"&amp;$AZ$9,データシート3!A:AB,MATCH("ea_"&amp;"中小水（河川）"&amp;"_年間発電",データシート3!$A$1:$AB$1,0),0)/10^3+VLOOKUP(BC78&amp;"_"&amp;$AZ$9,データシート3!A:AB,MATCH("ea_"&amp;"中小水（農業用水路）"&amp;"_年間発電",データシート3!$A$1:$AB$1,0),0)/10^3</f>
        <v>2966.4029999999993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684327.61100000003</v>
      </c>
      <c r="BJ78" s="33">
        <f>(VLOOKUP($BC78&amp;"_"&amp;$AZ$8,データシート3!$A:$AN,MATCH("da_合計",データシート3!$A$1:$AN$1,0),0))/10^3</f>
        <v>234265.14564719642</v>
      </c>
      <c r="BK78" s="33">
        <f t="shared" si="21"/>
        <v>450062.46535280359</v>
      </c>
      <c r="BL78" s="33">
        <f t="shared" si="22"/>
        <v>0</v>
      </c>
      <c r="BM78" s="33">
        <f t="shared" si="23"/>
        <v>450062.46535280359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21213</v>
      </c>
      <c r="AY79" s="18" t="str">
        <f>IF(IFERROR(比較地域マスタ!$AE14,"")=0,"",IFERROR(比較地域マスタ!$AE14,""))</f>
        <v>各務原市</v>
      </c>
      <c r="AZ79" s="16"/>
      <c r="BA79" s="22">
        <v>8</v>
      </c>
      <c r="BB79" s="22">
        <v>1</v>
      </c>
      <c r="BC79" s="18" t="str">
        <f t="shared" si="24"/>
        <v>21213</v>
      </c>
      <c r="BD79" s="18" t="str">
        <f t="shared" si="25"/>
        <v>各務原市</v>
      </c>
      <c r="BE79" s="33">
        <f>VLOOKUP(BC79&amp;"_"&amp;$AZ$9,データシート3!A:AB,MATCH("ea_"&amp;"太陽光（建物系）"&amp;"_年間発電",データシート3!$A$1:$AB$1,0),0)/10^3+VLOOKUP(BC79&amp;"_"&amp;$AZ$9,データシート3!A:AB,MATCH("ea_"&amp;"太陽光（土地系）"&amp;"_年間発電",データシート3!$A$1:$AB$1,0),0)/10^3</f>
        <v>1031774.8240000001</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270.68799999999999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1032045.5120000001</v>
      </c>
      <c r="BJ79" s="33">
        <f>(VLOOKUP($BC79&amp;"_"&amp;$AZ$8,データシート3!$A:$AN,MATCH("da_合計",データシート3!$A$1:$AN$1,0),0))/10^3</f>
        <v>1297242.3945407211</v>
      </c>
      <c r="BK79" s="33">
        <f t="shared" si="21"/>
        <v>-265196.88254072098</v>
      </c>
      <c r="BL79" s="33">
        <f>IF(BK79&gt;0,0,BK79)</f>
        <v>-265196.88254072098</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21303</v>
      </c>
      <c r="AY80" s="18" t="str">
        <f>IF(IFERROR(比較地域マスタ!$AE15,"")=0,"",IFERROR(比較地域マスタ!$AE15,""))</f>
        <v>笠松町</v>
      </c>
      <c r="AZ80" s="16"/>
      <c r="BA80" s="22">
        <v>9</v>
      </c>
      <c r="BB80" s="22">
        <v>1</v>
      </c>
      <c r="BC80" s="18" t="str">
        <f t="shared" si="24"/>
        <v>21303</v>
      </c>
      <c r="BD80" s="18" t="str">
        <f t="shared" si="25"/>
        <v>笠松町</v>
      </c>
      <c r="BE80" s="33">
        <f>VLOOKUP(BC80&amp;"_"&amp;$AZ$9,データシート3!A:AB,MATCH("ea_"&amp;"太陽光（建物系）"&amp;"_年間発電",データシート3!$A$1:$AB$1,0),0)/10^3+VLOOKUP(BC80&amp;"_"&amp;$AZ$9,データシート3!A:AB,MATCH("ea_"&amp;"太陽光（土地系）"&amp;"_年間発電",データシート3!$A$1:$AB$1,0),0)/10^3</f>
        <v>118770.69399999999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118770.69399999999</v>
      </c>
      <c r="BJ80" s="33">
        <f>(VLOOKUP($BC80&amp;"_"&amp;$AZ$8,データシート3!$A:$AN,MATCH("da_合計",データシート3!$A$1:$AN$1,0),0))/10^3</f>
        <v>123143.42629028694</v>
      </c>
      <c r="BK80" s="33">
        <f t="shared" si="21"/>
        <v>-4372.7322902869491</v>
      </c>
      <c r="BL80" s="33">
        <f t="shared" si="22"/>
        <v>-4372.7322902869491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21214</v>
      </c>
      <c r="AY81" s="18" t="str">
        <f>IF(IFERROR(比較地域マスタ!$AE16,"")=0,"",IFERROR(比較地域マスタ!$AE16,""))</f>
        <v>可児市</v>
      </c>
      <c r="AZ81" s="16"/>
      <c r="BA81" s="22">
        <v>10</v>
      </c>
      <c r="BB81" s="22">
        <v>1</v>
      </c>
      <c r="BC81" s="18" t="str">
        <f t="shared" si="24"/>
        <v>21214</v>
      </c>
      <c r="BD81" s="18" t="str">
        <f t="shared" si="25"/>
        <v>可児市</v>
      </c>
      <c r="BE81" s="33">
        <f>VLOOKUP(BC81&amp;"_"&amp;$AZ$9,データシート3!A:AB,MATCH("ea_"&amp;"太陽光（建物系）"&amp;"_年間発電",データシート3!$A$1:$AB$1,0),0)/10^3+VLOOKUP(BC81&amp;"_"&amp;$AZ$9,データシート3!A:AB,MATCH("ea_"&amp;"太陽光（土地系）"&amp;"_年間発電",データシート3!$A$1:$AB$1,0),0)/10^3</f>
        <v>769446.17499999981</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2752.424</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772198.59899999981</v>
      </c>
      <c r="BJ81" s="33">
        <f>(VLOOKUP($BC81&amp;"_"&amp;$AZ$8,データシート3!$A:$AN,MATCH("da_合計",データシート3!$A$1:$AN$1,0),0))/10^3</f>
        <v>934073.49513710476</v>
      </c>
      <c r="BK81" s="33">
        <f t="shared" si="21"/>
        <v>-161874.89613710495</v>
      </c>
      <c r="BL81" s="33">
        <f t="shared" si="22"/>
        <v>-161874.89613710495</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21503</v>
      </c>
      <c r="AY82" s="18" t="str">
        <f>IF(IFERROR(比較地域マスタ!$AE17,"")=0,"",IFERROR(比較地域マスタ!$AE17,""))</f>
        <v>川辺町</v>
      </c>
      <c r="AZ82" s="16"/>
      <c r="BA82" s="22">
        <v>11</v>
      </c>
      <c r="BB82" s="22">
        <v>1</v>
      </c>
      <c r="BC82" s="18" t="str">
        <f t="shared" si="24"/>
        <v>21503</v>
      </c>
      <c r="BD82" s="18" t="str">
        <f t="shared" si="25"/>
        <v>川辺町</v>
      </c>
      <c r="BE82" s="33">
        <f>VLOOKUP(BC82&amp;"_"&amp;$AZ$9,データシート3!A:AB,MATCH("ea_"&amp;"太陽光（建物系）"&amp;"_年間発電",データシート3!$A$1:$AB$1,0),0)/10^3+VLOOKUP(BC82&amp;"_"&amp;$AZ$9,データシート3!A:AB,MATCH("ea_"&amp;"太陽光（土地系）"&amp;"_年間発電",データシート3!$A$1:$AB$1,0),0)/10^3</f>
        <v>143641.353</v>
      </c>
      <c r="BF82" s="33">
        <f>VLOOKUP(BC82&amp;"_"&amp;$AZ$9,データシート3!A:AB,MATCH("ea_"&amp;"風力（陸上）"&amp;"_年間発電",データシート3!$A$1:$AB$1,0),0)/10^3</f>
        <v>5183.5550000000003</v>
      </c>
      <c r="BG82" s="33">
        <f>VLOOKUP(BC82&amp;"_"&amp;$AZ$9,データシート3!A:AB,MATCH("ea_"&amp;"中小水（河川）"&amp;"_年間発電",データシート3!$A$1:$AB$1,0),0)/10^3+VLOOKUP(BC82&amp;"_"&amp;$AZ$9,データシート3!A:AB,MATCH("ea_"&amp;"中小水（農業用水路）"&amp;"_年間発電",データシート3!$A$1:$AB$1,0),0)/10^3</f>
        <v>103516.761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252341.66899999999</v>
      </c>
      <c r="BJ82" s="33">
        <f>(VLOOKUP($BC82&amp;"_"&amp;$AZ$8,データシート3!$A:$AN,MATCH("da_合計",データシート3!$A$1:$AN$1,0),0))/10^3</f>
        <v>66051.808935343957</v>
      </c>
      <c r="BK82" s="33">
        <f t="shared" si="21"/>
        <v>186289.86006465604</v>
      </c>
      <c r="BL82" s="33">
        <f t="shared" si="22"/>
        <v>0</v>
      </c>
      <c r="BM82" s="33">
        <f t="shared" si="23"/>
        <v>186289.86006465604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21421</v>
      </c>
      <c r="AY83" s="18" t="str">
        <f>IF(IFERROR(比較地域マスタ!$AE18,"")=0,"",IFERROR(比較地域マスタ!$AE18,""))</f>
        <v>北方町</v>
      </c>
      <c r="AZ83" s="16"/>
      <c r="BA83" s="22">
        <v>12</v>
      </c>
      <c r="BB83" s="22">
        <v>1</v>
      </c>
      <c r="BC83" s="18" t="str">
        <f t="shared" si="24"/>
        <v>21421</v>
      </c>
      <c r="BD83" s="18" t="str">
        <f t="shared" si="25"/>
        <v>北方町</v>
      </c>
      <c r="BE83" s="33">
        <f>VLOOKUP(BC83&amp;"_"&amp;$AZ$9,データシート3!A:AB,MATCH("ea_"&amp;"太陽光（建物系）"&amp;"_年間発電",データシート3!$A$1:$AB$1,0),0)/10^3+VLOOKUP(BC83&amp;"_"&amp;$AZ$9,データシート3!A:AB,MATCH("ea_"&amp;"太陽光（土地系）"&amp;"_年間発電",データシート3!$A$1:$AB$1,0),0)/10^3</f>
        <v>86580.44200000001</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86580.44200000001</v>
      </c>
      <c r="BJ83" s="33">
        <f>(VLOOKUP($BC83&amp;"_"&amp;$AZ$8,データシート3!$A:$AN,MATCH("da_合計",データシート3!$A$1:$AN$1,0),0))/10^3</f>
        <v>92935.648069671734</v>
      </c>
      <c r="BK83" s="33">
        <f t="shared" si="21"/>
        <v>-6355.2060696717235</v>
      </c>
      <c r="BL83" s="33">
        <f t="shared" si="22"/>
        <v>-6355.2060696717235</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21302</v>
      </c>
      <c r="AY84" s="18" t="str">
        <f>IF(IFERROR(比較地域マスタ!$AE19,"")=0,"",IFERROR(比較地域マスタ!$AE19,""))</f>
        <v>岐南町</v>
      </c>
      <c r="AZ84" s="16"/>
      <c r="BA84" s="22">
        <v>13</v>
      </c>
      <c r="BB84" s="22">
        <v>1</v>
      </c>
      <c r="BC84" s="18" t="str">
        <f t="shared" si="24"/>
        <v>21302</v>
      </c>
      <c r="BD84" s="18" t="str">
        <f t="shared" si="25"/>
        <v>岐南町</v>
      </c>
      <c r="BE84" s="33">
        <f>VLOOKUP(BC84&amp;"_"&amp;$AZ$9,データシート3!A:AB,MATCH("ea_"&amp;"太陽光（建物系）"&amp;"_年間発電",データシート3!$A$1:$AB$1,0),0)/10^3+VLOOKUP(BC84&amp;"_"&amp;$AZ$9,データシート3!A:AB,MATCH("ea_"&amp;"太陽光（土地系）"&amp;"_年間発電",データシート3!$A$1:$AB$1,0),0)/10^3</f>
        <v>131492.24400000001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131492.24400000001</v>
      </c>
      <c r="BJ84" s="33">
        <f>(VLOOKUP($BC84&amp;"_"&amp;$AZ$8,データシート3!$A:$AN,MATCH("da_合計",データシート3!$A$1:$AN$1,0),0))/10^3</f>
        <v>179488.11024277005</v>
      </c>
      <c r="BK84" s="33">
        <f t="shared" si="21"/>
        <v>-47995.866242770047</v>
      </c>
      <c r="BL84" s="33">
        <f t="shared" si="22"/>
        <v>-47995.866242770047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21201</v>
      </c>
      <c r="AY85" s="18" t="str">
        <f>IF(IFERROR(比較地域マスタ!$AE20,"")=0,"",IFERROR(比較地域マスタ!$AE20,""))</f>
        <v>岐阜市</v>
      </c>
      <c r="AZ85" s="16"/>
      <c r="BA85" s="22">
        <v>14</v>
      </c>
      <c r="BB85" s="22">
        <v>1</v>
      </c>
      <c r="BC85" s="18" t="str">
        <f t="shared" si="24"/>
        <v>21201</v>
      </c>
      <c r="BD85" s="18" t="str">
        <f t="shared" si="25"/>
        <v>岐阜市</v>
      </c>
      <c r="BE85" s="33">
        <f>VLOOKUP(BC85&amp;"_"&amp;$AZ$9,データシート3!A:AB,MATCH("ea_"&amp;"太陽光（建物系）"&amp;"_年間発電",データシート3!$A$1:$AB$1,0),0)/10^3+VLOOKUP(BC85&amp;"_"&amp;$AZ$9,データシート3!A:AB,MATCH("ea_"&amp;"太陽光（土地系）"&amp;"_年間発電",データシート3!$A$1:$AB$1,0),0)/10^3</f>
        <v>2222356.3740000003</v>
      </c>
      <c r="BF85" s="33">
        <f>VLOOKUP(BC85&amp;"_"&amp;$AZ$9,データシート3!A:AB,MATCH("ea_"&amp;"風力（陸上）"&amp;"_年間発電",データシート3!$A$1:$AB$1,0),0)/10^3</f>
        <v>3433.44</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2225789.8140000002</v>
      </c>
      <c r="BJ85" s="33">
        <f>(VLOOKUP($BC85&amp;"_"&amp;$AZ$8,データシート3!$A:$AN,MATCH("da_合計",データシート3!$A$1:$AN$1,0),0))/10^3</f>
        <v>2442446.4268282289</v>
      </c>
      <c r="BK85" s="33">
        <f t="shared" si="21"/>
        <v>-216656.61282822862</v>
      </c>
      <c r="BL85" s="33">
        <f t="shared" si="22"/>
        <v>-216656.61282822862</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21219</v>
      </c>
      <c r="AY86" s="18" t="str">
        <f>IF(IFERROR(比較地域マスタ!$AE21,"")=0,"",IFERROR(比較地域マスタ!$AE21,""))</f>
        <v>郡上市</v>
      </c>
      <c r="AZ86" s="16"/>
      <c r="BA86" s="22">
        <v>15</v>
      </c>
      <c r="BB86" s="22">
        <v>1</v>
      </c>
      <c r="BC86" s="18" t="str">
        <f t="shared" si="24"/>
        <v>21219</v>
      </c>
      <c r="BD86" s="18" t="str">
        <f t="shared" si="25"/>
        <v>郡上市</v>
      </c>
      <c r="BE86" s="33">
        <f>VLOOKUP(BC86&amp;"_"&amp;$AZ$9,データシート3!A:AB,MATCH("ea_"&amp;"太陽光（建物系）"&amp;"_年間発電",データシート3!$A$1:$AB$1,0),0)/10^3+VLOOKUP(BC86&amp;"_"&amp;$AZ$9,データシート3!A:AB,MATCH("ea_"&amp;"太陽光（土地系）"&amp;"_年間発電",データシート3!$A$1:$AB$1,0),0)/10^3</f>
        <v>857265.56599999988</v>
      </c>
      <c r="BF86" s="33">
        <f>VLOOKUP(BC86&amp;"_"&amp;$AZ$9,データシート3!A:AB,MATCH("ea_"&amp;"風力（陸上）"&amp;"_年間発電",データシート3!$A$1:$AB$1,0),0)/10^3</f>
        <v>1885526.6229999999</v>
      </c>
      <c r="BG86" s="33">
        <f>VLOOKUP(BC86&amp;"_"&amp;$AZ$9,データシート3!A:AB,MATCH("ea_"&amp;"中小水（河川）"&amp;"_年間発電",データシート3!$A$1:$AB$1,0),0)/10^3+VLOOKUP(BC86&amp;"_"&amp;$AZ$9,データシート3!A:AB,MATCH("ea_"&amp;"中小水（農業用水路）"&amp;"_年間発電",データシート3!$A$1:$AB$1,0),0)/10^3</f>
        <v>428643.29</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66.960999999999999</v>
      </c>
      <c r="BI86" s="33">
        <f t="shared" si="26"/>
        <v>3171502.44</v>
      </c>
      <c r="BJ86" s="33">
        <f>(VLOOKUP($BC86&amp;"_"&amp;$AZ$8,データシート3!$A:$AN,MATCH("da_合計",データシート3!$A$1:$AN$1,0),0))/10^3</f>
        <v>253785.40363131923</v>
      </c>
      <c r="BK86" s="33">
        <f t="shared" si="21"/>
        <v>2917717.0363686807</v>
      </c>
      <c r="BL86" s="33">
        <f t="shared" si="22"/>
        <v>0</v>
      </c>
      <c r="BM86" s="33">
        <f t="shared" si="23"/>
        <v>2917717.0363686807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21220</v>
      </c>
      <c r="AY87" s="18" t="str">
        <f>IF(IFERROR(比較地域マスタ!$AE22,"")=0,"",IFERROR(比較地域マスタ!$AE22,""))</f>
        <v>下呂市</v>
      </c>
      <c r="AZ87" s="16"/>
      <c r="BA87" s="22">
        <v>16</v>
      </c>
      <c r="BB87" s="22">
        <v>1</v>
      </c>
      <c r="BC87" s="18" t="str">
        <f t="shared" si="24"/>
        <v>21220</v>
      </c>
      <c r="BD87" s="18" t="str">
        <f t="shared" si="25"/>
        <v>下呂市</v>
      </c>
      <c r="BE87" s="33">
        <f>VLOOKUP(BC87&amp;"_"&amp;$AZ$9,データシート3!A:AB,MATCH("ea_"&amp;"太陽光（建物系）"&amp;"_年間発電",データシート3!$A$1:$AB$1,0),0)/10^3+VLOOKUP(BC87&amp;"_"&amp;$AZ$9,データシート3!A:AB,MATCH("ea_"&amp;"太陽光（土地系）"&amp;"_年間発電",データシート3!$A$1:$AB$1,0),0)/10^3</f>
        <v>420262.37600000005</v>
      </c>
      <c r="BF87" s="33">
        <f>VLOOKUP(BC87&amp;"_"&amp;$AZ$9,データシート3!A:AB,MATCH("ea_"&amp;"風力（陸上）"&amp;"_年間発電",データシート3!$A$1:$AB$1,0),0)/10^3</f>
        <v>994329.027</v>
      </c>
      <c r="BG87" s="33">
        <f>VLOOKUP(BC87&amp;"_"&amp;$AZ$9,データシート3!A:AB,MATCH("ea_"&amp;"中小水（河川）"&amp;"_年間発電",データシート3!$A$1:$AB$1,0),0)/10^3+VLOOKUP(BC87&amp;"_"&amp;$AZ$9,データシート3!A:AB,MATCH("ea_"&amp;"中小水（農業用水路）"&amp;"_年間発電",データシート3!$A$1:$AB$1,0),0)/10^3</f>
        <v>236015.761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7632.3779999999997</v>
      </c>
      <c r="BI87" s="33">
        <f t="shared" si="26"/>
        <v>1658239.5419999999</v>
      </c>
      <c r="BJ87" s="33">
        <f>(VLOOKUP($BC87&amp;"_"&amp;$AZ$8,データシート3!$A:$AN,MATCH("da_合計",データシート3!$A$1:$AN$1,0),0))/10^3</f>
        <v>174512.42612536871</v>
      </c>
      <c r="BK87" s="33">
        <f t="shared" si="21"/>
        <v>1483727.1158746311</v>
      </c>
      <c r="BL87" s="33">
        <f t="shared" si="22"/>
        <v>0</v>
      </c>
      <c r="BM87" s="33">
        <f t="shared" si="23"/>
        <v>1483727.1158746311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21381</v>
      </c>
      <c r="AY88" s="18" t="str">
        <f>IF(IFERROR(比較地域マスタ!$AE23,"")=0,"",IFERROR(比較地域マスタ!$AE23,""))</f>
        <v>神戸町</v>
      </c>
      <c r="AZ88" s="16"/>
      <c r="BA88" s="22">
        <v>17</v>
      </c>
      <c r="BB88" s="22">
        <v>1</v>
      </c>
      <c r="BC88" s="18" t="str">
        <f t="shared" si="24"/>
        <v>21381</v>
      </c>
      <c r="BD88" s="18" t="str">
        <f t="shared" si="25"/>
        <v>神戸町</v>
      </c>
      <c r="BE88" s="33">
        <f>VLOOKUP(BC88&amp;"_"&amp;$AZ$9,データシート3!A:AB,MATCH("ea_"&amp;"太陽光（建物系）"&amp;"_年間発電",データシート3!$A$1:$AB$1,0),0)/10^3+VLOOKUP(BC88&amp;"_"&amp;$AZ$9,データシート3!A:AB,MATCH("ea_"&amp;"太陽光（土地系）"&amp;"_年間発電",データシート3!$A$1:$AB$1,0),0)/10^3</f>
        <v>238115.34699999995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238115.34699999995</v>
      </c>
      <c r="BJ88" s="33">
        <f>(VLOOKUP($BC88&amp;"_"&amp;$AZ$8,データシート3!$A:$AN,MATCH("da_合計",データシート3!$A$1:$AN$1,0),0))/10^3</f>
        <v>183623.26085595324</v>
      </c>
      <c r="BK88" s="33">
        <f t="shared" si="21"/>
        <v>54492.086144046712</v>
      </c>
      <c r="BL88" s="33">
        <f t="shared" si="22"/>
        <v>0</v>
      </c>
      <c r="BM88" s="33">
        <f t="shared" si="23"/>
        <v>54492.086144046712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21501</v>
      </c>
      <c r="AY89" s="18" t="str">
        <f>IF(IFERROR(比較地域マスタ!$AE24,"")=0,"",IFERROR(比較地域マスタ!$AE24,""))</f>
        <v>坂祝町</v>
      </c>
      <c r="AZ89" s="16"/>
      <c r="BA89" s="22">
        <v>18</v>
      </c>
      <c r="BB89" s="22">
        <v>1</v>
      </c>
      <c r="BC89" s="18" t="str">
        <f t="shared" si="24"/>
        <v>21501</v>
      </c>
      <c r="BD89" s="18" t="str">
        <f t="shared" si="25"/>
        <v>坂祝町</v>
      </c>
      <c r="BE89" s="33">
        <f>VLOOKUP(BC89&amp;"_"&amp;$AZ$9,データシート3!A:AB,MATCH("ea_"&amp;"太陽光（建物系）"&amp;"_年間発電",データシート3!$A$1:$AB$1,0),0)/10^3+VLOOKUP(BC89&amp;"_"&amp;$AZ$9,データシート3!A:AB,MATCH("ea_"&amp;"太陽光（土地系）"&amp;"_年間発電",データシート3!$A$1:$AB$1,0),0)/10^3</f>
        <v>100605.57399999999</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100605.57399999999</v>
      </c>
      <c r="BJ89" s="33">
        <f>(VLOOKUP($BC89&amp;"_"&amp;$AZ$8,データシート3!$A:$AN,MATCH("da_合計",データシート3!$A$1:$AN$1,0),0))/10^3</f>
        <v>66595.08448626539</v>
      </c>
      <c r="BK89" s="33">
        <f t="shared" si="21"/>
        <v>34010.489513734603</v>
      </c>
      <c r="BL89" s="33">
        <f t="shared" si="22"/>
        <v>0</v>
      </c>
      <c r="BM89" s="33">
        <f t="shared" si="23"/>
        <v>34010.489513734603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21506</v>
      </c>
      <c r="AY90" s="18" t="str">
        <f>IF(IFERROR(比較地域マスタ!$AE25,"")=0,"",IFERROR(比較地域マスタ!$AE25,""))</f>
        <v>白川町</v>
      </c>
      <c r="AZ90" s="16"/>
      <c r="BA90" s="22">
        <v>19</v>
      </c>
      <c r="BB90" s="22">
        <v>1</v>
      </c>
      <c r="BC90" s="18" t="str">
        <f t="shared" si="24"/>
        <v>21506</v>
      </c>
      <c r="BD90" s="18" t="str">
        <f t="shared" si="25"/>
        <v>白川町</v>
      </c>
      <c r="BE90" s="33">
        <f>VLOOKUP(BC90&amp;"_"&amp;$AZ$9,データシート3!A:AB,MATCH("ea_"&amp;"太陽光（建物系）"&amp;"_年間発電",データシート3!$A$1:$AB$1,0),0)/10^3+VLOOKUP(BC90&amp;"_"&amp;$AZ$9,データシート3!A:AB,MATCH("ea_"&amp;"太陽光（土地系）"&amp;"_年間発電",データシート3!$A$1:$AB$1,0),0)/10^3</f>
        <v>210893.33299999998</v>
      </c>
      <c r="BF90" s="33">
        <f>VLOOKUP(BC90&amp;"_"&amp;$AZ$9,データシート3!A:AB,MATCH("ea_"&amp;"風力（陸上）"&amp;"_年間発電",データシート3!$A$1:$AB$1,0),0)/10^3</f>
        <v>231541.601</v>
      </c>
      <c r="BG90" s="33">
        <f>VLOOKUP(BC90&amp;"_"&amp;$AZ$9,データシート3!A:AB,MATCH("ea_"&amp;"中小水（河川）"&amp;"_年間発電",データシート3!$A$1:$AB$1,0),0)/10^3+VLOOKUP(BC90&amp;"_"&amp;$AZ$9,データシート3!A:AB,MATCH("ea_"&amp;"中小水（農業用水路）"&amp;"_年間発電",データシート3!$A$1:$AB$1,0),0)/10^3</f>
        <v>57094.673999999999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499529.60800000001</v>
      </c>
      <c r="BJ90" s="33">
        <f>(VLOOKUP($BC90&amp;"_"&amp;$AZ$8,データシート3!$A:$AN,MATCH("da_合計",データシート3!$A$1:$AN$1,0),0))/10^3</f>
        <v>37964.246902596227</v>
      </c>
      <c r="BK90" s="33">
        <f t="shared" si="21"/>
        <v>461565.3610974038</v>
      </c>
      <c r="BL90" s="33">
        <f t="shared" si="22"/>
        <v>0</v>
      </c>
      <c r="BM90" s="33">
        <f t="shared" si="23"/>
        <v>461565.3610974038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21604</v>
      </c>
      <c r="AY91" s="18" t="str">
        <f>IF(IFERROR(比較地域マスタ!$AE26,"")=0,"",IFERROR(比較地域マスタ!$AE26,""))</f>
        <v>白川村</v>
      </c>
      <c r="BA91" s="22">
        <v>20</v>
      </c>
      <c r="BB91" s="22">
        <v>1</v>
      </c>
      <c r="BC91" s="18" t="str">
        <f t="shared" si="24"/>
        <v>21604</v>
      </c>
      <c r="BD91" s="18" t="str">
        <f t="shared" si="25"/>
        <v>白川村</v>
      </c>
      <c r="BE91" s="33">
        <f>VLOOKUP(BC91&amp;"_"&amp;$AZ$9,データシート3!A:AB,MATCH("ea_"&amp;"太陽光（建物系）"&amp;"_年間発電",データシート3!$A$1:$AB$1,0),0)/10^3+VLOOKUP(BC91&amp;"_"&amp;$AZ$9,データシート3!A:AB,MATCH("ea_"&amp;"太陽光（土地系）"&amp;"_年間発電",データシート3!$A$1:$AB$1,0),0)/10^3</f>
        <v>30521.031000000003</v>
      </c>
      <c r="BF91" s="33">
        <f>VLOOKUP(BC91&amp;"_"&amp;$AZ$9,データシート3!A:AB,MATCH("ea_"&amp;"風力（陸上）"&amp;"_年間発電",データシート3!$A$1:$AB$1,0),0)/10^3</f>
        <v>56830.482000000004</v>
      </c>
      <c r="BG91" s="33">
        <f>VLOOKUP(BC91&amp;"_"&amp;$AZ$9,データシート3!A:AB,MATCH("ea_"&amp;"中小水（河川）"&amp;"_年間発電",データシート3!$A$1:$AB$1,0),0)/10^3+VLOOKUP(BC91&amp;"_"&amp;$AZ$9,データシート3!A:AB,MATCH("ea_"&amp;"中小水（農業用水路）"&amp;"_年間発電",データシート3!$A$1:$AB$1,0),0)/10^3</f>
        <v>293426.12800000003</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530.54100000000005</v>
      </c>
      <c r="BI91" s="33">
        <f t="shared" si="26"/>
        <v>381308.18200000009</v>
      </c>
      <c r="BJ91" s="33">
        <f>(VLOOKUP($BC91&amp;"_"&amp;$AZ$8,データシート3!$A:$AN,MATCH("da_合計",データシート3!$A$1:$AN$1,0),0))/10^3</f>
        <v>9625.8802359497004</v>
      </c>
      <c r="BK91" s="33">
        <f t="shared" si="21"/>
        <v>371682.30176405038</v>
      </c>
      <c r="BL91" s="33">
        <f t="shared" si="22"/>
        <v>0</v>
      </c>
      <c r="BM91" s="33">
        <f t="shared" si="23"/>
        <v>371682.30176405038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21362</v>
      </c>
      <c r="AY92" s="18" t="str">
        <f>IF(IFERROR(比較地域マスタ!$AE27,"")=0,"",IFERROR(比較地域マスタ!$AE27,""))</f>
        <v>関ケ原町</v>
      </c>
      <c r="AZ92" s="16"/>
      <c r="BA92" s="22">
        <v>21</v>
      </c>
      <c r="BB92" s="22">
        <v>1</v>
      </c>
      <c r="BC92" s="18" t="str">
        <f t="shared" si="24"/>
        <v>21362</v>
      </c>
      <c r="BD92" s="18" t="str">
        <f t="shared" si="25"/>
        <v>関ケ原町</v>
      </c>
      <c r="BE92" s="33">
        <f>VLOOKUP(BC92&amp;"_"&amp;$AZ$9,データシート3!A:AB,MATCH("ea_"&amp;"太陽光（建物系）"&amp;"_年間発電",データシート3!$A$1:$AB$1,0),0)/10^3+VLOOKUP(BC92&amp;"_"&amp;$AZ$9,データシート3!A:AB,MATCH("ea_"&amp;"太陽光（土地系）"&amp;"_年間発電",データシート3!$A$1:$AB$1,0),0)/10^3</f>
        <v>127435.049</v>
      </c>
      <c r="BF92" s="33">
        <f>VLOOKUP(BC92&amp;"_"&amp;$AZ$9,データシート3!A:AB,MATCH("ea_"&amp;"風力（陸上）"&amp;"_年間発電",データシート3!$A$1:$AB$1,0),0)/10^3</f>
        <v>191227.07399999999</v>
      </c>
      <c r="BG92" s="33">
        <f>VLOOKUP(BC92&amp;"_"&amp;$AZ$9,データシート3!A:AB,MATCH("ea_"&amp;"中小水（河川）"&amp;"_年間発電",データシート3!$A$1:$AB$1,0),0)/10^3+VLOOKUP(BC92&amp;"_"&amp;$AZ$9,データシート3!A:AB,MATCH("ea_"&amp;"中小水（農業用水路）"&amp;"_年間発電",データシート3!$A$1:$AB$1,0),0)/10^3</f>
        <v>2212.2869999999998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320874.41000000003</v>
      </c>
      <c r="BJ92" s="33">
        <f>(VLOOKUP($BC92&amp;"_"&amp;$AZ$8,データシート3!$A:$AN,MATCH("da_合計",データシート3!$A$1:$AN$1,0),0))/10^3</f>
        <v>68344.874834984337</v>
      </c>
      <c r="BK92" s="33">
        <f>BI92-BJ92</f>
        <v>252529.5351650157</v>
      </c>
      <c r="BL92" s="33">
        <f t="shared" si="22"/>
        <v>0</v>
      </c>
      <c r="BM92" s="33">
        <f t="shared" si="23"/>
        <v>252529.5351650157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21205</v>
      </c>
      <c r="AY93" s="18" t="str">
        <f>IF(IFERROR(比較地域マスタ!$AE28,"")=0,"",IFERROR(比較地域マスタ!$AE28,""))</f>
        <v>関市</v>
      </c>
      <c r="AZ93" s="16"/>
      <c r="BA93" s="22">
        <v>22</v>
      </c>
      <c r="BB93" s="22">
        <v>1</v>
      </c>
      <c r="BC93" s="18" t="str">
        <f t="shared" si="24"/>
        <v>21205</v>
      </c>
      <c r="BD93" s="18" t="str">
        <f t="shared" si="25"/>
        <v>関市</v>
      </c>
      <c r="BE93" s="33">
        <f>VLOOKUP(BC93&amp;"_"&amp;$AZ$9,データシート3!A:AB,MATCH("ea_"&amp;"太陽光（建物系）"&amp;"_年間発電",データシート3!$A$1:$AB$1,0),0)/10^3+VLOOKUP(BC93&amp;"_"&amp;$AZ$9,データシート3!A:AB,MATCH("ea_"&amp;"太陽光（土地系）"&amp;"_年間発電",データシート3!$A$1:$AB$1,0),0)/10^3</f>
        <v>1016345.7610000001</v>
      </c>
      <c r="BF93" s="33">
        <f>VLOOKUP(BC93&amp;"_"&amp;$AZ$9,データシート3!A:AB,MATCH("ea_"&amp;"風力（陸上）"&amp;"_年間発電",データシート3!$A$1:$AB$1,0),0)/10^3</f>
        <v>408866.55300000001</v>
      </c>
      <c r="BG93" s="33">
        <f>VLOOKUP(BC93&amp;"_"&amp;$AZ$9,データシート3!A:AB,MATCH("ea_"&amp;"中小水（河川）"&amp;"_年間発電",データシート3!$A$1:$AB$1,0),0)/10^3+VLOOKUP(BC93&amp;"_"&amp;$AZ$9,データシート3!A:AB,MATCH("ea_"&amp;"中小水（農業用水路）"&amp;"_年間発電",データシート3!$A$1:$AB$1,0),0)/10^3</f>
        <v>70583.588000000003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1495795.902</v>
      </c>
      <c r="BJ93" s="33">
        <f>(VLOOKUP($BC93&amp;"_"&amp;$AZ$8,データシート3!$A:$AN,MATCH("da_合計",データシート3!$A$1:$AN$1,0),0))/10^3</f>
        <v>729018.17733443668</v>
      </c>
      <c r="BK93" s="33">
        <f t="shared" si="21"/>
        <v>766777.72466556332</v>
      </c>
      <c r="BL93" s="33">
        <f t="shared" si="22"/>
        <v>0</v>
      </c>
      <c r="BM93" s="33">
        <f t="shared" si="23"/>
        <v>766777.72466556332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21203</v>
      </c>
      <c r="AY94" s="18" t="str">
        <f>IF(IFERROR(比較地域マスタ!$AE29,"")=0,"",IFERROR(比較地域マスタ!$AE29,""))</f>
        <v>高山市</v>
      </c>
      <c r="AZ94" s="16"/>
      <c r="BA94" s="22">
        <v>23</v>
      </c>
      <c r="BB94" s="22">
        <v>1</v>
      </c>
      <c r="BC94" s="18" t="str">
        <f t="shared" si="24"/>
        <v>21203</v>
      </c>
      <c r="BD94" s="18" t="str">
        <f t="shared" si="25"/>
        <v>高山市</v>
      </c>
      <c r="BE94" s="33">
        <f>VLOOKUP(BC94&amp;"_"&amp;$AZ$9,データシート3!A:AB,MATCH("ea_"&amp;"太陽光（建物系）"&amp;"_年間発電",データシート3!$A$1:$AB$1,0),0)/10^3+VLOOKUP(BC94&amp;"_"&amp;$AZ$9,データシート3!A:AB,MATCH("ea_"&amp;"太陽光（土地系）"&amp;"_年間発電",データシート3!$A$1:$AB$1,0),0)/10^3</f>
        <v>1578357.044</v>
      </c>
      <c r="BF94" s="33">
        <f>VLOOKUP(BC94&amp;"_"&amp;$AZ$9,データシート3!A:AB,MATCH("ea_"&amp;"風力（陸上）"&amp;"_年間発電",データシート3!$A$1:$AB$1,0),0)/10^3</f>
        <v>3111069.0690000001</v>
      </c>
      <c r="BG94" s="33">
        <f>VLOOKUP(BC94&amp;"_"&amp;$AZ$9,データシート3!A:AB,MATCH("ea_"&amp;"中小水（河川）"&amp;"_年間発電",データシート3!$A$1:$AB$1,0),0)/10^3+VLOOKUP(BC94&amp;"_"&amp;$AZ$9,データシート3!A:AB,MATCH("ea_"&amp;"中小水（農業用水路）"&amp;"_年間発電",データシート3!$A$1:$AB$1,0),0)/10^3</f>
        <v>1781842.4400000002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774524.96100000013</v>
      </c>
      <c r="BI94" s="33">
        <f t="shared" si="26"/>
        <v>7245793.5140000004</v>
      </c>
      <c r="BJ94" s="33">
        <f>(VLOOKUP($BC94&amp;"_"&amp;$AZ$8,データシート3!$A:$AN,MATCH("da_合計",データシート3!$A$1:$AN$1,0),0))/10^3</f>
        <v>531947.63694370212</v>
      </c>
      <c r="BK94" s="33">
        <f t="shared" si="21"/>
        <v>6713845.8770562988</v>
      </c>
      <c r="BL94" s="33">
        <f t="shared" si="22"/>
        <v>0</v>
      </c>
      <c r="BM94" s="33">
        <f t="shared" si="23"/>
        <v>6713845.8770562988</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21204</v>
      </c>
      <c r="AY95" s="18" t="str">
        <f>IF(IFERROR(比較地域マスタ!$AE30,"")=0,"",IFERROR(比較地域マスタ!$AE30,""))</f>
        <v>多治見市</v>
      </c>
      <c r="AZ95" s="16"/>
      <c r="BA95" s="22">
        <v>24</v>
      </c>
      <c r="BB95" s="22">
        <v>1</v>
      </c>
      <c r="BC95" s="18" t="str">
        <f t="shared" si="24"/>
        <v>21204</v>
      </c>
      <c r="BD95" s="18" t="str">
        <f t="shared" si="25"/>
        <v>多治見市</v>
      </c>
      <c r="BE95" s="33">
        <f>VLOOKUP(BC95&amp;"_"&amp;$AZ$9,データシート3!A:AB,MATCH("ea_"&amp;"太陽光（建物系）"&amp;"_年間発電",データシート3!$A$1:$AB$1,0),0)/10^3+VLOOKUP(BC95&amp;"_"&amp;$AZ$9,データシート3!A:AB,MATCH("ea_"&amp;"太陽光（土地系）"&amp;"_年間発電",データシート3!$A$1:$AB$1,0),0)/10^3</f>
        <v>678630.43499999994</v>
      </c>
      <c r="BF95" s="33">
        <f>VLOOKUP(BC95&amp;"_"&amp;$AZ$9,データシート3!A:AB,MATCH("ea_"&amp;"風力（陸上）"&amp;"_年間発電",データシート3!$A$1:$AB$1,0),0)/10^3</f>
        <v>11938.476000000002</v>
      </c>
      <c r="BG95" s="33">
        <f>VLOOKUP(BC95&amp;"_"&amp;$AZ$9,データシート3!A:AB,MATCH("ea_"&amp;"中小水（河川）"&amp;"_年間発電",データシート3!$A$1:$AB$1,0),0)/10^3+VLOOKUP(BC95&amp;"_"&amp;$AZ$9,データシート3!A:AB,MATCH("ea_"&amp;"中小水（農業用水路）"&amp;"_年間発電",データシート3!$A$1:$AB$1,0),0)/10^3</f>
        <v>1818.48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692387.39099999995</v>
      </c>
      <c r="BJ95" s="33">
        <f>(VLOOKUP($BC95&amp;"_"&amp;$AZ$8,データシート3!$A:$AN,MATCH("da_合計",データシート3!$A$1:$AN$1,0),0))/10^3</f>
        <v>635555.05328906362</v>
      </c>
      <c r="BK95" s="33">
        <f t="shared" si="21"/>
        <v>56832.337710936321</v>
      </c>
      <c r="BL95" s="33">
        <f t="shared" si="22"/>
        <v>0</v>
      </c>
      <c r="BM95" s="33">
        <f t="shared" si="23"/>
        <v>56832.337710936321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21361</v>
      </c>
      <c r="AY96" s="18" t="str">
        <f>IF(IFERROR(比較地域マスタ!$AE31,"")=0,"",IFERROR(比較地域マスタ!$AE31,""))</f>
        <v>垂井町</v>
      </c>
      <c r="AZ96" s="16"/>
      <c r="BA96" s="22">
        <v>25</v>
      </c>
      <c r="BB96" s="22">
        <v>1</v>
      </c>
      <c r="BC96" s="18" t="str">
        <f t="shared" si="24"/>
        <v>21361</v>
      </c>
      <c r="BD96" s="18" t="str">
        <f t="shared" si="25"/>
        <v>垂井町</v>
      </c>
      <c r="BE96" s="33">
        <f>VLOOKUP(BC96&amp;"_"&amp;$AZ$9,データシート3!A:AB,MATCH("ea_"&amp;"太陽光（建物系）"&amp;"_年間発電",データシート3!$A$1:$AB$1,0),0)/10^3+VLOOKUP(BC96&amp;"_"&amp;$AZ$9,データシート3!A:AB,MATCH("ea_"&amp;"太陽光（土地系）"&amp;"_年間発電",データシート3!$A$1:$AB$1,0),0)/10^3</f>
        <v>414232.43400000001</v>
      </c>
      <c r="BF96" s="33">
        <f>VLOOKUP(BC96&amp;"_"&amp;$AZ$9,データシート3!A:AB,MATCH("ea_"&amp;"風力（陸上）"&amp;"_年間発電",データシート3!$A$1:$AB$1,0),0)/10^3</f>
        <v>37574.108</v>
      </c>
      <c r="BG96" s="33">
        <f>VLOOKUP(BC96&amp;"_"&amp;$AZ$9,データシート3!A:AB,MATCH("ea_"&amp;"中小水（河川）"&amp;"_年間発電",データシート3!$A$1:$AB$1,0),0)/10^3+VLOOKUP(BC96&amp;"_"&amp;$AZ$9,データシート3!A:AB,MATCH("ea_"&amp;"中小水（農業用水路）"&amp;"_年間発電",データシート3!$A$1:$AB$1,0),0)/10^3</f>
        <v>2214.7840000000006</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454021.326</v>
      </c>
      <c r="BJ96" s="33">
        <f>(VLOOKUP($BC96&amp;"_"&amp;$AZ$8,データシート3!$A:$AN,MATCH("da_合計",データシート3!$A$1:$AN$1,0),0))/10^3</f>
        <v>221285.07420109218</v>
      </c>
      <c r="BK96" s="33">
        <f t="shared" si="21"/>
        <v>232736.25179890782</v>
      </c>
      <c r="BL96" s="33">
        <f t="shared" si="22"/>
        <v>0</v>
      </c>
      <c r="BM96" s="33">
        <f t="shared" si="23"/>
        <v>232736.25179890782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21212</v>
      </c>
      <c r="AY97" s="18" t="str">
        <f>IF(IFERROR(比較地域マスタ!$AE32,"")=0,"",IFERROR(比較地域マスタ!$AE32,""))</f>
        <v>土岐市</v>
      </c>
      <c r="AZ97" s="16"/>
      <c r="BA97" s="22">
        <v>26</v>
      </c>
      <c r="BB97" s="22">
        <v>1</v>
      </c>
      <c r="BC97" s="18" t="str">
        <f t="shared" si="24"/>
        <v>21212</v>
      </c>
      <c r="BD97" s="18" t="str">
        <f t="shared" si="25"/>
        <v>土岐市</v>
      </c>
      <c r="BE97" s="33">
        <f>VLOOKUP(BC97&amp;"_"&amp;$AZ$9,データシート3!A:AB,MATCH("ea_"&amp;"太陽光（建物系）"&amp;"_年間発電",データシート3!$A$1:$AB$1,0),0)/10^3+VLOOKUP(BC97&amp;"_"&amp;$AZ$9,データシート3!A:AB,MATCH("ea_"&amp;"太陽光（土地系）"&amp;"_年間発電",データシート3!$A$1:$AB$1,0),0)/10^3</f>
        <v>516009.02100000001</v>
      </c>
      <c r="BF97" s="33">
        <f>VLOOKUP(BC97&amp;"_"&amp;$AZ$9,データシート3!A:AB,MATCH("ea_"&amp;"風力（陸上）"&amp;"_年間発電",データシート3!$A$1:$AB$1,0),0)/10^3</f>
        <v>6938.9579999999987</v>
      </c>
      <c r="BG97" s="33">
        <f>VLOOKUP(BC97&amp;"_"&amp;$AZ$9,データシート3!A:AB,MATCH("ea_"&amp;"中小水（河川）"&amp;"_年間発電",データシート3!$A$1:$AB$1,0),0)/10^3+VLOOKUP(BC97&amp;"_"&amp;$AZ$9,データシート3!A:AB,MATCH("ea_"&amp;"中小水（農業用水路）"&amp;"_年間発電",データシート3!$A$1:$AB$1,0),0)/10^3</f>
        <v>2483.8530000000001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525431.83199999994</v>
      </c>
      <c r="BJ97" s="33">
        <f>(VLOOKUP($BC97&amp;"_"&amp;$AZ$8,データシート3!$A:$AN,MATCH("da_合計",データシート3!$A$1:$AN$1,0),0))/10^3</f>
        <v>419002.14533664379</v>
      </c>
      <c r="BK97" s="33">
        <f t="shared" si="21"/>
        <v>106429.68666335614</v>
      </c>
      <c r="BL97" s="33">
        <f t="shared" si="22"/>
        <v>0</v>
      </c>
      <c r="BM97" s="33">
        <f t="shared" si="23"/>
        <v>106429.68666335614</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21502</v>
      </c>
      <c r="AY98" s="18" t="str">
        <f>IF(IFERROR(比較地域マスタ!$AE33,"")=0,"",IFERROR(比較地域マスタ!$AE33,""))</f>
        <v>富加町</v>
      </c>
      <c r="AZ98" s="16"/>
      <c r="BA98" s="22">
        <v>27</v>
      </c>
      <c r="BB98" s="22">
        <v>1</v>
      </c>
      <c r="BC98" s="18" t="str">
        <f t="shared" si="24"/>
        <v>21502</v>
      </c>
      <c r="BD98" s="18" t="str">
        <f t="shared" si="25"/>
        <v>富加町</v>
      </c>
      <c r="BE98" s="33">
        <f>VLOOKUP(BC98&amp;"_"&amp;$AZ$9,データシート3!A:AB,MATCH("ea_"&amp;"太陽光（建物系）"&amp;"_年間発電",データシート3!$A$1:$AB$1,0),0)/10^3+VLOOKUP(BC98&amp;"_"&amp;$AZ$9,データシート3!A:AB,MATCH("ea_"&amp;"太陽光（土地系）"&amp;"_年間発電",データシート3!$A$1:$AB$1,0),0)/10^3</f>
        <v>164388.41500000001</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164388.41500000001</v>
      </c>
      <c r="BJ98" s="33">
        <f>(VLOOKUP($BC98&amp;"_"&amp;$AZ$8,データシート3!$A:$AN,MATCH("da_合計",データシート3!$A$1:$AN$1,0),0))/10^3</f>
        <v>63111.307127308435</v>
      </c>
      <c r="BK98" s="33">
        <f t="shared" si="21"/>
        <v>101277.10787269157</v>
      </c>
      <c r="BL98" s="33">
        <f t="shared" si="22"/>
        <v>0</v>
      </c>
      <c r="BM98" s="33">
        <f t="shared" si="23"/>
        <v>101277.10787269157</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21206</v>
      </c>
      <c r="AY99" s="18" t="str">
        <f>IF(IFERROR(比較地域マスタ!$AE34,"")=0,"",IFERROR(比較地域マスタ!$AE34,""))</f>
        <v>中津川市</v>
      </c>
      <c r="AZ99" s="16"/>
      <c r="BA99" s="22">
        <v>28</v>
      </c>
      <c r="BB99" s="22">
        <v>1</v>
      </c>
      <c r="BC99" s="18" t="str">
        <f t="shared" si="24"/>
        <v>21206</v>
      </c>
      <c r="BD99" s="18" t="str">
        <f t="shared" si="25"/>
        <v>中津川市</v>
      </c>
      <c r="BE99" s="33">
        <f>VLOOKUP(BC99&amp;"_"&amp;$AZ$9,データシート3!A:AB,MATCH("ea_"&amp;"太陽光（建物系）"&amp;"_年間発電",データシート3!$A$1:$AB$1,0),0)/10^3+VLOOKUP(BC99&amp;"_"&amp;$AZ$9,データシート3!A:AB,MATCH("ea_"&amp;"太陽光（土地系）"&amp;"_年間発電",データシート3!$A$1:$AB$1,0),0)/10^3</f>
        <v>1347918.3210000002</v>
      </c>
      <c r="BF99" s="33">
        <f>VLOOKUP(BC99&amp;"_"&amp;$AZ$9,データシート3!A:AB,MATCH("ea_"&amp;"風力（陸上）"&amp;"_年間発電",データシート3!$A$1:$AB$1,0),0)/10^3</f>
        <v>169500.42600000001</v>
      </c>
      <c r="BG99" s="33">
        <f>VLOOKUP(BC99&amp;"_"&amp;$AZ$9,データシート3!A:AB,MATCH("ea_"&amp;"中小水（河川）"&amp;"_年間発電",データシート3!$A$1:$AB$1,0),0)/10^3+VLOOKUP(BC99&amp;"_"&amp;$AZ$9,データシート3!A:AB,MATCH("ea_"&amp;"中小水（農業用水路）"&amp;"_年間発電",データシート3!$A$1:$AB$1,0),0)/10^3</f>
        <v>105471.564</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1622890.3110000002</v>
      </c>
      <c r="BJ99" s="33">
        <f>(VLOOKUP($BC99&amp;"_"&amp;$AZ$8,データシート3!$A:$AN,MATCH("da_合計",データシート3!$A$1:$AN$1,0),0))/10^3</f>
        <v>673100.43896305328</v>
      </c>
      <c r="BK99" s="33">
        <f t="shared" si="21"/>
        <v>949789.87203694694</v>
      </c>
      <c r="BL99" s="33">
        <f t="shared" si="22"/>
        <v>0</v>
      </c>
      <c r="BM99" s="33">
        <f t="shared" si="23"/>
        <v>949789.87203694694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21209</v>
      </c>
      <c r="AY100" s="18" t="str">
        <f>IF(IFERROR(比較地域マスタ!$AE35,"")=0,"",IFERROR(比較地域マスタ!$AE35,""))</f>
        <v>羽島市</v>
      </c>
      <c r="AZ100" s="16"/>
      <c r="BA100" s="22">
        <v>29</v>
      </c>
      <c r="BB100" s="22">
        <v>1</v>
      </c>
      <c r="BC100" s="18" t="str">
        <f t="shared" si="24"/>
        <v>21209</v>
      </c>
      <c r="BD100" s="18" t="str">
        <f t="shared" si="25"/>
        <v>羽島市</v>
      </c>
      <c r="BE100" s="33">
        <f>VLOOKUP(BC100&amp;"_"&amp;$AZ$9,データシート3!A:AB,MATCH("ea_"&amp;"太陽光（建物系）"&amp;"_年間発電",データシート3!$A$1:$AB$1,0),0)/10^3+VLOOKUP(BC100&amp;"_"&amp;$AZ$9,データシート3!A:AB,MATCH("ea_"&amp;"太陽光（土地系）"&amp;"_年間発電",データシート3!$A$1:$AB$1,0),0)/10^3</f>
        <v>483533.36500000011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483533.36500000011</v>
      </c>
      <c r="BJ100" s="33">
        <f>(VLOOKUP($BC100&amp;"_"&amp;$AZ$8,データシート3!$A:$AN,MATCH("da_合計",データシート3!$A$1:$AN$1,0),0))/10^3</f>
        <v>343996.91188665217</v>
      </c>
      <c r="BK100" s="33">
        <f t="shared" si="21"/>
        <v>139536.45311334793</v>
      </c>
      <c r="BL100" s="33">
        <f t="shared" si="22"/>
        <v>0</v>
      </c>
      <c r="BM100" s="33">
        <f t="shared" si="23"/>
        <v>139536.45311334793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21507</v>
      </c>
      <c r="AY101" s="18" t="str">
        <f>IF(IFERROR(比較地域マスタ!$AE36,"")=0,"",IFERROR(比較地域マスタ!$AE36,""))</f>
        <v>東白川村</v>
      </c>
      <c r="AZ101" s="16"/>
      <c r="BA101" s="22">
        <v>30</v>
      </c>
      <c r="BB101" s="22">
        <v>1</v>
      </c>
      <c r="BC101" s="18" t="str">
        <f t="shared" si="24"/>
        <v>21507</v>
      </c>
      <c r="BD101" s="18" t="str">
        <f t="shared" si="25"/>
        <v>東白川村</v>
      </c>
      <c r="BE101" s="33">
        <f>VLOOKUP(BC101&amp;"_"&amp;$AZ$9,データシート3!A:AB,MATCH("ea_"&amp;"太陽光（建物系）"&amp;"_年間発電",データシート3!$A$1:$AB$1,0),0)/10^3+VLOOKUP(BC101&amp;"_"&amp;$AZ$9,データシート3!A:AB,MATCH("ea_"&amp;"太陽光（土地系）"&amp;"_年間発電",データシート3!$A$1:$AB$1,0),0)/10^3</f>
        <v>64080.097999999998</v>
      </c>
      <c r="BF101" s="33">
        <f>VLOOKUP(BC101&amp;"_"&amp;$AZ$9,データシート3!A:AB,MATCH("ea_"&amp;"風力（陸上）"&amp;"_年間発電",データシート3!$A$1:$AB$1,0),0)/10^3</f>
        <v>77661.375</v>
      </c>
      <c r="BG101" s="33">
        <f>VLOOKUP(BC101&amp;"_"&amp;$AZ$9,データシート3!A:AB,MATCH("ea_"&amp;"中小水（河川）"&amp;"_年間発電",データシート3!$A$1:$AB$1,0),0)/10^3+VLOOKUP(BC101&amp;"_"&amp;$AZ$9,データシート3!A:AB,MATCH("ea_"&amp;"中小水（農業用水路）"&amp;"_年間発電",データシート3!$A$1:$AB$1,0),0)/10^3</f>
        <v>20985.956999999999</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162727.43</v>
      </c>
      <c r="BJ101" s="33">
        <f>(VLOOKUP($BC101&amp;"_"&amp;$AZ$8,データシート3!$A:$AN,MATCH("da_合計",データシート3!$A$1:$AN$1,0),0))/10^3</f>
        <v>11778.448100714948</v>
      </c>
      <c r="BK101" s="33">
        <f t="shared" si="21"/>
        <v>150948.98189928505</v>
      </c>
      <c r="BL101" s="33">
        <f t="shared" si="22"/>
        <v>0</v>
      </c>
      <c r="BM101" s="33">
        <f t="shared" si="23"/>
        <v>150948.98189928505</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21217</v>
      </c>
      <c r="AY102" s="18" t="str">
        <f>IF(IFERROR(比較地域マスタ!$AE37,"")=0,"",IFERROR(比較地域マスタ!$AE37,""))</f>
        <v>飛騨市</v>
      </c>
      <c r="AZ102" s="16"/>
      <c r="BA102" s="22">
        <v>31</v>
      </c>
      <c r="BB102" s="22">
        <v>1</v>
      </c>
      <c r="BC102" s="18" t="str">
        <f t="shared" si="24"/>
        <v>21217</v>
      </c>
      <c r="BD102" s="18" t="str">
        <f t="shared" si="25"/>
        <v>飛騨市</v>
      </c>
      <c r="BE102" s="33">
        <f>VLOOKUP(BC102&amp;"_"&amp;$AZ$9,データシート3!A:AB,MATCH("ea_"&amp;"太陽光（建物系）"&amp;"_年間発電",データシート3!$A$1:$AB$1,0),0)/10^3+VLOOKUP(BC102&amp;"_"&amp;$AZ$9,データシート3!A:AB,MATCH("ea_"&amp;"太陽光（土地系）"&amp;"_年間発電",データシート3!$A$1:$AB$1,0),0)/10^3</f>
        <v>406238.989</v>
      </c>
      <c r="BF102" s="33">
        <f>VLOOKUP(BC102&amp;"_"&amp;$AZ$9,データシート3!A:AB,MATCH("ea_"&amp;"風力（陸上）"&amp;"_年間発電",データシート3!$A$1:$AB$1,0),0)/10^3</f>
        <v>1004523.6990000001</v>
      </c>
      <c r="BG102" s="33">
        <f>VLOOKUP(BC102&amp;"_"&amp;$AZ$9,データシート3!A:AB,MATCH("ea_"&amp;"中小水（河川）"&amp;"_年間発電",データシート3!$A$1:$AB$1,0),0)/10^3+VLOOKUP(BC102&amp;"_"&amp;$AZ$9,データシート3!A:AB,MATCH("ea_"&amp;"中小水（農業用水路）"&amp;"_年間発電",データシート3!$A$1:$AB$1,0),0)/10^3</f>
        <v>464605.80399999995</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1875368.4920000001</v>
      </c>
      <c r="BJ102" s="33">
        <f>(VLOOKUP($BC102&amp;"_"&amp;$AZ$8,データシート3!$A:$AN,MATCH("da_合計",データシート3!$A$1:$AN$1,0),0))/10^3</f>
        <v>182573.57249073806</v>
      </c>
      <c r="BK102" s="33">
        <f t="shared" si="21"/>
        <v>1692794.9195092621</v>
      </c>
      <c r="BL102" s="33">
        <f t="shared" si="22"/>
        <v>0</v>
      </c>
      <c r="BM102" s="33">
        <f t="shared" si="23"/>
        <v>1692794.9195092621</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21504</v>
      </c>
      <c r="AY103" s="18" t="str">
        <f>IF(IFERROR(比較地域マスタ!$AE38,"")=0,"",IFERROR(比較地域マスタ!$AE38,""))</f>
        <v>七宗町</v>
      </c>
      <c r="AZ103" s="16"/>
      <c r="BA103" s="22">
        <v>32</v>
      </c>
      <c r="BB103" s="22">
        <v>1</v>
      </c>
      <c r="BC103" s="18" t="str">
        <f t="shared" si="24"/>
        <v>21504</v>
      </c>
      <c r="BD103" s="18" t="str">
        <f t="shared" si="25"/>
        <v>七宗町</v>
      </c>
      <c r="BE103" s="33">
        <f>VLOOKUP(BC103&amp;"_"&amp;$AZ$9,データシート3!A:AB,MATCH("ea_"&amp;"太陽光（建物系）"&amp;"_年間発電",データシート3!$A$1:$AB$1,0),0)/10^3+VLOOKUP(BC103&amp;"_"&amp;$AZ$9,データシート3!A:AB,MATCH("ea_"&amp;"太陽光（土地系）"&amp;"_年間発電",データシート3!$A$1:$AB$1,0),0)/10^3</f>
        <v>76433.005999999994</v>
      </c>
      <c r="BF103" s="33">
        <f>VLOOKUP(BC103&amp;"_"&amp;$AZ$9,データシート3!A:AB,MATCH("ea_"&amp;"風力（陸上）"&amp;"_年間発電",データシート3!$A$1:$AB$1,0),0)/10^3</f>
        <v>57149.548000000003</v>
      </c>
      <c r="BG103" s="33">
        <f>VLOOKUP(BC103&amp;"_"&amp;$AZ$9,データシート3!A:AB,MATCH("ea_"&amp;"中小水（河川）"&amp;"_年間発電",データシート3!$A$1:$AB$1,0),0)/10^3+VLOOKUP(BC103&amp;"_"&amp;$AZ$9,データシート3!A:AB,MATCH("ea_"&amp;"中小水（農業用水路）"&amp;"_年間発電",データシート3!$A$1:$AB$1,0),0)/10^3</f>
        <v>269605.72499999998</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403188.27899999998</v>
      </c>
      <c r="BJ103" s="33">
        <f>(VLOOKUP($BC103&amp;"_"&amp;$AZ$8,データシート3!$A:$AN,MATCH("da_合計",データシート3!$A$1:$AN$1,0),0))/10^3</f>
        <v>17832.663199153896</v>
      </c>
      <c r="BK103" s="33">
        <f t="shared" si="21"/>
        <v>385355.61580084608</v>
      </c>
      <c r="BL103" s="33">
        <f t="shared" si="22"/>
        <v>0</v>
      </c>
      <c r="BM103" s="33">
        <f t="shared" si="23"/>
        <v>385355.61580084608</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21208</v>
      </c>
      <c r="AY104" s="18" t="str">
        <f>IF(IFERROR(比較地域マスタ!$AE39,"")=0,"",IFERROR(比較地域マスタ!$AE39,""))</f>
        <v>瑞浪市</v>
      </c>
      <c r="AZ104" s="16"/>
      <c r="BA104" s="22">
        <v>33</v>
      </c>
      <c r="BB104" s="22">
        <v>1</v>
      </c>
      <c r="BC104" s="18" t="str">
        <f t="shared" si="24"/>
        <v>21208</v>
      </c>
      <c r="BD104" s="18" t="str">
        <f t="shared" si="25"/>
        <v>瑞浪市</v>
      </c>
      <c r="BE104" s="33">
        <f>VLOOKUP(BC104&amp;"_"&amp;$AZ$9,データシート3!A:AB,MATCH("ea_"&amp;"太陽光（建物系）"&amp;"_年間発電",データシート3!$A$1:$AB$1,0),0)/10^3+VLOOKUP(BC104&amp;"_"&amp;$AZ$9,データシート3!A:AB,MATCH("ea_"&amp;"太陽光（土地系）"&amp;"_年間発電",データシート3!$A$1:$AB$1,0),0)/10^3</f>
        <v>441361.326</v>
      </c>
      <c r="BF104" s="33">
        <f>VLOOKUP(BC104&amp;"_"&amp;$AZ$9,データシート3!A:AB,MATCH("ea_"&amp;"風力（陸上）"&amp;"_年間発電",データシート3!$A$1:$AB$1,0),0)/10^3</f>
        <v>16910.391999999996</v>
      </c>
      <c r="BG104" s="33">
        <f>VLOOKUP(BC104&amp;"_"&amp;$AZ$9,データシート3!A:AB,MATCH("ea_"&amp;"中小水（河川）"&amp;"_年間発電",データシート3!$A$1:$AB$1,0),0)/10^3+VLOOKUP(BC104&amp;"_"&amp;$AZ$9,データシート3!A:AB,MATCH("ea_"&amp;"中小水（農業用水路）"&amp;"_年間発電",データシート3!$A$1:$AB$1,0),0)/10^3</f>
        <v>1194.357</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459466.07500000001</v>
      </c>
      <c r="BJ104" s="33">
        <f>(VLOOKUP($BC104&amp;"_"&amp;$AZ$8,データシート3!$A:$AN,MATCH("da_合計",データシート3!$A$1:$AN$1,0),0))/10^3</f>
        <v>290969.77543933992</v>
      </c>
      <c r="BK104" s="33">
        <f t="shared" ref="BK104:BK135" si="27">BI104-BJ104</f>
        <v>168496.29956066009</v>
      </c>
      <c r="BL104" s="33">
        <f t="shared" ref="BL104:BL135" si="28">IF(BK104&gt;0,0,BK104)</f>
        <v>0</v>
      </c>
      <c r="BM104" s="33">
        <f t="shared" ref="BM104:BM135" si="29">IF(BK104&gt;0,BK104,0)</f>
        <v>168496.29956066009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21216</v>
      </c>
      <c r="AY105" s="18" t="str">
        <f>IF(IFERROR(比較地域マスタ!$AE40,"")=0,"",IFERROR(比較地域マスタ!$AE40,""))</f>
        <v>瑞穂市</v>
      </c>
      <c r="AZ105" s="16"/>
      <c r="BA105" s="22">
        <v>34</v>
      </c>
      <c r="BB105" s="22">
        <v>1</v>
      </c>
      <c r="BC105" s="18" t="str">
        <f t="shared" si="24"/>
        <v>21216</v>
      </c>
      <c r="BD105" s="18" t="str">
        <f t="shared" si="25"/>
        <v>瑞穂市</v>
      </c>
      <c r="BE105" s="33">
        <f>VLOOKUP(BC105&amp;"_"&amp;$AZ$9,データシート3!A:AB,MATCH("ea_"&amp;"太陽光（建物系）"&amp;"_年間発電",データシート3!$A$1:$AB$1,0),0)/10^3+VLOOKUP(BC105&amp;"_"&amp;$AZ$9,データシート3!A:AB,MATCH("ea_"&amp;"太陽光（土地系）"&amp;"_年間発電",データシート3!$A$1:$AB$1,0),0)/10^3</f>
        <v>303732.52699999994</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303732.52699999994</v>
      </c>
      <c r="BJ105" s="33">
        <f>(VLOOKUP($BC105&amp;"_"&amp;$AZ$8,データシート3!$A:$AN,MATCH("da_合計",データシート3!$A$1:$AN$1,0),0))/10^3</f>
        <v>292596.58160111605</v>
      </c>
      <c r="BK105" s="33">
        <f t="shared" si="27"/>
        <v>11135.945398883894</v>
      </c>
      <c r="BL105" s="33">
        <f t="shared" si="28"/>
        <v>0</v>
      </c>
      <c r="BM105" s="33">
        <f t="shared" si="29"/>
        <v>11135.945398883894</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21521</v>
      </c>
      <c r="AY106" s="18" t="str">
        <f>IF(IFERROR(比較地域マスタ!$AE41,"")=0,"",IFERROR(比較地域マスタ!$AE41,""))</f>
        <v>御嵩町</v>
      </c>
      <c r="AZ106" s="16"/>
      <c r="BA106" s="22">
        <v>35</v>
      </c>
      <c r="BB106" s="22">
        <v>1</v>
      </c>
      <c r="BC106" s="18" t="str">
        <f t="shared" si="24"/>
        <v>21521</v>
      </c>
      <c r="BD106" s="18" t="str">
        <f t="shared" si="25"/>
        <v>御嵩町</v>
      </c>
      <c r="BE106" s="33">
        <f>VLOOKUP(BC106&amp;"_"&amp;$AZ$9,データシート3!A:AB,MATCH("ea_"&amp;"太陽光（建物系）"&amp;"_年間発電",データシート3!$A$1:$AB$1,0),0)/10^3+VLOOKUP(BC106&amp;"_"&amp;$AZ$9,データシート3!A:AB,MATCH("ea_"&amp;"太陽光（土地系）"&amp;"_年間発電",データシート3!$A$1:$AB$1,0),0)/10^3</f>
        <v>231738.467</v>
      </c>
      <c r="BF106" s="33">
        <f>VLOOKUP(BC106&amp;"_"&amp;$AZ$9,データシート3!A:AB,MATCH("ea_"&amp;"風力（陸上）"&amp;"_年間発電",データシート3!$A$1:$AB$1,0),0)/10^3</f>
        <v>0</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231738.467</v>
      </c>
      <c r="BJ106" s="33">
        <f>(VLOOKUP($BC106&amp;"_"&amp;$AZ$8,データシート3!$A:$AN,MATCH("da_合計",データシート3!$A$1:$AN$1,0),0))/10^3</f>
        <v>188850.36680903001</v>
      </c>
      <c r="BK106" s="33">
        <f t="shared" si="27"/>
        <v>42888.100190969999</v>
      </c>
      <c r="BL106" s="33">
        <f t="shared" si="28"/>
        <v>0</v>
      </c>
      <c r="BM106" s="33">
        <f t="shared" si="29"/>
        <v>42888.100190969999</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21211</v>
      </c>
      <c r="AY107" s="18" t="str">
        <f>IF(IFERROR(比較地域マスタ!$AE42,"")=0,"",IFERROR(比較地域マスタ!$AE42,""))</f>
        <v>美濃加茂市</v>
      </c>
      <c r="AZ107" s="16"/>
      <c r="BA107" s="22">
        <v>36</v>
      </c>
      <c r="BB107" s="22">
        <v>1</v>
      </c>
      <c r="BC107" s="18" t="str">
        <f t="shared" si="24"/>
        <v>21211</v>
      </c>
      <c r="BD107" s="18" t="str">
        <f t="shared" si="25"/>
        <v>美濃加茂市</v>
      </c>
      <c r="BE107" s="33">
        <f>VLOOKUP(BC107&amp;"_"&amp;$AZ$9,データシート3!A:AB,MATCH("ea_"&amp;"太陽光（建物系）"&amp;"_年間発電",データシート3!$A$1:$AB$1,0),0)/10^3+VLOOKUP(BC107&amp;"_"&amp;$AZ$9,データシート3!A:AB,MATCH("ea_"&amp;"太陽光（土地系）"&amp;"_年間発電",データシート3!$A$1:$AB$1,0),0)/10^3</f>
        <v>672762.68099999987</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3520.2579999999994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676282.9389999999</v>
      </c>
      <c r="BJ107" s="33">
        <f>(VLOOKUP($BC107&amp;"_"&amp;$AZ$8,データシート3!$A:$AN,MATCH("da_合計",データシート3!$A$1:$AN$1,0),0))/10^3</f>
        <v>451939.28044715268</v>
      </c>
      <c r="BK107" s="33">
        <f t="shared" si="27"/>
        <v>224343.65855284722</v>
      </c>
      <c r="BL107" s="33">
        <f t="shared" si="28"/>
        <v>0</v>
      </c>
      <c r="BM107" s="33">
        <f t="shared" si="29"/>
        <v>224343.65855284722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21207</v>
      </c>
      <c r="AY108" s="18" t="str">
        <f>IF(IFERROR(比較地域マスタ!$AE43,"")=0,"",IFERROR(比較地域マスタ!$AE43,""))</f>
        <v>美濃市</v>
      </c>
      <c r="AZ108" s="16"/>
      <c r="BA108" s="22">
        <v>37</v>
      </c>
      <c r="BB108" s="22">
        <v>1</v>
      </c>
      <c r="BC108" s="18" t="str">
        <f t="shared" si="24"/>
        <v>21207</v>
      </c>
      <c r="BD108" s="18" t="str">
        <f t="shared" si="25"/>
        <v>美濃市</v>
      </c>
      <c r="BE108" s="33">
        <f>VLOOKUP(BC108&amp;"_"&amp;$AZ$9,データシート3!A:AB,MATCH("ea_"&amp;"太陽光（建物系）"&amp;"_年間発電",データシート3!$A$1:$AB$1,0),0)/10^3+VLOOKUP(BC108&amp;"_"&amp;$AZ$9,データシート3!A:AB,MATCH("ea_"&amp;"太陽光（土地系）"&amp;"_年間発電",データシート3!$A$1:$AB$1,0),0)/10^3</f>
        <v>244907.58199999997</v>
      </c>
      <c r="BF108" s="33">
        <f>VLOOKUP(BC108&amp;"_"&amp;$AZ$9,データシート3!A:AB,MATCH("ea_"&amp;"風力（陸上）"&amp;"_年間発電",データシート3!$A$1:$AB$1,0),0)/10^3</f>
        <v>74363.316000000021</v>
      </c>
      <c r="BG108" s="33">
        <f>VLOOKUP(BC108&amp;"_"&amp;$AZ$9,データシート3!A:AB,MATCH("ea_"&amp;"中小水（河川）"&amp;"_年間発電",データシート3!$A$1:$AB$1,0),0)/10^3+VLOOKUP(BC108&amp;"_"&amp;$AZ$9,データシート3!A:AB,MATCH("ea_"&amp;"中小水（農業用水路）"&amp;"_年間発電",データシート3!$A$1:$AB$1,0),0)/10^3</f>
        <v>25346.107</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344617.005</v>
      </c>
      <c r="BJ108" s="33">
        <f>(VLOOKUP($BC108&amp;"_"&amp;$AZ$8,データシート3!$A:$AN,MATCH("da_合計",データシート3!$A$1:$AN$1,0),0))/10^3</f>
        <v>193631.32566232732</v>
      </c>
      <c r="BK108" s="33">
        <f t="shared" si="27"/>
        <v>150985.67933767269</v>
      </c>
      <c r="BL108" s="33">
        <f t="shared" si="28"/>
        <v>0</v>
      </c>
      <c r="BM108" s="33">
        <f t="shared" si="29"/>
        <v>150985.67933767269</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21218</v>
      </c>
      <c r="AY109" s="18" t="str">
        <f>IF(IFERROR(比較地域マスタ!$AE44,"")=0,"",IFERROR(比較地域マスタ!$AE44,""))</f>
        <v>本巣市</v>
      </c>
      <c r="AZ109" s="16"/>
      <c r="BA109" s="22">
        <v>38</v>
      </c>
      <c r="BB109" s="22">
        <v>1</v>
      </c>
      <c r="BC109" s="18" t="str">
        <f t="shared" si="24"/>
        <v>21218</v>
      </c>
      <c r="BD109" s="18" t="str">
        <f t="shared" si="25"/>
        <v>本巣市</v>
      </c>
      <c r="BE109" s="33">
        <f>VLOOKUP(BC109&amp;"_"&amp;$AZ$9,データシート3!A:AB,MATCH("ea_"&amp;"太陽光（建物系）"&amp;"_年間発電",データシート3!$A$1:$AB$1,0),0)/10^3+VLOOKUP(BC109&amp;"_"&amp;$AZ$9,データシート3!A:AB,MATCH("ea_"&amp;"太陽光（土地系）"&amp;"_年間発電",データシート3!$A$1:$AB$1,0),0)/10^3</f>
        <v>643643.20400000014</v>
      </c>
      <c r="BF109" s="33">
        <f>VLOOKUP(BC109&amp;"_"&amp;$AZ$9,データシート3!A:AB,MATCH("ea_"&amp;"風力（陸上）"&amp;"_年間発電",データシート3!$A$1:$AB$1,0),0)/10^3</f>
        <v>536500.89300000004</v>
      </c>
      <c r="BG109" s="33">
        <f>VLOOKUP(BC109&amp;"_"&amp;$AZ$9,データシート3!A:AB,MATCH("ea_"&amp;"中小水（河川）"&amp;"_年間発電",データシート3!$A$1:$AB$1,0),0)/10^3+VLOOKUP(BC109&amp;"_"&amp;$AZ$9,データシート3!A:AB,MATCH("ea_"&amp;"中小水（農業用水路）"&amp;"_年間発電",データシート3!$A$1:$AB$1,0),0)/10^3</f>
        <v>66328.394</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1246472.4910000002</v>
      </c>
      <c r="BJ109" s="33">
        <f>(VLOOKUP($BC109&amp;"_"&amp;$AZ$8,データシート3!$A:$AN,MATCH("da_合計",データシート3!$A$1:$AN$1,0),0))/10^3</f>
        <v>243214.1523495148</v>
      </c>
      <c r="BK109" s="33">
        <f t="shared" si="27"/>
        <v>1003258.3386504854</v>
      </c>
      <c r="BL109" s="33">
        <f t="shared" si="28"/>
        <v>0</v>
      </c>
      <c r="BM109" s="33">
        <f t="shared" si="29"/>
        <v>1003258.3386504854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21505</v>
      </c>
      <c r="AY110" s="18" t="str">
        <f>IF(IFERROR(比較地域マスタ!$AE45,"")=0,"",IFERROR(比較地域マスタ!$AE45,""))</f>
        <v>八百津町</v>
      </c>
      <c r="AZ110" s="16"/>
      <c r="BA110" s="22">
        <v>39</v>
      </c>
      <c r="BB110" s="22">
        <v>1</v>
      </c>
      <c r="BC110" s="18" t="str">
        <f t="shared" si="24"/>
        <v>21505</v>
      </c>
      <c r="BD110" s="18" t="str">
        <f t="shared" si="25"/>
        <v>八百津町</v>
      </c>
      <c r="BE110" s="33">
        <f>VLOOKUP(BC110&amp;"_"&amp;$AZ$9,データシート3!A:AB,MATCH("ea_"&amp;"太陽光（建物系）"&amp;"_年間発電",データシート3!$A$1:$AB$1,0),0)/10^3+VLOOKUP(BC110&amp;"_"&amp;$AZ$9,データシート3!A:AB,MATCH("ea_"&amp;"太陽光（土地系）"&amp;"_年間発電",データシート3!$A$1:$AB$1,0),0)/10^3</f>
        <v>207529.11800000002</v>
      </c>
      <c r="BF110" s="33">
        <f>VLOOKUP(BC110&amp;"_"&amp;$AZ$9,データシート3!A:AB,MATCH("ea_"&amp;"風力（陸上）"&amp;"_年間発電",データシート3!$A$1:$AB$1,0),0)/10^3</f>
        <v>24094.705999999998</v>
      </c>
      <c r="BG110" s="33">
        <f>VLOOKUP(BC110&amp;"_"&amp;$AZ$9,データシート3!A:AB,MATCH("ea_"&amp;"中小水（河川）"&amp;"_年間発電",データシート3!$A$1:$AB$1,0),0)/10^3+VLOOKUP(BC110&amp;"_"&amp;$AZ$9,データシート3!A:AB,MATCH("ea_"&amp;"中小水（農業用水路）"&amp;"_年間発電",データシート3!$A$1:$AB$1,0),0)/10^3</f>
        <v>12669.127</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244292.95100000003</v>
      </c>
      <c r="BJ110" s="33">
        <f>(VLOOKUP($BC110&amp;"_"&amp;$AZ$8,データシート3!$A:$AN,MATCH("da_合計",データシート3!$A$1:$AN$1,0),0))/10^3</f>
        <v>86990.53754815353</v>
      </c>
      <c r="BK110" s="33">
        <f t="shared" si="27"/>
        <v>157302.41345184651</v>
      </c>
      <c r="BL110" s="33">
        <f t="shared" si="28"/>
        <v>0</v>
      </c>
      <c r="BM110" s="33">
        <f t="shared" si="29"/>
        <v>157302.41345184651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21215</v>
      </c>
      <c r="AY111" s="18" t="str">
        <f>IF(IFERROR(比較地域マスタ!$AE46,"")=0,"",IFERROR(比較地域マスタ!$AE46,""))</f>
        <v>山県市</v>
      </c>
      <c r="AZ111" s="16"/>
      <c r="BA111" s="22">
        <v>40</v>
      </c>
      <c r="BB111" s="22">
        <v>1</v>
      </c>
      <c r="BC111" s="18" t="str">
        <f t="shared" si="24"/>
        <v>21215</v>
      </c>
      <c r="BD111" s="18" t="str">
        <f t="shared" si="25"/>
        <v>山県市</v>
      </c>
      <c r="BE111" s="33">
        <f>VLOOKUP(BC111&amp;"_"&amp;$AZ$9,データシート3!A:AB,MATCH("ea_"&amp;"太陽光（建物系）"&amp;"_年間発電",データシート3!$A$1:$AB$1,0),0)/10^3+VLOOKUP(BC111&amp;"_"&amp;$AZ$9,データシート3!A:AB,MATCH("ea_"&amp;"太陽光（土地系）"&amp;"_年間発電",データシート3!$A$1:$AB$1,0),0)/10^3</f>
        <v>416808.03699999995</v>
      </c>
      <c r="BF111" s="33">
        <f>VLOOKUP(BC111&amp;"_"&amp;$AZ$9,データシート3!A:AB,MATCH("ea_"&amp;"風力（陸上）"&amp;"_年間発電",データシート3!$A$1:$AB$1,0),0)/10^3</f>
        <v>176497.18700000001</v>
      </c>
      <c r="BG111" s="33">
        <f>VLOOKUP(BC111&amp;"_"&amp;$AZ$9,データシート3!A:AB,MATCH("ea_"&amp;"中小水（河川）"&amp;"_年間発電",データシート3!$A$1:$AB$1,0),0)/10^3+VLOOKUP(BC111&amp;"_"&amp;$AZ$9,データシート3!A:AB,MATCH("ea_"&amp;"中小水（農業用水路）"&amp;"_年間発電",データシート3!$A$1:$AB$1,0),0)/10^3</f>
        <v>26149.884999999995</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619455.10899999994</v>
      </c>
      <c r="BJ111" s="33">
        <f>(VLOOKUP($BC111&amp;"_"&amp;$AZ$8,データシート3!$A:$AN,MATCH("da_合計",データシート3!$A$1:$AN$1,0),0))/10^3</f>
        <v>170644.9040658265</v>
      </c>
      <c r="BK111" s="33">
        <f t="shared" si="27"/>
        <v>448810.20493417344</v>
      </c>
      <c r="BL111" s="33">
        <f t="shared" si="28"/>
        <v>0</v>
      </c>
      <c r="BM111" s="33">
        <f t="shared" si="29"/>
        <v>448810.20493417344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21341</v>
      </c>
      <c r="AY112" s="18" t="str">
        <f>IF(IFERROR(比較地域マスタ!$AE47,"")=0,"",IFERROR(比較地域マスタ!$AE47,""))</f>
        <v>養老町</v>
      </c>
      <c r="AZ112" s="16"/>
      <c r="BA112" s="22">
        <v>41</v>
      </c>
      <c r="BB112" s="22">
        <v>1</v>
      </c>
      <c r="BC112" s="18" t="str">
        <f t="shared" si="24"/>
        <v>21341</v>
      </c>
      <c r="BD112" s="18" t="str">
        <f t="shared" si="25"/>
        <v>養老町</v>
      </c>
      <c r="BE112" s="33">
        <f>VLOOKUP(BC112&amp;"_"&amp;$AZ$9,データシート3!A:AB,MATCH("ea_"&amp;"太陽光（建物系）"&amp;"_年間発電",データシート3!$A$1:$AB$1,0),0)/10^3+VLOOKUP(BC112&amp;"_"&amp;$AZ$9,データシート3!A:AB,MATCH("ea_"&amp;"太陽光（土地系）"&amp;"_年間発電",データシート3!$A$1:$AB$1,0),0)/10^3</f>
        <v>414537.49300000002</v>
      </c>
      <c r="BF112" s="33">
        <f>VLOOKUP(BC112&amp;"_"&amp;$AZ$9,データシート3!A:AB,MATCH("ea_"&amp;"風力（陸上）"&amp;"_年間発電",データシート3!$A$1:$AB$1,0),0)/10^3</f>
        <v>66331.171000000002</v>
      </c>
      <c r="BG112" s="33">
        <f>VLOOKUP(BC112&amp;"_"&amp;$AZ$9,データシート3!A:AB,MATCH("ea_"&amp;"中小水（河川）"&amp;"_年間発電",データシート3!$A$1:$AB$1,0),0)/10^3+VLOOKUP(BC112&amp;"_"&amp;$AZ$9,データシート3!A:AB,MATCH("ea_"&amp;"中小水（農業用水路）"&amp;"_年間発電",データシート3!$A$1:$AB$1,0),0)/10^3</f>
        <v>2772.3589999999999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483641.02299999999</v>
      </c>
      <c r="BJ112" s="33">
        <f>(VLOOKUP($BC112&amp;"_"&amp;$AZ$8,データシート3!$A:$AN,MATCH("da_合計",データシート3!$A$1:$AN$1,0),0))/10^3</f>
        <v>196496.93763681327</v>
      </c>
      <c r="BK112" s="33">
        <f t="shared" si="27"/>
        <v>287144.08536318672</v>
      </c>
      <c r="BL112" s="33">
        <f t="shared" si="28"/>
        <v>0</v>
      </c>
      <c r="BM112" s="33">
        <f t="shared" si="29"/>
        <v>287144.08536318672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21382</v>
      </c>
      <c r="AY113" s="18" t="str">
        <f>IF(IFERROR(比較地域マスタ!$AE48,"")=0,"",IFERROR(比較地域マスタ!$AE48,""))</f>
        <v>輪之内町</v>
      </c>
      <c r="AZ113" s="16"/>
      <c r="BA113" s="22">
        <v>42</v>
      </c>
      <c r="BB113" s="22">
        <v>1</v>
      </c>
      <c r="BC113" s="18" t="str">
        <f t="shared" si="24"/>
        <v>21382</v>
      </c>
      <c r="BD113" s="18" t="str">
        <f t="shared" si="25"/>
        <v>輪之内町</v>
      </c>
      <c r="BE113" s="33">
        <f>VLOOKUP(BC113&amp;"_"&amp;$AZ$9,データシート3!A:AB,MATCH("ea_"&amp;"太陽光（建物系）"&amp;"_年間発電",データシート3!$A$1:$AB$1,0),0)/10^3+VLOOKUP(BC113&amp;"_"&amp;$AZ$9,データシート3!A:AB,MATCH("ea_"&amp;"太陽光（土地系）"&amp;"_年間発電",データシート3!$A$1:$AB$1,0),0)/10^3</f>
        <v>134110.61900000001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134110.61900000001</v>
      </c>
      <c r="BJ113" s="33">
        <f>(VLOOKUP($BC113&amp;"_"&amp;$AZ$8,データシート3!$A:$AN,MATCH("da_合計",データシート3!$A$1:$AN$1,0),0))/10^3</f>
        <v>106003.26372634304</v>
      </c>
      <c r="BK113" s="33">
        <f t="shared" si="27"/>
        <v>28107.355273656969</v>
      </c>
      <c r="BL113" s="33">
        <f t="shared" si="28"/>
        <v>0</v>
      </c>
      <c r="BM113" s="33">
        <f t="shared" si="29"/>
        <v>28107.355273656969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大垣市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21202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43</v>
      </c>
      <c r="H7" s="701">
        <f t="shared" si="0"/>
        <v>43</v>
      </c>
      <c r="I7" s="701">
        <f t="shared" si="0"/>
        <v>40</v>
      </c>
      <c r="J7" s="701">
        <f t="shared" si="0"/>
        <v>43</v>
      </c>
      <c r="K7" s="702">
        <f t="shared" si="0"/>
        <v>43</v>
      </c>
      <c r="L7" s="702">
        <f t="shared" si="0"/>
        <v>44</v>
      </c>
      <c r="M7" s="702">
        <f t="shared" si="0"/>
        <v>44</v>
      </c>
      <c r="N7" s="702">
        <f t="shared" si="0"/>
        <v>40</v>
      </c>
      <c r="O7" s="702">
        <f>SUM(O8:O13)</f>
        <v>38</v>
      </c>
      <c r="P7" s="702">
        <f t="shared" si="0"/>
        <v>43</v>
      </c>
      <c r="Q7" s="703">
        <f>SUM(Q8:Q13)</f>
        <v>44</v>
      </c>
      <c r="R7" s="909">
        <f t="shared" si="0"/>
        <v>1436.346</v>
      </c>
      <c r="S7" s="910">
        <f t="shared" si="0"/>
        <v>1358.116</v>
      </c>
      <c r="T7" s="910">
        <f t="shared" si="0"/>
        <v>1468.9190000000001</v>
      </c>
      <c r="U7" s="910">
        <f t="shared" si="0"/>
        <v>1418.82</v>
      </c>
      <c r="V7" s="910">
        <f t="shared" si="0"/>
        <v>1355.75</v>
      </c>
      <c r="W7" s="910">
        <f t="shared" si="0"/>
        <v>1376.655</v>
      </c>
      <c r="X7" s="910">
        <f t="shared" si="0"/>
        <v>1482.1670000000001</v>
      </c>
      <c r="Y7" s="910">
        <f t="shared" si="0"/>
        <v>1463.8670000000002</v>
      </c>
      <c r="Z7" s="910">
        <f>SUM(Z8:Z13)</f>
        <v>1382.8789999999999</v>
      </c>
      <c r="AA7" s="910">
        <f>SUM(AA8:AA13)</f>
        <v>1294.873</v>
      </c>
      <c r="AB7" s="911">
        <f t="shared" si="0"/>
        <v>1310.7599999999998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1</v>
      </c>
      <c r="M8" s="709">
        <f>VLOOKUP($D$3&amp;"_"&amp;M$3,データシート1!$A:$BU,MATCH($G$2&amp;"_"&amp;$C8,データシート1!$A$1:$BU$1,0),0)</f>
        <v>1</v>
      </c>
      <c r="N8" s="709">
        <f>VLOOKUP($D$3&amp;"_"&amp;N$3,データシート1!$A:$BU,MATCH($G$2&amp;"_"&amp;$C8,データシート1!$A$1:$BU$1,0),0)</f>
        <v>1</v>
      </c>
      <c r="O8" s="709">
        <f>VLOOKUP($D$3&amp;"_"&amp;O$3,データシート1!$A:$BU,MATCH($G$2&amp;"_"&amp;$C8,データシート1!$A$1:$BU$1,0),0)</f>
        <v>1</v>
      </c>
      <c r="P8" s="709">
        <f>VLOOKUP($D$3&amp;"_"&amp;P$3,データシート1!$A:$BU,MATCH($G$2&amp;"_"&amp;$C8,データシート1!$A$1:$BU$1,0),0)</f>
        <v>1</v>
      </c>
      <c r="Q8" s="710">
        <f>VLOOKUP($D$3&amp;"_"&amp;Q$3,データシート1!$A:$BU,MATCH($G$2&amp;"_"&amp;$C8,データシート1!$A$1:$BU$1,0),0)</f>
        <v>1</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5.8970000000000002</v>
      </c>
      <c r="X8" s="913">
        <f>VLOOKUP($D$3&amp;"_"&amp;X$3,データシート1!$A:$BU,MATCH($R$2&amp;"_"&amp;$C8,データシート1!$A$1:$BU$1,0),0)</f>
        <v>6.0629999999999997</v>
      </c>
      <c r="Y8" s="913">
        <f>VLOOKUP($D$3&amp;"_"&amp;Y$3,データシート1!$A:$BU,MATCH($R$2&amp;"_"&amp;$C8,データシート1!$A$1:$BU$1,0),0)</f>
        <v>5.625</v>
      </c>
      <c r="Z8" s="913">
        <f>VLOOKUP($D$3&amp;"_"&amp;Z$3,データシート1!$A:$BU,MATCH($R$2&amp;"_"&amp;$C8,データシート1!$A$1:$BU$1,0),0)</f>
        <v>5.4859999999999998</v>
      </c>
      <c r="AA8" s="913">
        <f>VLOOKUP($D$3&amp;"_"&amp;AA$3,データシート1!$A:$BU,MATCH($R$2&amp;"_"&amp;$C8,データシート1!$A$1:$BU$1,0),0)</f>
        <v>6.2009999999999996</v>
      </c>
      <c r="AB8" s="914">
        <f>VLOOKUP($D$3&amp;"_"&amp;AB$3,データシート1!$A:$BU,MATCH($R$2&amp;"_"&amp;$C8,データシート1!$A$1:$BU$1,0),0)</f>
        <v>5.1269999999999998</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3.6019999999999999</v>
      </c>
      <c r="S9" s="916">
        <f>VLOOKUP($D$3&amp;"_"&amp;S$3,データシート1!$A:$BU,MATCH($R$2&amp;"_"&amp;$C9,データシート1!$A$1:$BU$1,0),0)</f>
        <v>3.5579999999999998</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34</v>
      </c>
      <c r="H10" s="714">
        <f>VLOOKUP($D$3&amp;"_"&amp;H$3,データシート1!$A:$BU,MATCH($G$2&amp;"_"&amp;$C10,データシート1!$A$1:$BU$1,0),0)</f>
        <v>34</v>
      </c>
      <c r="I10" s="714">
        <f>VLOOKUP($D$3&amp;"_"&amp;I$3,データシート1!$A:$BU,MATCH($G$2&amp;"_"&amp;$C10,データシート1!$A$1:$BU$1,0),0)</f>
        <v>34</v>
      </c>
      <c r="J10" s="714">
        <f>VLOOKUP($D$3&amp;"_"&amp;J$3,データシート1!$A:$BU,MATCH($G$2&amp;"_"&amp;$C10,データシート1!$A$1:$BU$1,0),0)</f>
        <v>35</v>
      </c>
      <c r="K10" s="715">
        <f>VLOOKUP($D$3&amp;"_"&amp;K$3,データシート1!$A:$BU,MATCH($G$2&amp;"_"&amp;$C10,データシート1!$A$1:$BU$1,0),0)</f>
        <v>34</v>
      </c>
      <c r="L10" s="715">
        <f>VLOOKUP($D$3&amp;"_"&amp;L$3,データシート1!$A:$BU,MATCH($G$2&amp;"_"&amp;$C10,データシート1!$A$1:$BU$1,0),0)</f>
        <v>34</v>
      </c>
      <c r="M10" s="715">
        <f>VLOOKUP($D$3&amp;"_"&amp;M$3,データシート1!$A:$BU,MATCH($G$2&amp;"_"&amp;$C10,データシート1!$A$1:$BU$1,0),0)</f>
        <v>34</v>
      </c>
      <c r="N10" s="715">
        <f>VLOOKUP($D$3&amp;"_"&amp;N$3,データシート1!$A:$BU,MATCH($G$2&amp;"_"&amp;$C10,データシート1!$A$1:$BU$1,0),0)</f>
        <v>30</v>
      </c>
      <c r="O10" s="715">
        <f>VLOOKUP($D$3&amp;"_"&amp;O$3,データシート1!$A:$BU,MATCH($G$2&amp;"_"&amp;$C10,データシート1!$A$1:$BU$1,0),0)</f>
        <v>28</v>
      </c>
      <c r="P10" s="715">
        <f>VLOOKUP($D$3&amp;"_"&amp;P$3,データシート1!$A:$BU,MATCH($G$2&amp;"_"&amp;$C10,データシート1!$A$1:$BU$1,0),0)</f>
        <v>34</v>
      </c>
      <c r="Q10" s="716">
        <f>VLOOKUP($D$3&amp;"_"&amp;Q$3,データシート1!$A:$BU,MATCH($G$2&amp;"_"&amp;$C10,データシート1!$A$1:$BU$1,0),0)</f>
        <v>34</v>
      </c>
      <c r="R10" s="915">
        <f>VLOOKUP($D$3&amp;"_"&amp;R$3,データシート1!$A:$BU,MATCH($R$2&amp;"_"&amp;$C10,データシート1!$A$1:$BU$1,0),0)</f>
        <v>1364.3779999999999</v>
      </c>
      <c r="S10" s="916">
        <f>VLOOKUP($D$3&amp;"_"&amp;S$3,データシート1!$A:$BU,MATCH($R$2&amp;"_"&amp;$C10,データシート1!$A$1:$BU$1,0),0)</f>
        <v>1288.8320000000001</v>
      </c>
      <c r="T10" s="916">
        <f>VLOOKUP($D$3&amp;"_"&amp;T$3,データシート1!$A:$BU,MATCH($R$2&amp;"_"&amp;$C10,データシート1!$A$1:$BU$1,0),0)</f>
        <v>1413.9670000000001</v>
      </c>
      <c r="U10" s="916">
        <f>VLOOKUP($D$3&amp;"_"&amp;U$3,データシート1!$A:$BU,MATCH($R$2&amp;"_"&amp;$C10,データシート1!$A$1:$BU$1,0),0)</f>
        <v>1363.46</v>
      </c>
      <c r="V10" s="916">
        <f>VLOOKUP($D$3&amp;"_"&amp;V$3,データシート1!$A:$BU,MATCH($R$2&amp;"_"&amp;$C10,データシート1!$A$1:$BU$1,0),0)</f>
        <v>1299.0319999999999</v>
      </c>
      <c r="W10" s="916">
        <f>VLOOKUP($D$3&amp;"_"&amp;W$3,データシート1!$A:$BU,MATCH($R$2&amp;"_"&amp;$C10,データシート1!$A$1:$BU$1,0),0)</f>
        <v>1309.173</v>
      </c>
      <c r="X10" s="916">
        <f>VLOOKUP($D$3&amp;"_"&amp;X$3,データシート1!$A:$BU,MATCH($R$2&amp;"_"&amp;$C10,データシート1!$A$1:$BU$1,0),0)</f>
        <v>1416.0830000000001</v>
      </c>
      <c r="Y10" s="916">
        <f>VLOOKUP($D$3&amp;"_"&amp;Y$3,データシート1!$A:$BU,MATCH($R$2&amp;"_"&amp;$C10,データシート1!$A$1:$BU$1,0),0)</f>
        <v>1402.8320000000001</v>
      </c>
      <c r="Z10" s="916">
        <f>VLOOKUP($D$3&amp;"_"&amp;Z$3,データシート1!$A:$BU,MATCH($R$2&amp;"_"&amp;$C10,データシート1!$A$1:$BU$1,0),0)</f>
        <v>1325.6869999999999</v>
      </c>
      <c r="AA10" s="916">
        <f>VLOOKUP($D$3&amp;"_"&amp;AA$3,データシート1!$A:$BU,MATCH($R$2&amp;"_"&amp;$C10,データシート1!$A$1:$BU$1,0),0)</f>
        <v>1244.8420000000001</v>
      </c>
      <c r="AB10" s="917">
        <f>VLOOKUP($D$3&amp;"_"&amp;AB$3,データシート1!$A:$BU,MATCH($R$2&amp;"_"&amp;$C10,データシート1!$A$1:$BU$1,0),0)</f>
        <v>1261.6669999999999</v>
      </c>
    </row>
    <row r="11" spans="2:30" s="21" customFormat="1" ht="20.45" customHeight="1">
      <c r="B11" s="704"/>
      <c r="C11" s="711" t="s">
        <v>520</v>
      </c>
      <c r="D11" s="712"/>
      <c r="E11" s="711"/>
      <c r="F11" s="712"/>
      <c r="G11" s="713">
        <f>VLOOKUP($D$3&amp;"_"&amp;G$3,データシート1!$A:$BU,MATCH($G$2&amp;"_"&amp;$C11,データシート1!$A$1:$BU$1,0),0)</f>
        <v>8</v>
      </c>
      <c r="H11" s="714">
        <f>VLOOKUP($D$3&amp;"_"&amp;H$3,データシート1!$A:$BU,MATCH($G$2&amp;"_"&amp;$C11,データシート1!$A$1:$BU$1,0),0)</f>
        <v>8</v>
      </c>
      <c r="I11" s="714">
        <f>VLOOKUP($D$3&amp;"_"&amp;I$3,データシート1!$A:$BU,MATCH($G$2&amp;"_"&amp;$C11,データシート1!$A$1:$BU$1,0),0)</f>
        <v>6</v>
      </c>
      <c r="J11" s="714">
        <f>VLOOKUP($D$3&amp;"_"&amp;J$3,データシート1!$A:$BU,MATCH($G$2&amp;"_"&amp;$C11,データシート1!$A$1:$BU$1,0),0)</f>
        <v>8</v>
      </c>
      <c r="K11" s="715">
        <f>VLOOKUP($D$3&amp;"_"&amp;K$3,データシート1!$A:$BU,MATCH($G$2&amp;"_"&amp;$C11,データシート1!$A$1:$BU$1,0),0)</f>
        <v>9</v>
      </c>
      <c r="L11" s="715">
        <f>VLOOKUP($D$3&amp;"_"&amp;L$3,データシート1!$A:$BU,MATCH($G$2&amp;"_"&amp;$C11,データシート1!$A$1:$BU$1,0),0)</f>
        <v>9</v>
      </c>
      <c r="M11" s="715">
        <f>VLOOKUP($D$3&amp;"_"&amp;M$3,データシート1!$A:$BU,MATCH($G$2&amp;"_"&amp;$C11,データシート1!$A$1:$BU$1,0),0)</f>
        <v>9</v>
      </c>
      <c r="N11" s="715">
        <f>VLOOKUP($D$3&amp;"_"&amp;N$3,データシート1!$A:$BU,MATCH($G$2&amp;"_"&amp;$C11,データシート1!$A$1:$BU$1,0),0)</f>
        <v>9</v>
      </c>
      <c r="O11" s="715">
        <f>VLOOKUP($D$3&amp;"_"&amp;O$3,データシート1!$A:$BU,MATCH($G$2&amp;"_"&amp;$C11,データシート1!$A$1:$BU$1,0),0)</f>
        <v>9</v>
      </c>
      <c r="P11" s="715">
        <f>VLOOKUP($D$3&amp;"_"&amp;P$3,データシート1!$A:$BU,MATCH($G$2&amp;"_"&amp;$C11,データシート1!$A$1:$BU$1,0),0)</f>
        <v>8</v>
      </c>
      <c r="Q11" s="716">
        <f>VLOOKUP($D$3&amp;"_"&amp;Q$3,データシート1!$A:$BU,MATCH($G$2&amp;"_"&amp;$C11,データシート1!$A$1:$BU$1,0),0)</f>
        <v>9</v>
      </c>
      <c r="R11" s="915">
        <f>VLOOKUP($D$3&amp;"_"&amp;R$3,データシート1!$A:$BU,MATCH($R$2&amp;"_"&amp;$C11,データシート1!$A$1:$BU$1,0),0)</f>
        <v>68.366</v>
      </c>
      <c r="S11" s="916">
        <f>VLOOKUP($D$3&amp;"_"&amp;S$3,データシート1!$A:$BU,MATCH($R$2&amp;"_"&amp;$C11,データシート1!$A$1:$BU$1,0),0)</f>
        <v>65.725999999999999</v>
      </c>
      <c r="T11" s="916">
        <f>VLOOKUP($D$3&amp;"_"&amp;T$3,データシート1!$A:$BU,MATCH($R$2&amp;"_"&amp;$C11,データシート1!$A$1:$BU$1,0),0)</f>
        <v>54.951999999999998</v>
      </c>
      <c r="U11" s="916">
        <f>VLOOKUP($D$3&amp;"_"&amp;U$3,データシート1!$A:$BU,MATCH($R$2&amp;"_"&amp;$C11,データシート1!$A$1:$BU$1,0),0)</f>
        <v>55.36</v>
      </c>
      <c r="V11" s="916">
        <f>VLOOKUP($D$3&amp;"_"&amp;V$3,データシート1!$A:$BU,MATCH($R$2&amp;"_"&amp;$C11,データシート1!$A$1:$BU$1,0),0)</f>
        <v>56.718000000000004</v>
      </c>
      <c r="W11" s="916">
        <f>VLOOKUP($D$3&amp;"_"&amp;W$3,データシート1!$A:$BU,MATCH($R$2&amp;"_"&amp;$C11,データシート1!$A$1:$BU$1,0),0)</f>
        <v>61.585000000000008</v>
      </c>
      <c r="X11" s="916">
        <f>VLOOKUP($D$3&amp;"_"&amp;X$3,データシート1!$A:$BU,MATCH($R$2&amp;"_"&amp;$C11,データシート1!$A$1:$BU$1,0),0)</f>
        <v>60.021000000000001</v>
      </c>
      <c r="Y11" s="916">
        <f>VLOOKUP($D$3&amp;"_"&amp;Y$3,データシート1!$A:$BU,MATCH($R$2&amp;"_"&amp;$C11,データシート1!$A$1:$BU$1,0),0)</f>
        <v>55.410000000000004</v>
      </c>
      <c r="Z11" s="916">
        <f>VLOOKUP($D$3&amp;"_"&amp;Z$3,データシート1!$A:$BU,MATCH($R$2&amp;"_"&amp;$C11,データシート1!$A$1:$BU$1,0),0)</f>
        <v>51.706000000000003</v>
      </c>
      <c r="AA11" s="916">
        <f>VLOOKUP($D$3&amp;"_"&amp;AA$3,データシート1!$A:$BU,MATCH($R$2&amp;"_"&amp;$C11,データシート1!$A$1:$BU$1,0),0)</f>
        <v>43.83</v>
      </c>
      <c r="AB11" s="917">
        <f>VLOOKUP($D$3&amp;"_"&amp;AB$3,データシート1!$A:$BU,MATCH($R$2&amp;"_"&amp;$C11,データシート1!$A$1:$BU$1,0),0)</f>
        <v>43.966000000000001</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1</v>
      </c>
      <c r="M14" s="735">
        <f>VLOOKUP($D$3&amp;"_"&amp;M$3,データシート2!$A:$SI,MATCH($G$2&amp;"_"&amp;$B14,データシート2!$A$1:$SI$1,0),0)</f>
        <v>1</v>
      </c>
      <c r="N14" s="735">
        <f>VLOOKUP($D$3&amp;"_"&amp;N$3,データシート2!$A:$SI,MATCH($G$2&amp;"_"&amp;$B14,データシート2!$A$1:$SI$1,0),0)</f>
        <v>1</v>
      </c>
      <c r="O14" s="735">
        <f>VLOOKUP($D$3&amp;"_"&amp;O$3,データシート2!$A:$SI,MATCH($G$2&amp;"_"&amp;$B14,データシート2!$A$1:$SI$1,0),0)</f>
        <v>1</v>
      </c>
      <c r="P14" s="735">
        <f>VLOOKUP($D$3&amp;"_"&amp;P$3,データシート2!$A:$SI,MATCH($G$2&amp;"_"&amp;$B14,データシート2!$A$1:$SI$1,0),0)</f>
        <v>1</v>
      </c>
      <c r="Q14" s="736">
        <f>VLOOKUP($D$3&amp;"_"&amp;Q$3,データシート2!$A:$SI,MATCH($G$2&amp;"_"&amp;$B14,データシート2!$A$1:$SI$1,0),0)</f>
        <v>1</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5.8970000000000002</v>
      </c>
      <c r="X14" s="925">
        <f>VLOOKUP($D$3&amp;"_"&amp;X$3,データシート2!$A:$SI,MATCH($R$2&amp;"_"&amp;$B14,データシート2!$A$1:$SI$1,0),0)</f>
        <v>6.0629999999999997</v>
      </c>
      <c r="Y14" s="925">
        <f>VLOOKUP($D$3&amp;"_"&amp;Y$3,データシート2!$A:$SI,MATCH($R$2&amp;"_"&amp;$B14,データシート2!$A$1:$SI$1,0),0)</f>
        <v>5.625</v>
      </c>
      <c r="Z14" s="925">
        <f>VLOOKUP($D$3&amp;"_"&amp;Z$3,データシート2!$A:$SI,MATCH($R$2&amp;"_"&amp;$B14,データシート2!$A$1:$SI$1,0),0)</f>
        <v>5.4859999999999998</v>
      </c>
      <c r="AA14" s="925">
        <f>VLOOKUP($D$3&amp;"_"&amp;AA$3,データシート2!$A:$SI,MATCH($R$2&amp;"_"&amp;$B14,データシート2!$A$1:$SI$1,0),0)</f>
        <v>6.2009999999999996</v>
      </c>
      <c r="AB14" s="926">
        <f>VLOOKUP($D$3&amp;"_"&amp;AB$3,データシート2!$A:$SI,MATCH($R$2&amp;"_"&amp;$B14,データシート2!$A$1:$SI$1,0),0)</f>
        <v>5.1269999999999998</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1</v>
      </c>
      <c r="M15" s="743">
        <f>VLOOKUP($D$3&amp;"_"&amp;M$3,データシート2!$A:$SI,MATCH($G$2&amp;"_"&amp;$C15,データシート2!$A$1:$SI$1,0),0)</f>
        <v>1</v>
      </c>
      <c r="N15" s="743">
        <f>VLOOKUP($D$3&amp;"_"&amp;N$3,データシート2!$A:$SI,MATCH($G$2&amp;"_"&amp;$C15,データシート2!$A$1:$SI$1,0),0)</f>
        <v>1</v>
      </c>
      <c r="O15" s="743">
        <f>VLOOKUP($D$3&amp;"_"&amp;O$3,データシート2!$A:$SI,MATCH($G$2&amp;"_"&amp;$C15,データシート2!$A$1:$SI$1,0),0)</f>
        <v>1</v>
      </c>
      <c r="P15" s="743">
        <f>VLOOKUP($D$3&amp;"_"&amp;P$3,データシート2!$A:$SI,MATCH($G$2&amp;"_"&amp;$C15,データシート2!$A$1:$SI$1,0),0)</f>
        <v>1</v>
      </c>
      <c r="Q15" s="744">
        <f>VLOOKUP($D$3&amp;"_"&amp;Q$3,データシート2!$A:$SI,MATCH($G$2&amp;"_"&amp;$C15,データシート2!$A$1:$SI$1,0),0)</f>
        <v>1</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5.8970000000000002</v>
      </c>
      <c r="X15" s="928">
        <f>VLOOKUP($D$3&amp;"_"&amp;X$3,データシート2!$A:$SI,MATCH($R$2&amp;"_"&amp;$C15,データシート2!$A$1:$SI$1,0),0)</f>
        <v>6.0629999999999997</v>
      </c>
      <c r="Y15" s="928">
        <f>VLOOKUP($D$3&amp;"_"&amp;Y$3,データシート2!$A:$SI,MATCH($R$2&amp;"_"&amp;$C15,データシート2!$A$1:$SI$1,0),0)</f>
        <v>5.625</v>
      </c>
      <c r="Z15" s="928">
        <f>VLOOKUP($D$3&amp;"_"&amp;Z$3,データシート2!$A:$SI,MATCH($R$2&amp;"_"&amp;$C15,データシート2!$A$1:$SI$1,0),0)</f>
        <v>5.4859999999999998</v>
      </c>
      <c r="AA15" s="928">
        <f>VLOOKUP($D$3&amp;"_"&amp;AA$3,データシート2!$A:$SI,MATCH($R$2&amp;"_"&amp;$C15,データシート2!$A$1:$SI$1,0),0)</f>
        <v>6.2009999999999996</v>
      </c>
      <c r="AB15" s="929">
        <f>VLOOKUP($D$3&amp;"_"&amp;AB$3,データシート2!$A:$SI,MATCH($R$2&amp;"_"&amp;$C15,データシート2!$A$1:$SI$1,0),0)</f>
        <v>5.1269999999999998</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1</v>
      </c>
      <c r="H22" s="734">
        <f>VLOOKUP($D$3&amp;"_"&amp;H$3,データシート2!$A:$SI,MATCH($G$2&amp;"_"&amp;$B22,データシート2!$A$1:$SI$1,0),0)</f>
        <v>1</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3.6019999999999999</v>
      </c>
      <c r="S22" s="925">
        <f>VLOOKUP($D$3&amp;"_"&amp;S$3,データシート2!$A:$SI,MATCH($R$2&amp;"_"&amp;$B22,データシート2!$A$1:$SI$1,0),0)</f>
        <v>3.5579999999999998</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1</v>
      </c>
      <c r="H24" s="766">
        <f>VLOOKUP($D$3&amp;"_"&amp;H$3,データシート2!$A:$SI,MATCH($G$2&amp;"_"&amp;$C24,データシート2!$A$1:$SI$1,0),0)</f>
        <v>1</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3.6019999999999999</v>
      </c>
      <c r="S24" s="938">
        <f>VLOOKUP($D$3&amp;"_"&amp;S$3,データシート2!$A:$SI,MATCH($R$2&amp;"_"&amp;$C24,データシート2!$A$1:$SI$1,0),0)</f>
        <v>3.5579999999999998</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34</v>
      </c>
      <c r="H26" s="734">
        <f>VLOOKUP($D$3&amp;"_"&amp;H$3,データシート2!$A:$SI,MATCH($G$2&amp;"_"&amp;$B26,データシート2!$A$1:$SI$1,0),0)</f>
        <v>34</v>
      </c>
      <c r="I26" s="734">
        <f>VLOOKUP($D$3&amp;"_"&amp;I$3,データシート2!$A:$SI,MATCH($G$2&amp;"_"&amp;$B26,データシート2!$A$1:$SI$1,0),0)</f>
        <v>34</v>
      </c>
      <c r="J26" s="734">
        <f>VLOOKUP($D$3&amp;"_"&amp;J$3,データシート2!$A:$SI,MATCH($G$2&amp;"_"&amp;$B26,データシート2!$A$1:$SI$1,0),0)</f>
        <v>35</v>
      </c>
      <c r="K26" s="735">
        <f>VLOOKUP($D$3&amp;"_"&amp;K$3,データシート2!$A:$SI,MATCH($G$2&amp;"_"&amp;$B26,データシート2!$A$1:$SI$1,0),0)</f>
        <v>34</v>
      </c>
      <c r="L26" s="735">
        <f>VLOOKUP($D$3&amp;"_"&amp;L$3,データシート2!$A:$SI,MATCH($G$2&amp;"_"&amp;$B26,データシート2!$A$1:$SI$1,0),0)</f>
        <v>34</v>
      </c>
      <c r="M26" s="735">
        <f>VLOOKUP($D$3&amp;"_"&amp;M$3,データシート2!$A:$SI,MATCH($G$2&amp;"_"&amp;$B26,データシート2!$A$1:$SI$1,0),0)</f>
        <v>34</v>
      </c>
      <c r="N26" s="735">
        <f>VLOOKUP($D$3&amp;"_"&amp;N$3,データシート2!$A:$SI,MATCH($G$2&amp;"_"&amp;$B26,データシート2!$A$1:$SI$1,0),0)</f>
        <v>30</v>
      </c>
      <c r="O26" s="735">
        <f>VLOOKUP($D$3&amp;"_"&amp;O$3,データシート2!$A:$SI,MATCH($G$2&amp;"_"&amp;$B26,データシート2!$A$1:$SI$1,0),0)</f>
        <v>28</v>
      </c>
      <c r="P26" s="735">
        <f>VLOOKUP($D$3&amp;"_"&amp;P$3,データシート2!$A:$SI,MATCH($G$2&amp;"_"&amp;$B26,データシート2!$A$1:$SI$1,0),0)</f>
        <v>34</v>
      </c>
      <c r="Q26" s="736">
        <f>VLOOKUP($D$3&amp;"_"&amp;Q$3,データシート2!$A:$SI,MATCH($G$2&amp;"_"&amp;$B26,データシート2!$A$1:$SI$1,0),0)</f>
        <v>34</v>
      </c>
      <c r="R26" s="924">
        <f>VLOOKUP($D$3&amp;"_"&amp;R$3,データシート2!$A:$SI,MATCH($R$2&amp;"_"&amp;$B26,データシート2!$A$1:$SI$1,0),0)</f>
        <v>1364.3779999999999</v>
      </c>
      <c r="S26" s="925">
        <f>VLOOKUP($D$3&amp;"_"&amp;S$3,データシート2!$A:$SI,MATCH($R$2&amp;"_"&amp;$B26,データシート2!$A$1:$SI$1,0),0)</f>
        <v>1288.8320000000001</v>
      </c>
      <c r="T26" s="925">
        <f>VLOOKUP($D$3&amp;"_"&amp;T$3,データシート2!$A:$SI,MATCH($R$2&amp;"_"&amp;$B26,データシート2!$A$1:$SI$1,0),0)</f>
        <v>1413.9670000000001</v>
      </c>
      <c r="U26" s="925">
        <f>VLOOKUP($D$3&amp;"_"&amp;U$3,データシート2!$A:$SI,MATCH($R$2&amp;"_"&amp;$B26,データシート2!$A$1:$SI$1,0),0)</f>
        <v>1363.46</v>
      </c>
      <c r="V26" s="925">
        <f>VLOOKUP($D$3&amp;"_"&amp;V$3,データシート2!$A:$SI,MATCH($R$2&amp;"_"&amp;$B26,データシート2!$A$1:$SI$1,0),0)</f>
        <v>1299.0319999999999</v>
      </c>
      <c r="W26" s="925">
        <f>VLOOKUP($D$3&amp;"_"&amp;W$3,データシート2!$A:$SI,MATCH($R$2&amp;"_"&amp;$B26,データシート2!$A$1:$SI$1,0),0)</f>
        <v>1309.173</v>
      </c>
      <c r="X26" s="925">
        <f>VLOOKUP($D$3&amp;"_"&amp;X$3,データシート2!$A:$SI,MATCH($R$2&amp;"_"&amp;$B26,データシート2!$A$1:$SI$1,0),0)</f>
        <v>1416.0830000000001</v>
      </c>
      <c r="Y26" s="925">
        <f>VLOOKUP($D$3&amp;"_"&amp;Y$3,データシート2!$A:$SI,MATCH($R$2&amp;"_"&amp;$B26,データシート2!$A$1:$SI$1,0),0)</f>
        <v>1402.8320000000001</v>
      </c>
      <c r="Z26" s="925">
        <f>VLOOKUP($D$3&amp;"_"&amp;Z$3,データシート2!$A:$SI,MATCH($R$2&amp;"_"&amp;$B26,データシート2!$A$1:$SI$1,0),0)</f>
        <v>1325.6869999999999</v>
      </c>
      <c r="AA26" s="925">
        <f>VLOOKUP($D$3&amp;"_"&amp;AA$3,データシート2!$A:$SI,MATCH($R$2&amp;"_"&amp;$B26,データシート2!$A$1:$SI$1,0),0)</f>
        <v>1244.8420000000001</v>
      </c>
      <c r="AB26" s="926">
        <f>VLOOKUP($D$3&amp;"_"&amp;AB$3,データシート2!$A:$SI,MATCH($R$2&amp;"_"&amp;$B26,データシート2!$A$1:$SI$1,0),0)</f>
        <v>1261.6669999999999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3.4750000000000001</v>
      </c>
      <c r="S27" s="928">
        <f>VLOOKUP($D$3&amp;"_"&amp;S$3,データシート2!$A:$SI,MATCH($R$2&amp;"_"&amp;$C27,データシート2!$A$1:$SI$1,0),0)</f>
        <v>3.4740000000000002</v>
      </c>
      <c r="T27" s="928">
        <f>VLOOKUP($D$3&amp;"_"&amp;T$3,データシート2!$A:$SI,MATCH($R$2&amp;"_"&amp;$C27,データシート2!$A$1:$SI$1,0),0)</f>
        <v>2.7149999999999999</v>
      </c>
      <c r="U27" s="928">
        <f>VLOOKUP($D$3&amp;"_"&amp;U$3,データシート2!$A:$SI,MATCH($R$2&amp;"_"&amp;$C27,データシート2!$A$1:$SI$1,0),0)</f>
        <v>2.6819999999999999</v>
      </c>
      <c r="V27" s="928">
        <f>VLOOKUP($D$3&amp;"_"&amp;V$3,データシート2!$A:$SI,MATCH($R$2&amp;"_"&amp;$C27,データシート2!$A$1:$SI$1,0),0)</f>
        <v>2.6440000000000001</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4</v>
      </c>
      <c r="H29" s="766">
        <f>VLOOKUP($D$3&amp;"_"&amp;H$3,データシート2!$A:$SI,MATCH($G$2&amp;"_"&amp;$C29,データシート2!$A$1:$SI$1,0),0)</f>
        <v>4</v>
      </c>
      <c r="I29" s="766">
        <f>VLOOKUP($D$3&amp;"_"&amp;I$3,データシート2!$A:$SI,MATCH($G$2&amp;"_"&amp;$C29,データシート2!$A$1:$SI$1,0),0)</f>
        <v>4</v>
      </c>
      <c r="J29" s="766">
        <f>VLOOKUP($D$3&amp;"_"&amp;J$3,データシート2!$A:$SI,MATCH($G$2&amp;"_"&amp;$C29,データシート2!$A$1:$SI$1,0),0)</f>
        <v>4</v>
      </c>
      <c r="K29" s="767">
        <f>VLOOKUP($D$3&amp;"_"&amp;K$3,データシート2!$A:$SI,MATCH($G$2&amp;"_"&amp;$C29,データシート2!$A$1:$SI$1,0),0)</f>
        <v>4</v>
      </c>
      <c r="L29" s="767">
        <f>VLOOKUP($D$3&amp;"_"&amp;L$3,データシート2!$A:$SI,MATCH($G$2&amp;"_"&amp;$C29,データシート2!$A$1:$SI$1,0),0)</f>
        <v>4</v>
      </c>
      <c r="M29" s="767">
        <f>VLOOKUP($D$3&amp;"_"&amp;M$3,データシート2!$A:$SI,MATCH($G$2&amp;"_"&amp;$C29,データシート2!$A$1:$SI$1,0),0)</f>
        <v>4</v>
      </c>
      <c r="N29" s="767">
        <f>VLOOKUP($D$3&amp;"_"&amp;N$3,データシート2!$A:$SI,MATCH($G$2&amp;"_"&amp;$C29,データシート2!$A$1:$SI$1,0),0)</f>
        <v>4</v>
      </c>
      <c r="O29" s="767">
        <f>VLOOKUP($D$3&amp;"_"&amp;O$3,データシート2!$A:$SI,MATCH($G$2&amp;"_"&amp;$C29,データシート2!$A$1:$SI$1,0),0)</f>
        <v>3</v>
      </c>
      <c r="P29" s="767">
        <f>VLOOKUP($D$3&amp;"_"&amp;P$3,データシート2!$A:$SI,MATCH($G$2&amp;"_"&amp;$C29,データシート2!$A$1:$SI$1,0),0)</f>
        <v>4</v>
      </c>
      <c r="Q29" s="768">
        <f>VLOOKUP($D$3&amp;"_"&amp;Q$3,データシート2!$A:$SI,MATCH($G$2&amp;"_"&amp;$C29,データシート2!$A$1:$SI$1,0),0)</f>
        <v>4</v>
      </c>
      <c r="R29" s="937">
        <f>VLOOKUP($D$3&amp;"_"&amp;R$3,データシート2!$A:$SI,MATCH($R$2&amp;"_"&amp;$C29,データシート2!$A$1:$SI$1,0),0)</f>
        <v>29.881</v>
      </c>
      <c r="S29" s="938">
        <f>VLOOKUP($D$3&amp;"_"&amp;S$3,データシート2!$A:$SI,MATCH($R$2&amp;"_"&amp;$C29,データシート2!$A$1:$SI$1,0),0)</f>
        <v>29.283999999999999</v>
      </c>
      <c r="T29" s="938">
        <f>VLOOKUP($D$3&amp;"_"&amp;T$3,データシート2!$A:$SI,MATCH($R$2&amp;"_"&amp;$C29,データシート2!$A$1:$SI$1,0),0)</f>
        <v>30.286999999999999</v>
      </c>
      <c r="U29" s="938">
        <f>VLOOKUP($D$3&amp;"_"&amp;U$3,データシート2!$A:$SI,MATCH($R$2&amp;"_"&amp;$C29,データシート2!$A$1:$SI$1,0),0)</f>
        <v>29.881</v>
      </c>
      <c r="V29" s="938">
        <f>VLOOKUP($D$3&amp;"_"&amp;V$3,データシート2!$A:$SI,MATCH($R$2&amp;"_"&amp;$C29,データシート2!$A$1:$SI$1,0),0)</f>
        <v>27.47</v>
      </c>
      <c r="W29" s="938">
        <f>VLOOKUP($D$3&amp;"_"&amp;W$3,データシート2!$A:$SI,MATCH($R$2&amp;"_"&amp;$C29,データシート2!$A$1:$SI$1,0),0)</f>
        <v>25.989000000000001</v>
      </c>
      <c r="X29" s="938">
        <f>VLOOKUP($D$3&amp;"_"&amp;X$3,データシート2!$A:$SI,MATCH($R$2&amp;"_"&amp;$C29,データシート2!$A$1:$SI$1,0),0)</f>
        <v>25.861999999999998</v>
      </c>
      <c r="Y29" s="938">
        <f>VLOOKUP($D$3&amp;"_"&amp;Y$3,データシート2!$A:$SI,MATCH($R$2&amp;"_"&amp;$C29,データシート2!$A$1:$SI$1,0),0)</f>
        <v>25.957000000000001</v>
      </c>
      <c r="Z29" s="938">
        <f>VLOOKUP($D$3&amp;"_"&amp;Z$3,データシート2!$A:$SI,MATCH($R$2&amp;"_"&amp;$C29,データシート2!$A$1:$SI$1,0),0)</f>
        <v>13.949</v>
      </c>
      <c r="AA29" s="938">
        <f>VLOOKUP($D$3&amp;"_"&amp;AA$3,データシート2!$A:$SI,MATCH($R$2&amp;"_"&amp;$C29,データシート2!$A$1:$SI$1,0),0)</f>
        <v>19.884</v>
      </c>
      <c r="AB29" s="939">
        <f>VLOOKUP($D$3&amp;"_"&amp;AB$3,データシート2!$A:$SI,MATCH($R$2&amp;"_"&amp;$C29,データシート2!$A$1:$SI$1,0),0)</f>
        <v>20.783999999999999</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2</v>
      </c>
      <c r="H32" s="766">
        <f>VLOOKUP($D$3&amp;"_"&amp;H$3,データシート2!$A:$SI,MATCH($G$2&amp;"_"&amp;$C32,データシート2!$A$1:$SI$1,0),0)</f>
        <v>2</v>
      </c>
      <c r="I32" s="766">
        <f>VLOOKUP($D$3&amp;"_"&amp;I$3,データシート2!$A:$SI,MATCH($G$2&amp;"_"&amp;$C32,データシート2!$A$1:$SI$1,0),0)</f>
        <v>2</v>
      </c>
      <c r="J32" s="766">
        <f>VLOOKUP($D$3&amp;"_"&amp;J$3,データシート2!$A:$SI,MATCH($G$2&amp;"_"&amp;$C32,データシート2!$A$1:$SI$1,0),0)</f>
        <v>2</v>
      </c>
      <c r="K32" s="767">
        <f>VLOOKUP($D$3&amp;"_"&amp;K$3,データシート2!$A:$SI,MATCH($G$2&amp;"_"&amp;$C32,データシート2!$A$1:$SI$1,0),0)</f>
        <v>2</v>
      </c>
      <c r="L32" s="767">
        <f>VLOOKUP($D$3&amp;"_"&amp;L$3,データシート2!$A:$SI,MATCH($G$2&amp;"_"&amp;$C32,データシート2!$A$1:$SI$1,0),0)</f>
        <v>2</v>
      </c>
      <c r="M32" s="767">
        <f>VLOOKUP($D$3&amp;"_"&amp;M$3,データシート2!$A:$SI,MATCH($G$2&amp;"_"&amp;$C32,データシート2!$A$1:$SI$1,0),0)</f>
        <v>2</v>
      </c>
      <c r="N32" s="767">
        <f>VLOOKUP($D$3&amp;"_"&amp;N$3,データシート2!$A:$SI,MATCH($G$2&amp;"_"&amp;$C32,データシート2!$A$1:$SI$1,0),0)</f>
        <v>2</v>
      </c>
      <c r="O32" s="767">
        <f>VLOOKUP($D$3&amp;"_"&amp;O$3,データシート2!$A:$SI,MATCH($G$2&amp;"_"&amp;$C32,データシート2!$A$1:$SI$1,0),0)</f>
        <v>2</v>
      </c>
      <c r="P32" s="767">
        <f>VLOOKUP($D$3&amp;"_"&amp;P$3,データシート2!$A:$SI,MATCH($G$2&amp;"_"&amp;$C32,データシート2!$A$1:$SI$1,0),0)</f>
        <v>2</v>
      </c>
      <c r="Q32" s="768">
        <f>VLOOKUP($D$3&amp;"_"&amp;Q$3,データシート2!$A:$SI,MATCH($G$2&amp;"_"&amp;$C32,データシート2!$A$1:$SI$1,0),0)</f>
        <v>2</v>
      </c>
      <c r="R32" s="937">
        <f>VLOOKUP($D$3&amp;"_"&amp;R$3,データシート2!$A:$SI,MATCH($R$2&amp;"_"&amp;$C32,データシート2!$A$1:$SI$1,0),0)</f>
        <v>181.08799999999999</v>
      </c>
      <c r="S32" s="938">
        <f>VLOOKUP($D$3&amp;"_"&amp;S$3,データシート2!$A:$SI,MATCH($R$2&amp;"_"&amp;$C32,データシート2!$A$1:$SI$1,0),0)</f>
        <v>187.065</v>
      </c>
      <c r="T32" s="938">
        <f>VLOOKUP($D$3&amp;"_"&amp;T$3,データシート2!$A:$SI,MATCH($R$2&amp;"_"&amp;$C32,データシート2!$A$1:$SI$1,0),0)</f>
        <v>191.18600000000001</v>
      </c>
      <c r="U32" s="938">
        <f>VLOOKUP($D$3&amp;"_"&amp;U$3,データシート2!$A:$SI,MATCH($R$2&amp;"_"&amp;$C32,データシート2!$A$1:$SI$1,0),0)</f>
        <v>176.89599999999999</v>
      </c>
      <c r="V32" s="938">
        <f>VLOOKUP($D$3&amp;"_"&amp;V$3,データシート2!$A:$SI,MATCH($R$2&amp;"_"&amp;$C32,データシート2!$A$1:$SI$1,0),0)</f>
        <v>182.31399999999999</v>
      </c>
      <c r="W32" s="938">
        <f>VLOOKUP($D$3&amp;"_"&amp;W$3,データシート2!$A:$SI,MATCH($R$2&amp;"_"&amp;$C32,データシート2!$A$1:$SI$1,0),0)</f>
        <v>180.49799999999999</v>
      </c>
      <c r="X32" s="938">
        <f>VLOOKUP($D$3&amp;"_"&amp;X$3,データシート2!$A:$SI,MATCH($R$2&amp;"_"&amp;$C32,データシート2!$A$1:$SI$1,0),0)</f>
        <v>182.77</v>
      </c>
      <c r="Y32" s="938">
        <f>VLOOKUP($D$3&amp;"_"&amp;Y$3,データシート2!$A:$SI,MATCH($R$2&amp;"_"&amp;$C32,データシート2!$A$1:$SI$1,0),0)</f>
        <v>176.71299999999999</v>
      </c>
      <c r="Z32" s="938">
        <f>VLOOKUP($D$3&amp;"_"&amp;Z$3,データシート2!$A:$SI,MATCH($R$2&amp;"_"&amp;$C32,データシート2!$A$1:$SI$1,0),0)</f>
        <v>170.95400000000001</v>
      </c>
      <c r="AA32" s="938">
        <f>VLOOKUP($D$3&amp;"_"&amp;AA$3,データシート2!$A:$SI,MATCH($R$2&amp;"_"&amp;$C32,データシート2!$A$1:$SI$1,0),0)</f>
        <v>161.06</v>
      </c>
      <c r="AB32" s="939">
        <f>VLOOKUP($D$3&amp;"_"&amp;AB$3,データシート2!$A:$SI,MATCH($R$2&amp;"_"&amp;$C32,データシート2!$A$1:$SI$1,0),0)</f>
        <v>156.595</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6.117</v>
      </c>
      <c r="S33" s="938">
        <f>VLOOKUP($D$3&amp;"_"&amp;S$3,データシート2!$A:$SI,MATCH($R$2&amp;"_"&amp;$C33,データシート2!$A$1:$SI$1,0),0)</f>
        <v>7.3890000000000002</v>
      </c>
      <c r="T33" s="938">
        <f>VLOOKUP($D$3&amp;"_"&amp;T$3,データシート2!$A:$SI,MATCH($R$2&amp;"_"&amp;$C33,データシート2!$A$1:$SI$1,0),0)</f>
        <v>7.9909999999999997</v>
      </c>
      <c r="U33" s="938">
        <f>VLOOKUP($D$3&amp;"_"&amp;U$3,データシート2!$A:$SI,MATCH($R$2&amp;"_"&amp;$C33,データシート2!$A$1:$SI$1,0),0)</f>
        <v>7.9470000000000001</v>
      </c>
      <c r="V33" s="938">
        <f>VLOOKUP($D$3&amp;"_"&amp;V$3,データシート2!$A:$SI,MATCH($R$2&amp;"_"&amp;$C33,データシート2!$A$1:$SI$1,0),0)</f>
        <v>7.5140000000000002</v>
      </c>
      <c r="W33" s="938">
        <f>VLOOKUP($D$3&amp;"_"&amp;W$3,データシート2!$A:$SI,MATCH($R$2&amp;"_"&amp;$C33,データシート2!$A$1:$SI$1,0),0)</f>
        <v>7.6079999999999997</v>
      </c>
      <c r="X33" s="938">
        <f>VLOOKUP($D$3&amp;"_"&amp;X$3,データシート2!$A:$SI,MATCH($R$2&amp;"_"&amp;$C33,データシート2!$A$1:$SI$1,0),0)</f>
        <v>7.4029999999999996</v>
      </c>
      <c r="Y33" s="938">
        <f>VLOOKUP($D$3&amp;"_"&amp;Y$3,データシート2!$A:$SI,MATCH($R$2&amp;"_"&amp;$C33,データシート2!$A$1:$SI$1,0),0)</f>
        <v>7.085</v>
      </c>
      <c r="Z33" s="938">
        <f>VLOOKUP($D$3&amp;"_"&amp;Z$3,データシート2!$A:$SI,MATCH($R$2&amp;"_"&amp;$C33,データシート2!$A$1:$SI$1,0),0)</f>
        <v>6.8419999999999996</v>
      </c>
      <c r="AA33" s="938">
        <f>VLOOKUP($D$3&amp;"_"&amp;AA$3,データシート2!$A:$SI,MATCH($R$2&amp;"_"&amp;$C33,データシート2!$A$1:$SI$1,0),0)</f>
        <v>5.9889999999999999</v>
      </c>
      <c r="AB33" s="939">
        <f>VLOOKUP($D$3&amp;"_"&amp;AB$3,データシート2!$A:$SI,MATCH($R$2&amp;"_"&amp;$C33,データシート2!$A$1:$SI$1,0),0)</f>
        <v>5.9960000000000004</v>
      </c>
    </row>
    <row r="34" spans="2:29" s="745" customFormat="1" ht="16.5" customHeight="1">
      <c r="B34" s="737"/>
      <c r="C34" s="769">
        <v>16</v>
      </c>
      <c r="D34" s="770" t="s">
        <v>546</v>
      </c>
      <c r="E34" s="762"/>
      <c r="F34" s="764"/>
      <c r="G34" s="765">
        <f>VLOOKUP($D$3&amp;"_"&amp;G$3,データシート2!$A:$SI,MATCH($G$2&amp;"_"&amp;$C34,データシート2!$A$1:$SI$1,0),0)</f>
        <v>4</v>
      </c>
      <c r="H34" s="766">
        <f>VLOOKUP($D$3&amp;"_"&amp;H$3,データシート2!$A:$SI,MATCH($G$2&amp;"_"&amp;$C34,データシート2!$A$1:$SI$1,0),0)</f>
        <v>4</v>
      </c>
      <c r="I34" s="766">
        <f>VLOOKUP($D$3&amp;"_"&amp;I$3,データシート2!$A:$SI,MATCH($G$2&amp;"_"&amp;$C34,データシート2!$A$1:$SI$1,0),0)</f>
        <v>4</v>
      </c>
      <c r="J34" s="766">
        <f>VLOOKUP($D$3&amp;"_"&amp;J$3,データシート2!$A:$SI,MATCH($G$2&amp;"_"&amp;$C34,データシート2!$A$1:$SI$1,0),0)</f>
        <v>4</v>
      </c>
      <c r="K34" s="767">
        <f>VLOOKUP($D$3&amp;"_"&amp;K$3,データシート2!$A:$SI,MATCH($G$2&amp;"_"&amp;$C34,データシート2!$A$1:$SI$1,0),0)</f>
        <v>4</v>
      </c>
      <c r="L34" s="767">
        <f>VLOOKUP($D$3&amp;"_"&amp;L$3,データシート2!$A:$SI,MATCH($G$2&amp;"_"&amp;$C34,データシート2!$A$1:$SI$1,0),0)</f>
        <v>5</v>
      </c>
      <c r="M34" s="767">
        <f>VLOOKUP($D$3&amp;"_"&amp;M$3,データシート2!$A:$SI,MATCH($G$2&amp;"_"&amp;$C34,データシート2!$A$1:$SI$1,0),0)</f>
        <v>5</v>
      </c>
      <c r="N34" s="767">
        <f>VLOOKUP($D$3&amp;"_"&amp;N$3,データシート2!$A:$SI,MATCH($G$2&amp;"_"&amp;$C34,データシート2!$A$1:$SI$1,0),0)</f>
        <v>3</v>
      </c>
      <c r="O34" s="767">
        <f>VLOOKUP($D$3&amp;"_"&amp;O$3,データシート2!$A:$SI,MATCH($G$2&amp;"_"&amp;$C34,データシート2!$A$1:$SI$1,0),0)</f>
        <v>2</v>
      </c>
      <c r="P34" s="767">
        <f>VLOOKUP($D$3&amp;"_"&amp;P$3,データシート2!$A:$SI,MATCH($G$2&amp;"_"&amp;$C34,データシート2!$A$1:$SI$1,0),0)</f>
        <v>4</v>
      </c>
      <c r="Q34" s="768">
        <f>VLOOKUP($D$3&amp;"_"&amp;Q$3,データシート2!$A:$SI,MATCH($G$2&amp;"_"&amp;$C34,データシート2!$A$1:$SI$1,0),0)</f>
        <v>4</v>
      </c>
      <c r="R34" s="937">
        <f>VLOOKUP($D$3&amp;"_"&amp;R$3,データシート2!$A:$SI,MATCH($R$2&amp;"_"&amp;$C34,データシート2!$A$1:$SI$1,0),0)</f>
        <v>54.155999999999999</v>
      </c>
      <c r="S34" s="938">
        <f>VLOOKUP($D$3&amp;"_"&amp;S$3,データシート2!$A:$SI,MATCH($R$2&amp;"_"&amp;$C34,データシート2!$A$1:$SI$1,0),0)</f>
        <v>54.225000000000001</v>
      </c>
      <c r="T34" s="938">
        <f>VLOOKUP($D$3&amp;"_"&amp;T$3,データシート2!$A:$SI,MATCH($R$2&amp;"_"&amp;$C34,データシート2!$A$1:$SI$1,0),0)</f>
        <v>50.917999999999999</v>
      </c>
      <c r="U34" s="938">
        <f>VLOOKUP($D$3&amp;"_"&amp;U$3,データシート2!$A:$SI,MATCH($R$2&amp;"_"&amp;$C34,データシート2!$A$1:$SI$1,0),0)</f>
        <v>46.715000000000003</v>
      </c>
      <c r="V34" s="938">
        <f>VLOOKUP($D$3&amp;"_"&amp;V$3,データシート2!$A:$SI,MATCH($R$2&amp;"_"&amp;$C34,データシート2!$A$1:$SI$1,0),0)</f>
        <v>40.840000000000003</v>
      </c>
      <c r="W34" s="938">
        <f>VLOOKUP($D$3&amp;"_"&amp;W$3,データシート2!$A:$SI,MATCH($R$2&amp;"_"&amp;$C34,データシート2!$A$1:$SI$1,0),0)</f>
        <v>42.48</v>
      </c>
      <c r="X34" s="938">
        <f>VLOOKUP($D$3&amp;"_"&amp;X$3,データシート2!$A:$SI,MATCH($R$2&amp;"_"&amp;$C34,データシート2!$A$1:$SI$1,0),0)</f>
        <v>46.478999999999999</v>
      </c>
      <c r="Y34" s="938">
        <f>VLOOKUP($D$3&amp;"_"&amp;Y$3,データシート2!$A:$SI,MATCH($R$2&amp;"_"&amp;$C34,データシート2!$A$1:$SI$1,0),0)</f>
        <v>18.102</v>
      </c>
      <c r="Z34" s="938">
        <f>VLOOKUP($D$3&amp;"_"&amp;Z$3,データシート2!$A:$SI,MATCH($R$2&amp;"_"&amp;$C34,データシート2!$A$1:$SI$1,0),0)</f>
        <v>14.340999999999999</v>
      </c>
      <c r="AA34" s="938">
        <f>VLOOKUP($D$3&amp;"_"&amp;AA$3,データシート2!$A:$SI,MATCH($R$2&amp;"_"&amp;$C34,データシート2!$A$1:$SI$1,0),0)</f>
        <v>37.356000000000002</v>
      </c>
      <c r="AB34" s="939">
        <f>VLOOKUP($D$3&amp;"_"&amp;AB$3,データシート2!$A:$SI,MATCH($R$2&amp;"_"&amp;$C34,データシート2!$A$1:$SI$1,0),0)</f>
        <v>35.204000000000001</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2</v>
      </c>
      <c r="H38" s="766">
        <f>VLOOKUP($D$3&amp;"_"&amp;H$3,データシート2!$A:$SI,MATCH($G$2&amp;"_"&amp;$C38,データシート2!$A$1:$SI$1,0),0)</f>
        <v>2</v>
      </c>
      <c r="I38" s="766">
        <f>VLOOKUP($D$3&amp;"_"&amp;I$3,データシート2!$A:$SI,MATCH($G$2&amp;"_"&amp;$C38,データシート2!$A$1:$SI$1,0),0)</f>
        <v>2</v>
      </c>
      <c r="J38" s="766">
        <f>VLOOKUP($D$3&amp;"_"&amp;J$3,データシート2!$A:$SI,MATCH($G$2&amp;"_"&amp;$C38,データシート2!$A$1:$SI$1,0),0)</f>
        <v>2</v>
      </c>
      <c r="K38" s="767">
        <f>VLOOKUP($D$3&amp;"_"&amp;K$3,データシート2!$A:$SI,MATCH($G$2&amp;"_"&amp;$C38,データシート2!$A$1:$SI$1,0),0)</f>
        <v>1</v>
      </c>
      <c r="L38" s="767">
        <f>VLOOKUP($D$3&amp;"_"&amp;L$3,データシート2!$A:$SI,MATCH($G$2&amp;"_"&amp;$C38,データシート2!$A$1:$SI$1,0),0)</f>
        <v>2</v>
      </c>
      <c r="M38" s="767">
        <f>VLOOKUP($D$3&amp;"_"&amp;M$3,データシート2!$A:$SI,MATCH($G$2&amp;"_"&amp;$C38,データシート2!$A$1:$SI$1,0),0)</f>
        <v>2</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2</v>
      </c>
      <c r="Q38" s="768">
        <f>VLOOKUP($D$3&amp;"_"&amp;Q$3,データシート2!$A:$SI,MATCH($G$2&amp;"_"&amp;$C38,データシート2!$A$1:$SI$1,0),0)</f>
        <v>2</v>
      </c>
      <c r="R38" s="937">
        <f>VLOOKUP($D$3&amp;"_"&amp;R$3,データシート2!$A:$SI,MATCH($R$2&amp;"_"&amp;$C38,データシート2!$A$1:$SI$1,0),0)</f>
        <v>11.991</v>
      </c>
      <c r="S38" s="938">
        <f>VLOOKUP($D$3&amp;"_"&amp;S$3,データシート2!$A:$SI,MATCH($R$2&amp;"_"&amp;$C38,データシート2!$A$1:$SI$1,0),0)</f>
        <v>12.468999999999999</v>
      </c>
      <c r="T38" s="938">
        <f>VLOOKUP($D$3&amp;"_"&amp;T$3,データシート2!$A:$SI,MATCH($R$2&amp;"_"&amp;$C38,データシート2!$A$1:$SI$1,0),0)</f>
        <v>12.858000000000001</v>
      </c>
      <c r="U38" s="938">
        <f>VLOOKUP($D$3&amp;"_"&amp;U$3,データシート2!$A:$SI,MATCH($R$2&amp;"_"&amp;$C38,データシート2!$A$1:$SI$1,0),0)</f>
        <v>11.536</v>
      </c>
      <c r="V38" s="938">
        <f>VLOOKUP($D$3&amp;"_"&amp;V$3,データシート2!$A:$SI,MATCH($R$2&amp;"_"&amp;$C38,データシート2!$A$1:$SI$1,0),0)</f>
        <v>8.7989999999999995</v>
      </c>
      <c r="W38" s="938">
        <f>VLOOKUP($D$3&amp;"_"&amp;W$3,データシート2!$A:$SI,MATCH($R$2&amp;"_"&amp;$C38,データシート2!$A$1:$SI$1,0),0)</f>
        <v>12.576000000000001</v>
      </c>
      <c r="X38" s="938">
        <f>VLOOKUP($D$3&amp;"_"&amp;X$3,データシート2!$A:$SI,MATCH($R$2&amp;"_"&amp;$C38,データシート2!$A$1:$SI$1,0),0)</f>
        <v>12.475</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7.8140000000000001</v>
      </c>
      <c r="AB38" s="939">
        <f>VLOOKUP($D$3&amp;"_"&amp;AB$3,データシート2!$A:$SI,MATCH($R$2&amp;"_"&amp;$C38,データシート2!$A$1:$SI$1,0),0)</f>
        <v>8.8149999999999995</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9</v>
      </c>
      <c r="H41" s="766">
        <f>VLOOKUP($D$3&amp;"_"&amp;H$3,データシート2!$A:$SI,MATCH($G$2&amp;"_"&amp;$C41,データシート2!$A$1:$SI$1,0),0)</f>
        <v>9</v>
      </c>
      <c r="I41" s="766">
        <f>VLOOKUP($D$3&amp;"_"&amp;I$3,データシート2!$A:$SI,MATCH($G$2&amp;"_"&amp;$C41,データシート2!$A$1:$SI$1,0),0)</f>
        <v>9</v>
      </c>
      <c r="J41" s="766">
        <f>VLOOKUP($D$3&amp;"_"&amp;J$3,データシート2!$A:$SI,MATCH($G$2&amp;"_"&amp;$C41,データシート2!$A$1:$SI$1,0),0)</f>
        <v>9</v>
      </c>
      <c r="K41" s="767">
        <f>VLOOKUP($D$3&amp;"_"&amp;K$3,データシート2!$A:$SI,MATCH($G$2&amp;"_"&amp;$C41,データシート2!$A$1:$SI$1,0),0)</f>
        <v>9</v>
      </c>
      <c r="L41" s="767">
        <f>VLOOKUP($D$3&amp;"_"&amp;L$3,データシート2!$A:$SI,MATCH($G$2&amp;"_"&amp;$C41,データシート2!$A$1:$SI$1,0),0)</f>
        <v>8</v>
      </c>
      <c r="M41" s="767">
        <f>VLOOKUP($D$3&amp;"_"&amp;M$3,データシート2!$A:$SI,MATCH($G$2&amp;"_"&amp;$C41,データシート2!$A$1:$SI$1,0),0)</f>
        <v>8</v>
      </c>
      <c r="N41" s="767">
        <f>VLOOKUP($D$3&amp;"_"&amp;N$3,データシート2!$A:$SI,MATCH($G$2&amp;"_"&amp;$C41,データシート2!$A$1:$SI$1,0),0)</f>
        <v>8</v>
      </c>
      <c r="O41" s="767">
        <f>VLOOKUP($D$3&amp;"_"&amp;O$3,データシート2!$A:$SI,MATCH($G$2&amp;"_"&amp;$C41,データシート2!$A$1:$SI$1,0),0)</f>
        <v>8</v>
      </c>
      <c r="P41" s="767">
        <f>VLOOKUP($D$3&amp;"_"&amp;P$3,データシート2!$A:$SI,MATCH($G$2&amp;"_"&amp;$C41,データシート2!$A$1:$SI$1,0),0)</f>
        <v>8</v>
      </c>
      <c r="Q41" s="768">
        <f>VLOOKUP($D$3&amp;"_"&amp;Q$3,データシート2!$A:$SI,MATCH($G$2&amp;"_"&amp;$C41,データシート2!$A$1:$SI$1,0),0)</f>
        <v>8</v>
      </c>
      <c r="R41" s="937">
        <f>VLOOKUP($D$3&amp;"_"&amp;R$3,データシート2!$A:$SI,MATCH($R$2&amp;"_"&amp;$C41,データシート2!$A$1:$SI$1,0),0)</f>
        <v>864.44399999999996</v>
      </c>
      <c r="S41" s="938">
        <f>VLOOKUP($D$3&amp;"_"&amp;S$3,データシート2!$A:$SI,MATCH($R$2&amp;"_"&amp;$C41,データシート2!$A$1:$SI$1,0),0)</f>
        <v>809.95600000000002</v>
      </c>
      <c r="T41" s="938">
        <f>VLOOKUP($D$3&amp;"_"&amp;T$3,データシート2!$A:$SI,MATCH($R$2&amp;"_"&amp;$C41,データシート2!$A$1:$SI$1,0),0)</f>
        <v>918.21400000000006</v>
      </c>
      <c r="U41" s="938">
        <f>VLOOKUP($D$3&amp;"_"&amp;U$3,データシート2!$A:$SI,MATCH($R$2&amp;"_"&amp;$C41,データシート2!$A$1:$SI$1,0),0)</f>
        <v>884.73900000000003</v>
      </c>
      <c r="V41" s="938">
        <f>VLOOKUP($D$3&amp;"_"&amp;V$3,データシート2!$A:$SI,MATCH($R$2&amp;"_"&amp;$C41,データシート2!$A$1:$SI$1,0),0)</f>
        <v>812.56700000000001</v>
      </c>
      <c r="W41" s="938">
        <f>VLOOKUP($D$3&amp;"_"&amp;W$3,データシート2!$A:$SI,MATCH($R$2&amp;"_"&amp;$C41,データシート2!$A$1:$SI$1,0),0)</f>
        <v>822.07100000000003</v>
      </c>
      <c r="X41" s="938">
        <f>VLOOKUP($D$3&amp;"_"&amp;X$3,データシート2!$A:$SI,MATCH($R$2&amp;"_"&amp;$C41,データシート2!$A$1:$SI$1,0),0)</f>
        <v>913.26099999999997</v>
      </c>
      <c r="Y41" s="938">
        <f>VLOOKUP($D$3&amp;"_"&amp;Y$3,データシート2!$A:$SI,MATCH($R$2&amp;"_"&amp;$C41,データシート2!$A$1:$SI$1,0),0)</f>
        <v>952.21400000000006</v>
      </c>
      <c r="Z41" s="938">
        <f>VLOOKUP($D$3&amp;"_"&amp;Z$3,データシート2!$A:$SI,MATCH($R$2&amp;"_"&amp;$C41,データシート2!$A$1:$SI$1,0),0)</f>
        <v>896.16200000000003</v>
      </c>
      <c r="AA41" s="938">
        <f>VLOOKUP($D$3&amp;"_"&amp;AA$3,データシート2!$A:$SI,MATCH($R$2&amp;"_"&amp;$C41,データシート2!$A$1:$SI$1,0),0)</f>
        <v>782.23099999999999</v>
      </c>
      <c r="AB41" s="939">
        <f>VLOOKUP($D$3&amp;"_"&amp;AB$3,データシート2!$A:$SI,MATCH($R$2&amp;"_"&amp;$C41,データシート2!$A$1:$SI$1,0),0)</f>
        <v>795.48900000000003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3.9670000000000001</v>
      </c>
      <c r="S44" s="938">
        <f>VLOOKUP($D$3&amp;"_"&amp;S$3,データシート2!$A:$SI,MATCH($R$2&amp;"_"&amp;$C44,データシート2!$A$1:$SI$1,0),0)</f>
        <v>4.3520000000000003</v>
      </c>
      <c r="T44" s="938">
        <f>VLOOKUP($D$3&amp;"_"&amp;T$3,データシート2!$A:$SI,MATCH($R$2&amp;"_"&amp;$C44,データシート2!$A$1:$SI$1,0),0)</f>
        <v>4.4219999999999997</v>
      </c>
      <c r="U44" s="938">
        <f>VLOOKUP($D$3&amp;"_"&amp;U$3,データシート2!$A:$SI,MATCH($R$2&amp;"_"&amp;$C44,データシート2!$A$1:$SI$1,0),0)</f>
        <v>4.2889999999999997</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1</v>
      </c>
      <c r="H45" s="766">
        <f>VLOOKUP($D$3&amp;"_"&amp;H$3,データシート2!$A:$SI,MATCH($G$2&amp;"_"&amp;$C45,データシート2!$A$1:$SI$1,0),0)</f>
        <v>1</v>
      </c>
      <c r="I45" s="766">
        <f>VLOOKUP($D$3&amp;"_"&amp;I$3,データシート2!$A:$SI,MATCH($G$2&amp;"_"&amp;$C45,データシート2!$A$1:$SI$1,0),0)</f>
        <v>0</v>
      </c>
      <c r="J45" s="766">
        <f>VLOOKUP($D$3&amp;"_"&amp;J$3,データシート2!$A:$SI,MATCH($G$2&amp;"_"&amp;$C45,データシート2!$A$1:$SI$1,0),0)</f>
        <v>1</v>
      </c>
      <c r="K45" s="767">
        <f>VLOOKUP($D$3&amp;"_"&amp;K$3,データシート2!$A:$SI,MATCH($G$2&amp;"_"&amp;$C45,データシート2!$A$1:$SI$1,0),0)</f>
        <v>1</v>
      </c>
      <c r="L45" s="767">
        <f>VLOOKUP($D$3&amp;"_"&amp;L$3,データシート2!$A:$SI,MATCH($G$2&amp;"_"&amp;$C45,データシート2!$A$1:$SI$1,0),0)</f>
        <v>1</v>
      </c>
      <c r="M45" s="767">
        <f>VLOOKUP($D$3&amp;"_"&amp;M$3,データシート2!$A:$SI,MATCH($G$2&amp;"_"&amp;$C45,データシート2!$A$1:$SI$1,0),0)</f>
        <v>1</v>
      </c>
      <c r="N45" s="767">
        <f>VLOOKUP($D$3&amp;"_"&amp;N$3,データシート2!$A:$SI,MATCH($G$2&amp;"_"&amp;$C45,データシート2!$A$1:$SI$1,0),0)</f>
        <v>1</v>
      </c>
      <c r="O45" s="767">
        <f>VLOOKUP($D$3&amp;"_"&amp;O$3,データシート2!$A:$SI,MATCH($G$2&amp;"_"&amp;$C45,データシート2!$A$1:$SI$1,0),0)</f>
        <v>1</v>
      </c>
      <c r="P45" s="767">
        <f>VLOOKUP($D$3&amp;"_"&amp;P$3,データシート2!$A:$SI,MATCH($G$2&amp;"_"&amp;$C45,データシート2!$A$1:$SI$1,0),0)</f>
        <v>1</v>
      </c>
      <c r="Q45" s="768">
        <f>VLOOKUP($D$3&amp;"_"&amp;Q$3,データシート2!$A:$SI,MATCH($G$2&amp;"_"&amp;$C45,データシート2!$A$1:$SI$1,0),0)</f>
        <v>1</v>
      </c>
      <c r="R45" s="937">
        <f>VLOOKUP($D$3&amp;"_"&amp;R$3,データシート2!$A:$SI,MATCH($R$2&amp;"_"&amp;$C45,データシート2!$A$1:$SI$1,0),0)</f>
        <v>3.7850000000000001</v>
      </c>
      <c r="S45" s="938">
        <f>VLOOKUP($D$3&amp;"_"&amp;S$3,データシート2!$A:$SI,MATCH($R$2&amp;"_"&amp;$C45,データシート2!$A$1:$SI$1,0),0)</f>
        <v>3.798</v>
      </c>
      <c r="T45" s="938">
        <f>VLOOKUP($D$3&amp;"_"&amp;T$3,データシート2!$A:$SI,MATCH($R$2&amp;"_"&amp;$C45,データシート2!$A$1:$SI$1,0),0)</f>
        <v>0</v>
      </c>
      <c r="U45" s="938">
        <f>VLOOKUP($D$3&amp;"_"&amp;U$3,データシート2!$A:$SI,MATCH($R$2&amp;"_"&amp;$C45,データシート2!$A$1:$SI$1,0),0)</f>
        <v>4.1139999999999999</v>
      </c>
      <c r="V45" s="938">
        <f>VLOOKUP($D$3&amp;"_"&amp;V$3,データシート2!$A:$SI,MATCH($R$2&amp;"_"&amp;$C45,データシート2!$A$1:$SI$1,0),0)</f>
        <v>3.8660000000000001</v>
      </c>
      <c r="W45" s="938">
        <f>VLOOKUP($D$3&amp;"_"&amp;W$3,データシート2!$A:$SI,MATCH($R$2&amp;"_"&amp;$C45,データシート2!$A$1:$SI$1,0),0)</f>
        <v>3.2029999999999998</v>
      </c>
      <c r="X45" s="938">
        <f>VLOOKUP($D$3&amp;"_"&amp;X$3,データシート2!$A:$SI,MATCH($R$2&amp;"_"&amp;$C45,データシート2!$A$1:$SI$1,0),0)</f>
        <v>3.456</v>
      </c>
      <c r="Y45" s="938">
        <f>VLOOKUP($D$3&amp;"_"&amp;Y$3,データシート2!$A:$SI,MATCH($R$2&amp;"_"&amp;$C45,データシート2!$A$1:$SI$1,0),0)</f>
        <v>3.0670000000000002</v>
      </c>
      <c r="Z45" s="938">
        <f>VLOOKUP($D$3&amp;"_"&amp;Z$3,データシート2!$A:$SI,MATCH($R$2&amp;"_"&amp;$C45,データシート2!$A$1:$SI$1,0),0)</f>
        <v>2.867</v>
      </c>
      <c r="AA45" s="938">
        <f>VLOOKUP($D$3&amp;"_"&amp;AA$3,データシート2!$A:$SI,MATCH($R$2&amp;"_"&amp;$C45,データシート2!$A$1:$SI$1,0),0)</f>
        <v>2.024</v>
      </c>
      <c r="AB45" s="939">
        <f>VLOOKUP($D$3&amp;"_"&amp;AB$3,データシート2!$A:$SI,MATCH($R$2&amp;"_"&amp;$C45,データシート2!$A$1:$SI$1,0),0)</f>
        <v>2.214</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6</v>
      </c>
      <c r="H48" s="766">
        <f>VLOOKUP($D$3&amp;"_"&amp;H$3,データシート2!$A:$SI,MATCH($G$2&amp;"_"&amp;$C48,データシート2!$A$1:$SI$1,0),0)</f>
        <v>6</v>
      </c>
      <c r="I48" s="766">
        <f>VLOOKUP($D$3&amp;"_"&amp;I$3,データシート2!$A:$SI,MATCH($G$2&amp;"_"&amp;$C48,データシート2!$A$1:$SI$1,0),0)</f>
        <v>7</v>
      </c>
      <c r="J48" s="766">
        <f>VLOOKUP($D$3&amp;"_"&amp;J$3,データシート2!$A:$SI,MATCH($G$2&amp;"_"&amp;$C48,データシート2!$A$1:$SI$1,0),0)</f>
        <v>7</v>
      </c>
      <c r="K48" s="767">
        <f>VLOOKUP($D$3&amp;"_"&amp;K$3,データシート2!$A:$SI,MATCH($G$2&amp;"_"&amp;$C48,データシート2!$A$1:$SI$1,0),0)</f>
        <v>7</v>
      </c>
      <c r="L48" s="767">
        <f>VLOOKUP($D$3&amp;"_"&amp;L$3,データシート2!$A:$SI,MATCH($G$2&amp;"_"&amp;$C48,データシート2!$A$1:$SI$1,0),0)</f>
        <v>7</v>
      </c>
      <c r="M48" s="767">
        <f>VLOOKUP($D$3&amp;"_"&amp;M$3,データシート2!$A:$SI,MATCH($G$2&amp;"_"&amp;$C48,データシート2!$A$1:$SI$1,0),0)</f>
        <v>7</v>
      </c>
      <c r="N48" s="767">
        <f>VLOOKUP($D$3&amp;"_"&amp;N$3,データシート2!$A:$SI,MATCH($G$2&amp;"_"&amp;$C48,データシート2!$A$1:$SI$1,0),0)</f>
        <v>7</v>
      </c>
      <c r="O48" s="767">
        <f>VLOOKUP($D$3&amp;"_"&amp;O$3,データシート2!$A:$SI,MATCH($G$2&amp;"_"&amp;$C48,データシート2!$A$1:$SI$1,0),0)</f>
        <v>6</v>
      </c>
      <c r="P48" s="767">
        <f>VLOOKUP($D$3&amp;"_"&amp;P$3,データシート2!$A:$SI,MATCH($G$2&amp;"_"&amp;$C48,データシート2!$A$1:$SI$1,0),0)</f>
        <v>7</v>
      </c>
      <c r="Q48" s="768">
        <f>VLOOKUP($D$3&amp;"_"&amp;Q$3,データシート2!$A:$SI,MATCH($G$2&amp;"_"&amp;$C48,データシート2!$A$1:$SI$1,0),0)</f>
        <v>7</v>
      </c>
      <c r="R48" s="937">
        <f>VLOOKUP($D$3&amp;"_"&amp;R$3,データシート2!$A:$SI,MATCH($R$2&amp;"_"&amp;$C48,データシート2!$A$1:$SI$1,0),0)</f>
        <v>183.37899999999999</v>
      </c>
      <c r="S48" s="938">
        <f>VLOOKUP($D$3&amp;"_"&amp;S$3,データシート2!$A:$SI,MATCH($R$2&amp;"_"&amp;$C48,データシート2!$A$1:$SI$1,0),0)</f>
        <v>152.51</v>
      </c>
      <c r="T48" s="938">
        <f>VLOOKUP($D$3&amp;"_"&amp;T$3,データシート2!$A:$SI,MATCH($R$2&amp;"_"&amp;$C48,データシート2!$A$1:$SI$1,0),0)</f>
        <v>170.899</v>
      </c>
      <c r="U48" s="938">
        <f>VLOOKUP($D$3&amp;"_"&amp;U$3,データシート2!$A:$SI,MATCH($R$2&amp;"_"&amp;$C48,データシート2!$A$1:$SI$1,0),0)</f>
        <v>168.27199999999999</v>
      </c>
      <c r="V48" s="938">
        <f>VLOOKUP($D$3&amp;"_"&amp;V$3,データシート2!$A:$SI,MATCH($R$2&amp;"_"&amp;$C48,データシート2!$A$1:$SI$1,0),0)</f>
        <v>183.95500000000001</v>
      </c>
      <c r="W48" s="938">
        <f>VLOOKUP($D$3&amp;"_"&amp;W$3,データシート2!$A:$SI,MATCH($R$2&amp;"_"&amp;$C48,データシート2!$A$1:$SI$1,0),0)</f>
        <v>184.36799999999999</v>
      </c>
      <c r="X48" s="938">
        <f>VLOOKUP($D$3&amp;"_"&amp;X$3,データシート2!$A:$SI,MATCH($R$2&amp;"_"&amp;$C48,データシート2!$A$1:$SI$1,0),0)</f>
        <v>192.16800000000001</v>
      </c>
      <c r="Y48" s="938">
        <f>VLOOKUP($D$3&amp;"_"&amp;Y$3,データシート2!$A:$SI,MATCH($R$2&amp;"_"&amp;$C48,データシート2!$A$1:$SI$1,0),0)</f>
        <v>186.95500000000001</v>
      </c>
      <c r="Z48" s="938">
        <f>VLOOKUP($D$3&amp;"_"&amp;Z$3,データシート2!$A:$SI,MATCH($R$2&amp;"_"&amp;$C48,データシート2!$A$1:$SI$1,0),0)</f>
        <v>182.75899999999999</v>
      </c>
      <c r="AA48" s="938">
        <f>VLOOKUP($D$3&amp;"_"&amp;AA$3,データシート2!$A:$SI,MATCH($R$2&amp;"_"&amp;$C48,データシート2!$A$1:$SI$1,0),0)</f>
        <v>195.42599999999999</v>
      </c>
      <c r="AB48" s="939">
        <f>VLOOKUP($D$3&amp;"_"&amp;AB$3,データシート2!$A:$SI,MATCH($R$2&amp;"_"&amp;$C48,データシート2!$A$1:$SI$1,0),0)</f>
        <v>205.41399999999999</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4.1619999999999999</v>
      </c>
      <c r="W49" s="938">
        <f>VLOOKUP($D$3&amp;"_"&amp;W$3,データシート2!$A:$SI,MATCH($R$2&amp;"_"&amp;$C49,データシート2!$A$1:$SI$1,0),0)</f>
        <v>4.008</v>
      </c>
      <c r="X49" s="938">
        <f>VLOOKUP($D$3&amp;"_"&amp;X$3,データシート2!$A:$SI,MATCH($R$2&amp;"_"&amp;$C49,データシート2!$A$1:$SI$1,0),0)</f>
        <v>4.0110000000000001</v>
      </c>
      <c r="Y49" s="938">
        <f>VLOOKUP($D$3&amp;"_"&amp;Y$3,データシート2!$A:$SI,MATCH($R$2&amp;"_"&amp;$C49,データシート2!$A$1:$SI$1,0),0)</f>
        <v>3.7810000000000001</v>
      </c>
      <c r="Z49" s="938">
        <f>VLOOKUP($D$3&amp;"_"&amp;Z$3,データシート2!$A:$SI,MATCH($R$2&amp;"_"&amp;$C49,データシート2!$A$1:$SI$1,0),0)</f>
        <v>3.665</v>
      </c>
      <c r="AA49" s="938">
        <f>VLOOKUP($D$3&amp;"_"&amp;AA$3,データシート2!$A:$SI,MATCH($R$2&amp;"_"&amp;$C49,データシート2!$A$1:$SI$1,0),0)</f>
        <v>3.516</v>
      </c>
      <c r="AB49" s="939">
        <f>VLOOKUP($D$3&amp;"_"&amp;AB$3,データシート2!$A:$SI,MATCH($R$2&amp;"_"&amp;$C49,データシート2!$A$1:$SI$1,0),0)</f>
        <v>3.4569999999999999</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3</v>
      </c>
      <c r="N51" s="767">
        <f>VLOOKUP($D$3&amp;"_"&amp;N$3,データシート2!$A:$SI,MATCH($G$2&amp;"_"&amp;$C51,データシート2!$A$1:$SI$1,0),0)</f>
        <v>3</v>
      </c>
      <c r="O51" s="767">
        <f>VLOOKUP($D$3&amp;"_"&amp;O$3,データシート2!$A:$SI,MATCH($G$2&amp;"_"&amp;$C51,データシート2!$A$1:$SI$1,0),0)</f>
        <v>4</v>
      </c>
      <c r="P51" s="767">
        <f>VLOOKUP($D$3&amp;"_"&amp;P$3,データシート2!$A:$SI,MATCH($G$2&amp;"_"&amp;$C51,データシート2!$A$1:$SI$1,0),0)</f>
        <v>4</v>
      </c>
      <c r="Q51" s="768">
        <f>VLOOKUP($D$3&amp;"_"&amp;Q$3,データシート2!$A:$SI,MATCH($G$2&amp;"_"&amp;$C51,データシート2!$A$1:$SI$1,0),0)</f>
        <v>4</v>
      </c>
      <c r="R51" s="937">
        <f>VLOOKUP($D$3&amp;"_"&amp;R$3,データシート2!$A:$SI,MATCH($R$2&amp;"_"&amp;$C51,データシート2!$A$1:$SI$1,0),0)</f>
        <v>22.094999999999999</v>
      </c>
      <c r="S51" s="938">
        <f>VLOOKUP($D$3&amp;"_"&amp;S$3,データシート2!$A:$SI,MATCH($R$2&amp;"_"&amp;$C51,データシート2!$A$1:$SI$1,0),0)</f>
        <v>24.31</v>
      </c>
      <c r="T51" s="938">
        <f>VLOOKUP($D$3&amp;"_"&amp;T$3,データシート2!$A:$SI,MATCH($R$2&amp;"_"&amp;$C51,データシート2!$A$1:$SI$1,0),0)</f>
        <v>24.477</v>
      </c>
      <c r="U51" s="938">
        <f>VLOOKUP($D$3&amp;"_"&amp;U$3,データシート2!$A:$SI,MATCH($R$2&amp;"_"&amp;$C51,データシート2!$A$1:$SI$1,0),0)</f>
        <v>26.388999999999999</v>
      </c>
      <c r="V51" s="938">
        <f>VLOOKUP($D$3&amp;"_"&amp;V$3,データシート2!$A:$SI,MATCH($R$2&amp;"_"&amp;$C51,データシート2!$A$1:$SI$1,0),0)</f>
        <v>24.901</v>
      </c>
      <c r="W51" s="938">
        <f>VLOOKUP($D$3&amp;"_"&amp;W$3,データシート2!$A:$SI,MATCH($R$2&amp;"_"&amp;$C51,データシート2!$A$1:$SI$1,0),0)</f>
        <v>26.372</v>
      </c>
      <c r="X51" s="938">
        <f>VLOOKUP($D$3&amp;"_"&amp;X$3,データシート2!$A:$SI,MATCH($R$2&amp;"_"&amp;$C51,データシート2!$A$1:$SI$1,0),0)</f>
        <v>28.198</v>
      </c>
      <c r="Y51" s="938">
        <f>VLOOKUP($D$3&amp;"_"&amp;Y$3,データシート2!$A:$SI,MATCH($R$2&amp;"_"&amp;$C51,データシート2!$A$1:$SI$1,0),0)</f>
        <v>28.957999999999998</v>
      </c>
      <c r="Z51" s="938">
        <f>VLOOKUP($D$3&amp;"_"&amp;Z$3,データシート2!$A:$SI,MATCH($R$2&amp;"_"&amp;$C51,データシート2!$A$1:$SI$1,0),0)</f>
        <v>34.148000000000003</v>
      </c>
      <c r="AA51" s="938">
        <f>VLOOKUP($D$3&amp;"_"&amp;AA$3,データシート2!$A:$SI,MATCH($R$2&amp;"_"&amp;$C51,データシート2!$A$1:$SI$1,0),0)</f>
        <v>29.542000000000002</v>
      </c>
      <c r="AB51" s="939">
        <f>VLOOKUP($D$3&amp;"_"&amp;AB$3,データシート2!$A:$SI,MATCH($R$2&amp;"_"&amp;$C51,データシート2!$A$1:$SI$1,0),0)</f>
        <v>27.699000000000002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0</v>
      </c>
      <c r="Q53" s="736">
        <f>VLOOKUP($D$3&amp;"_"&amp;Q$3,データシート2!$A:$SI,MATCH($G$2&amp;"_"&amp;$B53,データシート2!$A$1:$SI$1,0),0)</f>
        <v>1</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4.4690000000000003</v>
      </c>
      <c r="U53" s="925">
        <f>VLOOKUP($D$3&amp;"_"&amp;U$3,データシート2!$A:$SI,MATCH($R$2&amp;"_"&amp;$B53,データシート2!$A$1:$SI$1,0),0)</f>
        <v>3.577</v>
      </c>
      <c r="V53" s="925">
        <f>VLOOKUP($D$3&amp;"_"&amp;V$3,データシート2!$A:$SI,MATCH($R$2&amp;"_"&amp;$B53,データシート2!$A$1:$SI$1,0),0)</f>
        <v>3.536</v>
      </c>
      <c r="W53" s="925">
        <f>VLOOKUP($D$3&amp;"_"&amp;W$3,データシート2!$A:$SI,MATCH($R$2&amp;"_"&amp;$B53,データシート2!$A$1:$SI$1,0),0)</f>
        <v>3.6720000000000002</v>
      </c>
      <c r="X53" s="925">
        <f>VLOOKUP($D$3&amp;"_"&amp;X$3,データシート2!$A:$SI,MATCH($R$2&amp;"_"&amp;$B53,データシート2!$A$1:$SI$1,0),0)</f>
        <v>3.298</v>
      </c>
      <c r="Y53" s="925">
        <f>VLOOKUP($D$3&amp;"_"&amp;Y$3,データシート2!$A:$SI,MATCH($R$2&amp;"_"&amp;$B53,データシート2!$A$1:$SI$1,0),0)</f>
        <v>2.8319999999999999</v>
      </c>
      <c r="Z53" s="925">
        <f>VLOOKUP($D$3&amp;"_"&amp;Z$3,データシート2!$A:$SI,MATCH($R$2&amp;"_"&amp;$B53,データシート2!$A$1:$SI$1,0),0)</f>
        <v>3.7450000000000001</v>
      </c>
      <c r="AA53" s="925">
        <f>VLOOKUP($D$3&amp;"_"&amp;AA$3,データシート2!$A:$SI,MATCH($R$2&amp;"_"&amp;$B53,データシート2!$A$1:$SI$1,0),0)</f>
        <v>0</v>
      </c>
      <c r="AB53" s="926">
        <f>VLOOKUP($D$3&amp;"_"&amp;AB$3,データシート2!$A:$SI,MATCH($R$2&amp;"_"&amp;$B53,データシート2!$A$1:$SI$1,0),0)</f>
        <v>2.99</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0</v>
      </c>
      <c r="Q61" s="799">
        <f>VLOOKUP($D$3&amp;"_"&amp;Q$3,データシート2!$A:$SI,MATCH($G$2&amp;"_"&amp;$C61,データシート2!$A$1:$SI$1,0),0)</f>
        <v>1</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4.4690000000000003</v>
      </c>
      <c r="U61" s="944">
        <f>VLOOKUP($D$3&amp;"_"&amp;U$3,データシート2!$A:$SI,MATCH($R$2&amp;"_"&amp;$C61,データシート2!$A$1:$SI$1,0),0)</f>
        <v>3.577</v>
      </c>
      <c r="V61" s="944">
        <f>VLOOKUP($D$3&amp;"_"&amp;V$3,データシート2!$A:$SI,MATCH($R$2&amp;"_"&amp;$C61,データシート2!$A$1:$SI$1,0),0)</f>
        <v>3.536</v>
      </c>
      <c r="W61" s="944">
        <f>VLOOKUP($D$3&amp;"_"&amp;W$3,データシート2!$A:$SI,MATCH($R$2&amp;"_"&amp;$C61,データシート2!$A$1:$SI$1,0),0)</f>
        <v>3.6720000000000002</v>
      </c>
      <c r="X61" s="944">
        <f>VLOOKUP($D$3&amp;"_"&amp;X$3,データシート2!$A:$SI,MATCH($R$2&amp;"_"&amp;$C61,データシート2!$A$1:$SI$1,0),0)</f>
        <v>3.298</v>
      </c>
      <c r="Y61" s="944">
        <f>VLOOKUP($D$3&amp;"_"&amp;Y$3,データシート2!$A:$SI,MATCH($R$2&amp;"_"&amp;$C61,データシート2!$A$1:$SI$1,0),0)</f>
        <v>2.8319999999999999</v>
      </c>
      <c r="Z61" s="944">
        <f>VLOOKUP($D$3&amp;"_"&amp;Z$3,データシート2!$A:$SI,MATCH($R$2&amp;"_"&amp;$C61,データシート2!$A$1:$SI$1,0),0)</f>
        <v>3.7450000000000001</v>
      </c>
      <c r="AA61" s="944">
        <f>VLOOKUP($D$3&amp;"_"&amp;AA$3,データシート2!$A:$SI,MATCH($R$2&amp;"_"&amp;$C61,データシート2!$A$1:$SI$1,0),0)</f>
        <v>0</v>
      </c>
      <c r="AB61" s="945">
        <f>VLOOKUP($D$3&amp;"_"&amp;AB$3,データシート2!$A:$SI,MATCH($R$2&amp;"_"&amp;$C61,データシート2!$A$1:$SI$1,0),0)</f>
        <v>2.99</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27.184000000000001</v>
      </c>
      <c r="S62" s="925">
        <f>VLOOKUP($D$3&amp;"_"&amp;S$3,データシート2!$A:$SI,MATCH($R$2&amp;"_"&amp;$B62,データシート2!$A$1:$SI$1,0),0)</f>
        <v>28.116</v>
      </c>
      <c r="T62" s="925">
        <f>VLOOKUP($D$3&amp;"_"&amp;T$3,データシート2!$A:$SI,MATCH($R$2&amp;"_"&amp;$B62,データシート2!$A$1:$SI$1,0),0)</f>
        <v>23.253</v>
      </c>
      <c r="U62" s="925">
        <f>VLOOKUP($D$3&amp;"_"&amp;U$3,データシート2!$A:$SI,MATCH($R$2&amp;"_"&amp;$B62,データシート2!$A$1:$SI$1,0),0)</f>
        <v>18.218</v>
      </c>
      <c r="V62" s="925">
        <f>VLOOKUP($D$3&amp;"_"&amp;V$3,データシート2!$A:$SI,MATCH($R$2&amp;"_"&amp;$B62,データシート2!$A$1:$SI$1,0),0)</f>
        <v>16.206</v>
      </c>
      <c r="W62" s="925">
        <f>VLOOKUP($D$3&amp;"_"&amp;W$3,データシート2!$A:$SI,MATCH($R$2&amp;"_"&amp;$B62,データシート2!$A$1:$SI$1,0),0)</f>
        <v>16.815999999999999</v>
      </c>
      <c r="X62" s="925">
        <f>VLOOKUP($D$3&amp;"_"&amp;X$3,データシート2!$A:$SI,MATCH($R$2&amp;"_"&amp;$B62,データシート2!$A$1:$SI$1,0),0)</f>
        <v>14.62</v>
      </c>
      <c r="Y62" s="925">
        <f>VLOOKUP($D$3&amp;"_"&amp;Y$3,データシート2!$A:$SI,MATCH($R$2&amp;"_"&amp;$B62,データシート2!$A$1:$SI$1,0),0)</f>
        <v>11.076000000000001</v>
      </c>
      <c r="Z62" s="925">
        <f>VLOOKUP($D$3&amp;"_"&amp;Z$3,データシート2!$A:$SI,MATCH($R$2&amp;"_"&amp;$B62,データシート2!$A$1:$SI$1,0),0)</f>
        <v>9.1859999999999999</v>
      </c>
      <c r="AA62" s="925">
        <f>VLOOKUP($D$3&amp;"_"&amp;AA$3,データシート2!$A:$SI,MATCH($R$2&amp;"_"&amp;$B62,データシート2!$A$1:$SI$1,0),0)</f>
        <v>5.2839999999999998</v>
      </c>
      <c r="AB62" s="926">
        <f>VLOOKUP($D$3&amp;"_"&amp;AB$3,データシート2!$A:$SI,MATCH($R$2&amp;"_"&amp;$B62,データシート2!$A$1:$SI$1,0),0)</f>
        <v>2.5310000000000001</v>
      </c>
    </row>
    <row r="63" spans="2:29" s="745" customFormat="1" ht="16.5" customHeight="1">
      <c r="B63" s="737"/>
      <c r="C63" s="738">
        <v>37</v>
      </c>
      <c r="D63" s="739" t="s">
        <v>571</v>
      </c>
      <c r="E63" s="738"/>
      <c r="F63" s="740"/>
      <c r="G63" s="754">
        <f>VLOOKUP($D$3&amp;"_"&amp;G$3,データシート2!$A:$SI,MATCH($G$2&amp;"_"&amp;$C63,データシート2!$A$1:$SI$1,0),0)</f>
        <v>1</v>
      </c>
      <c r="H63" s="742">
        <f>VLOOKUP($D$3&amp;"_"&amp;H$3,データシート2!$A:$SI,MATCH($G$2&amp;"_"&amp;$C63,データシート2!$A$1:$SI$1,0),0)</f>
        <v>1</v>
      </c>
      <c r="I63" s="742">
        <f>VLOOKUP($D$3&amp;"_"&amp;I$3,データシート2!$A:$SI,MATCH($G$2&amp;"_"&amp;$C63,データシート2!$A$1:$SI$1,0),0)</f>
        <v>1</v>
      </c>
      <c r="J63" s="742">
        <f>VLOOKUP($D$3&amp;"_"&amp;J$3,データシート2!$A:$SI,MATCH($G$2&amp;"_"&amp;$C63,データシート2!$A$1:$SI$1,0),0)</f>
        <v>1</v>
      </c>
      <c r="K63" s="743">
        <f>VLOOKUP($D$3&amp;"_"&amp;K$3,データシート2!$A:$SI,MATCH($G$2&amp;"_"&amp;$C63,データシート2!$A$1:$SI$1,0),0)</f>
        <v>1</v>
      </c>
      <c r="L63" s="743">
        <f>VLOOKUP($D$3&amp;"_"&amp;L$3,データシート2!$A:$SI,MATCH($G$2&amp;"_"&amp;$C63,データシート2!$A$1:$SI$1,0),0)</f>
        <v>1</v>
      </c>
      <c r="M63" s="743">
        <f>VLOOKUP($D$3&amp;"_"&amp;M$3,データシート2!$A:$SI,MATCH($G$2&amp;"_"&amp;$C63,データシート2!$A$1:$SI$1,0),0)</f>
        <v>1</v>
      </c>
      <c r="N63" s="743">
        <f>VLOOKUP($D$3&amp;"_"&amp;N$3,データシート2!$A:$SI,MATCH($G$2&amp;"_"&amp;$C63,データシート2!$A$1:$SI$1,0),0)</f>
        <v>1</v>
      </c>
      <c r="O63" s="743">
        <f>VLOOKUP($D$3&amp;"_"&amp;O$3,データシート2!$A:$SI,MATCH($G$2&amp;"_"&amp;$C63,データシート2!$A$1:$SI$1,0),0)</f>
        <v>1</v>
      </c>
      <c r="P63" s="743">
        <f>VLOOKUP($D$3&amp;"_"&amp;P$3,データシート2!$A:$SI,MATCH($G$2&amp;"_"&amp;$C63,データシート2!$A$1:$SI$1,0),0)</f>
        <v>1</v>
      </c>
      <c r="Q63" s="744">
        <f>VLOOKUP($D$3&amp;"_"&amp;Q$3,データシート2!$A:$SI,MATCH($G$2&amp;"_"&amp;$C63,データシート2!$A$1:$SI$1,0),0)</f>
        <v>1</v>
      </c>
      <c r="R63" s="933">
        <f>VLOOKUP($D$3&amp;"_"&amp;R$3,データシート2!$A:$SI,MATCH($R$2&amp;"_"&amp;$C63,データシート2!$A$1:$SI$1,0),0)</f>
        <v>27.184000000000001</v>
      </c>
      <c r="S63" s="928">
        <f>VLOOKUP($D$3&amp;"_"&amp;S$3,データシート2!$A:$SI,MATCH($R$2&amp;"_"&amp;$C63,データシート2!$A$1:$SI$1,0),0)</f>
        <v>28.116</v>
      </c>
      <c r="T63" s="928">
        <f>VLOOKUP($D$3&amp;"_"&amp;T$3,データシート2!$A:$SI,MATCH($R$2&amp;"_"&amp;$C63,データシート2!$A$1:$SI$1,0),0)</f>
        <v>23.253</v>
      </c>
      <c r="U63" s="928">
        <f>VLOOKUP($D$3&amp;"_"&amp;U$3,データシート2!$A:$SI,MATCH($R$2&amp;"_"&amp;$C63,データシート2!$A$1:$SI$1,0),0)</f>
        <v>18.218</v>
      </c>
      <c r="V63" s="928">
        <f>VLOOKUP($D$3&amp;"_"&amp;V$3,データシート2!$A:$SI,MATCH($R$2&amp;"_"&amp;$C63,データシート2!$A$1:$SI$1,0),0)</f>
        <v>16.206</v>
      </c>
      <c r="W63" s="928">
        <f>VLOOKUP($D$3&amp;"_"&amp;W$3,データシート2!$A:$SI,MATCH($R$2&amp;"_"&amp;$C63,データシート2!$A$1:$SI$1,0),0)</f>
        <v>16.815999999999999</v>
      </c>
      <c r="X63" s="928">
        <f>VLOOKUP($D$3&amp;"_"&amp;X$3,データシート2!$A:$SI,MATCH($R$2&amp;"_"&amp;$C63,データシート2!$A$1:$SI$1,0),0)</f>
        <v>14.62</v>
      </c>
      <c r="Y63" s="928">
        <f>VLOOKUP($D$3&amp;"_"&amp;Y$3,データシート2!$A:$SI,MATCH($R$2&amp;"_"&amp;$C63,データシート2!$A$1:$SI$1,0),0)</f>
        <v>11.076000000000001</v>
      </c>
      <c r="Z63" s="928">
        <f>VLOOKUP($D$3&amp;"_"&amp;Z$3,データシート2!$A:$SI,MATCH($R$2&amp;"_"&amp;$C63,データシート2!$A$1:$SI$1,0),0)</f>
        <v>9.1859999999999999</v>
      </c>
      <c r="AA63" s="928">
        <f>VLOOKUP($D$3&amp;"_"&amp;AA$3,データシート2!$A:$SI,MATCH($R$2&amp;"_"&amp;$C63,データシート2!$A$1:$SI$1,0),0)</f>
        <v>5.2839999999999998</v>
      </c>
      <c r="AB63" s="929">
        <f>VLOOKUP($D$3&amp;"_"&amp;AB$3,データシート2!$A:$SI,MATCH($R$2&amp;"_"&amp;$C63,データシート2!$A$1:$SI$1,0),0)</f>
        <v>2.5310000000000001</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3</v>
      </c>
      <c r="H77" s="734">
        <f>VLOOKUP($D$3&amp;"_"&amp;H$3,データシート2!$A:$SI,MATCH($G$2&amp;"_"&amp;$B77,データシート2!$A$1:$SI$1,0),0)</f>
        <v>3</v>
      </c>
      <c r="I77" s="734">
        <f>VLOOKUP($D$3&amp;"_"&amp;I$3,データシート2!$A:$SI,MATCH($G$2&amp;"_"&amp;$B77,データシート2!$A$1:$SI$1,0),0)</f>
        <v>2</v>
      </c>
      <c r="J77" s="734">
        <f>VLOOKUP($D$3&amp;"_"&amp;J$3,データシート2!$A:$SI,MATCH($G$2&amp;"_"&amp;$B77,データシート2!$A$1:$SI$1,0),0)</f>
        <v>2</v>
      </c>
      <c r="K77" s="735">
        <f>VLOOKUP($D$3&amp;"_"&amp;K$3,データシート2!$A:$SI,MATCH($G$2&amp;"_"&amp;$B77,データシート2!$A$1:$SI$1,0),0)</f>
        <v>2</v>
      </c>
      <c r="L77" s="735">
        <f>VLOOKUP($D$3&amp;"_"&amp;L$3,データシート2!$A:$SI,MATCH($G$2&amp;"_"&amp;$B77,データシート2!$A$1:$SI$1,0),0)</f>
        <v>2</v>
      </c>
      <c r="M77" s="735">
        <f>VLOOKUP($D$3&amp;"_"&amp;M$3,データシート2!$A:$SI,MATCH($G$2&amp;"_"&amp;$B77,データシート2!$A$1:$SI$1,0),0)</f>
        <v>2</v>
      </c>
      <c r="N77" s="735">
        <f>VLOOKUP($D$3&amp;"_"&amp;N$3,データシート2!$A:$SI,MATCH($G$2&amp;"_"&amp;$B77,データシート2!$A$1:$SI$1,0),0)</f>
        <v>2</v>
      </c>
      <c r="O77" s="735">
        <f>VLOOKUP($D$3&amp;"_"&amp;O$3,データシート2!$A:$SI,MATCH($G$2&amp;"_"&amp;$B77,データシート2!$A$1:$SI$1,0),0)</f>
        <v>2</v>
      </c>
      <c r="P77" s="735">
        <f>VLOOKUP($D$3&amp;"_"&amp;P$3,データシート2!$A:$SI,MATCH($G$2&amp;"_"&amp;$B77,データシート2!$A$1:$SI$1,0),0)</f>
        <v>2</v>
      </c>
      <c r="Q77" s="736">
        <f>VLOOKUP($D$3&amp;"_"&amp;Q$3,データシート2!$A:$SI,MATCH($G$2&amp;"_"&amp;$B77,データシート2!$A$1:$SI$1,0),0)</f>
        <v>2</v>
      </c>
      <c r="R77" s="924">
        <f>VLOOKUP($D$3&amp;"_"&amp;R$3,データシート2!$A:$SI,MATCH($R$2&amp;"_"&amp;$B77,データシート2!$A$1:$SI$1,0),0)</f>
        <v>12.577999999999999</v>
      </c>
      <c r="S77" s="925">
        <f>VLOOKUP($D$3&amp;"_"&amp;S$3,データシート2!$A:$SI,MATCH($R$2&amp;"_"&amp;$B77,データシート2!$A$1:$SI$1,0),0)</f>
        <v>11.340999999999999</v>
      </c>
      <c r="T77" s="925">
        <f>VLOOKUP($D$3&amp;"_"&amp;T$3,データシート2!$A:$SI,MATCH($R$2&amp;"_"&amp;$B77,データシート2!$A$1:$SI$1,0),0)</f>
        <v>9.4619999999999997</v>
      </c>
      <c r="U77" s="925">
        <f>VLOOKUP($D$3&amp;"_"&amp;U$3,データシート2!$A:$SI,MATCH($R$2&amp;"_"&amp;$B77,データシート2!$A$1:$SI$1,0),0)</f>
        <v>8.6370000000000005</v>
      </c>
      <c r="V77" s="925">
        <f>VLOOKUP($D$3&amp;"_"&amp;V$3,データシート2!$A:$SI,MATCH($R$2&amp;"_"&amp;$B77,データシート2!$A$1:$SI$1,0),0)</f>
        <v>8.6489999999999991</v>
      </c>
      <c r="W77" s="925">
        <f>VLOOKUP($D$3&amp;"_"&amp;W$3,データシート2!$A:$SI,MATCH($R$2&amp;"_"&amp;$B77,データシート2!$A$1:$SI$1,0),0)</f>
        <v>8.2949999999999999</v>
      </c>
      <c r="X77" s="925">
        <f>VLOOKUP($D$3&amp;"_"&amp;X$3,データシート2!$A:$SI,MATCH($R$2&amp;"_"&amp;$B77,データシート2!$A$1:$SI$1,0),0)</f>
        <v>8.0440000000000005</v>
      </c>
      <c r="Y77" s="925">
        <f>VLOOKUP($D$3&amp;"_"&amp;Y$3,データシート2!$A:$SI,MATCH($R$2&amp;"_"&amp;$B77,データシート2!$A$1:$SI$1,0),0)</f>
        <v>8.5440000000000005</v>
      </c>
      <c r="Z77" s="925">
        <f>VLOOKUP($D$3&amp;"_"&amp;Z$3,データシート2!$A:$SI,MATCH($R$2&amp;"_"&amp;$B77,データシート2!$A$1:$SI$1,0),0)</f>
        <v>7.07</v>
      </c>
      <c r="AA77" s="925">
        <f>VLOOKUP($D$3&amp;"_"&amp;AA$3,データシート2!$A:$SI,MATCH($R$2&amp;"_"&amp;$B77,データシート2!$A$1:$SI$1,0),0)</f>
        <v>6.4690000000000003</v>
      </c>
      <c r="AB77" s="926">
        <f>VLOOKUP($D$3&amp;"_"&amp;AB$3,データシート2!$A:$SI,MATCH($R$2&amp;"_"&amp;$B77,データシート2!$A$1:$SI$1,0),0)</f>
        <v>6.3570000000000002</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3</v>
      </c>
      <c r="H84" s="766">
        <f>VLOOKUP($D$3&amp;"_"&amp;H$3,データシート2!$A:$SI,MATCH($G$2&amp;"_"&amp;$C84,データシート2!$A$1:$SI$1,0),0)</f>
        <v>3</v>
      </c>
      <c r="I84" s="766">
        <f>VLOOKUP($D$3&amp;"_"&amp;I$3,データシート2!$A:$SI,MATCH($G$2&amp;"_"&amp;$C84,データシート2!$A$1:$SI$1,0),0)</f>
        <v>2</v>
      </c>
      <c r="J84" s="766">
        <f>VLOOKUP($D$3&amp;"_"&amp;J$3,データシート2!$A:$SI,MATCH($G$2&amp;"_"&amp;$C84,データシート2!$A$1:$SI$1,0),0)</f>
        <v>2</v>
      </c>
      <c r="K84" s="767">
        <f>VLOOKUP($D$3&amp;"_"&amp;K$3,データシート2!$A:$SI,MATCH($G$2&amp;"_"&amp;$C84,データシート2!$A$1:$SI$1,0),0)</f>
        <v>2</v>
      </c>
      <c r="L84" s="767">
        <f>VLOOKUP($D$3&amp;"_"&amp;L$3,データシート2!$A:$SI,MATCH($G$2&amp;"_"&amp;$C84,データシート2!$A$1:$SI$1,0),0)</f>
        <v>2</v>
      </c>
      <c r="M84" s="767">
        <f>VLOOKUP($D$3&amp;"_"&amp;M$3,データシート2!$A:$SI,MATCH($G$2&amp;"_"&amp;$C84,データシート2!$A$1:$SI$1,0),0)</f>
        <v>2</v>
      </c>
      <c r="N84" s="767">
        <f>VLOOKUP($D$3&amp;"_"&amp;N$3,データシート2!$A:$SI,MATCH($G$2&amp;"_"&amp;$C84,データシート2!$A$1:$SI$1,0),0)</f>
        <v>2</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12.577999999999999</v>
      </c>
      <c r="S84" s="938">
        <f>VLOOKUP($D$3&amp;"_"&amp;S$3,データシート2!$A:$SI,MATCH($R$2&amp;"_"&amp;$C84,データシート2!$A$1:$SI$1,0),0)</f>
        <v>11.340999999999999</v>
      </c>
      <c r="T84" s="938">
        <f>VLOOKUP($D$3&amp;"_"&amp;T$3,データシート2!$A:$SI,MATCH($R$2&amp;"_"&amp;$C84,データシート2!$A$1:$SI$1,0),0)</f>
        <v>9.4619999999999997</v>
      </c>
      <c r="U84" s="938">
        <f>VLOOKUP($D$3&amp;"_"&amp;U$3,データシート2!$A:$SI,MATCH($R$2&amp;"_"&amp;$C84,データシート2!$A$1:$SI$1,0),0)</f>
        <v>8.6370000000000005</v>
      </c>
      <c r="V84" s="938">
        <f>VLOOKUP($D$3&amp;"_"&amp;V$3,データシート2!$A:$SI,MATCH($R$2&amp;"_"&amp;$C84,データシート2!$A$1:$SI$1,0),0)</f>
        <v>8.6489999999999991</v>
      </c>
      <c r="W84" s="938">
        <f>VLOOKUP($D$3&amp;"_"&amp;W$3,データシート2!$A:$SI,MATCH($R$2&amp;"_"&amp;$C84,データシート2!$A$1:$SI$1,0),0)</f>
        <v>8.2949999999999999</v>
      </c>
      <c r="X84" s="938">
        <f>VLOOKUP($D$3&amp;"_"&amp;X$3,データシート2!$A:$SI,MATCH($R$2&amp;"_"&amp;$C84,データシート2!$A$1:$SI$1,0),0)</f>
        <v>8.0440000000000005</v>
      </c>
      <c r="Y84" s="938">
        <f>VLOOKUP($D$3&amp;"_"&amp;Y$3,データシート2!$A:$SI,MATCH($R$2&amp;"_"&amp;$C84,データシート2!$A$1:$SI$1,0),0)</f>
        <v>8.5440000000000005</v>
      </c>
      <c r="Z84" s="938">
        <f>VLOOKUP($D$3&amp;"_"&amp;Z$3,データシート2!$A:$SI,MATCH($R$2&amp;"_"&amp;$C84,データシート2!$A$1:$SI$1,0),0)</f>
        <v>4.0910000000000002</v>
      </c>
      <c r="AA84" s="938">
        <f>VLOOKUP($D$3&amp;"_"&amp;AA$3,データシート2!$A:$SI,MATCH($R$2&amp;"_"&amp;$C84,データシート2!$A$1:$SI$1,0),0)</f>
        <v>3.7530000000000001</v>
      </c>
      <c r="AB84" s="939">
        <f>VLOOKUP($D$3&amp;"_"&amp;AB$3,データシート2!$A:$SI,MATCH($R$2&amp;"_"&amp;$C84,データシート2!$A$1:$SI$1,0),0)</f>
        <v>3.6179999999999999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1</v>
      </c>
      <c r="P86" s="767">
        <f>VLOOKUP($D$3&amp;"_"&amp;P$3,データシート2!$A:$SI,MATCH($G$2&amp;"_"&amp;$C86,データシート2!$A$1:$SI$1,0),0)</f>
        <v>1</v>
      </c>
      <c r="Q86" s="768">
        <f>VLOOKUP($D$3&amp;"_"&amp;Q$3,データシート2!$A:$SI,MATCH($G$2&amp;"_"&amp;$C86,データシート2!$A$1:$SI$1,0),0)</f>
        <v>1</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2.9790000000000001</v>
      </c>
      <c r="AA86" s="938">
        <f>VLOOKUP($D$3&amp;"_"&amp;AA$3,データシート2!$A:$SI,MATCH($R$2&amp;"_"&amp;$C86,データシート2!$A$1:$SI$1,0),0)</f>
        <v>2.7160000000000002</v>
      </c>
      <c r="AB86" s="939">
        <f>VLOOKUP($D$3&amp;"_"&amp;AB$3,データシート2!$A:$SI,MATCH($R$2&amp;"_"&amp;$C86,データシート2!$A$1:$SI$1,0),0)</f>
        <v>2.7389999999999999</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1</v>
      </c>
      <c r="H90" s="734">
        <f>VLOOKUP($D$3&amp;"_"&amp;H$3,データシート2!$A:$SI,MATCH($G$2&amp;"_"&amp;$B90,データシート2!$A$1:$SI$1,0),0)</f>
        <v>1</v>
      </c>
      <c r="I90" s="734">
        <f>VLOOKUP($D$3&amp;"_"&amp;I$3,データシート2!$A:$SI,MATCH($G$2&amp;"_"&amp;$B90,データシート2!$A$1:$SI$1,0),0)</f>
        <v>1</v>
      </c>
      <c r="J90" s="734">
        <f>VLOOKUP($D$3&amp;"_"&amp;J$3,データシート2!$A:$SI,MATCH($G$2&amp;"_"&amp;$B90,データシート2!$A$1:$SI$1,0),0)</f>
        <v>1</v>
      </c>
      <c r="K90" s="735">
        <f>VLOOKUP($D$3&amp;"_"&amp;K$3,データシート2!$A:$SI,MATCH($G$2&amp;"_"&amp;$B90,データシート2!$A$1:$SI$1,0),0)</f>
        <v>1</v>
      </c>
      <c r="L90" s="735">
        <f>VLOOKUP($D$3&amp;"_"&amp;L$3,データシート2!$A:$SI,MATCH($G$2&amp;"_"&amp;$B90,データシート2!$A$1:$SI$1,0),0)</f>
        <v>1</v>
      </c>
      <c r="M90" s="735">
        <f>VLOOKUP($D$3&amp;"_"&amp;M$3,データシート2!$A:$SI,MATCH($G$2&amp;"_"&amp;$B90,データシート2!$A$1:$SI$1,0),0)</f>
        <v>1</v>
      </c>
      <c r="N90" s="735">
        <f>VLOOKUP($D$3&amp;"_"&amp;N$3,データシート2!$A:$SI,MATCH($G$2&amp;"_"&amp;$B90,データシート2!$A$1:$SI$1,0),0)</f>
        <v>1</v>
      </c>
      <c r="O90" s="735">
        <f>VLOOKUP($D$3&amp;"_"&amp;O$3,データシート2!$A:$SI,MATCH($G$2&amp;"_"&amp;$B90,データシート2!$A$1:$SI$1,0),0)</f>
        <v>1</v>
      </c>
      <c r="P90" s="735">
        <f>VLOOKUP($D$3&amp;"_"&amp;P$3,データシート2!$A:$SI,MATCH($G$2&amp;"_"&amp;$B90,データシート2!$A$1:$SI$1,0),0)</f>
        <v>1</v>
      </c>
      <c r="Q90" s="736">
        <f>VLOOKUP($D$3&amp;"_"&amp;Q$3,データシート2!$A:$SI,MATCH($G$2&amp;"_"&amp;$B90,データシート2!$A$1:$SI$1,0),0)</f>
        <v>1</v>
      </c>
      <c r="R90" s="924">
        <f>VLOOKUP($D$3&amp;"_"&amp;R$3,データシート2!$A:$SI,MATCH($R$2&amp;"_"&amp;$B90,データシート2!$A$1:$SI$1,0),0)</f>
        <v>8.5269999999999992</v>
      </c>
      <c r="S90" s="925">
        <f>VLOOKUP($D$3&amp;"_"&amp;S$3,データシート2!$A:$SI,MATCH($R$2&amp;"_"&amp;$B90,データシート2!$A$1:$SI$1,0),0)</f>
        <v>3.472</v>
      </c>
      <c r="T90" s="925">
        <f>VLOOKUP($D$3&amp;"_"&amp;T$3,データシート2!$A:$SI,MATCH($R$2&amp;"_"&amp;$B90,データシート2!$A$1:$SI$1,0),0)</f>
        <v>3.468</v>
      </c>
      <c r="U90" s="925">
        <f>VLOOKUP($D$3&amp;"_"&amp;U$3,データシート2!$A:$SI,MATCH($R$2&amp;"_"&amp;$B90,データシート2!$A$1:$SI$1,0),0)</f>
        <v>3.4689999999999999</v>
      </c>
      <c r="V90" s="925">
        <f>VLOOKUP($D$3&amp;"_"&amp;V$3,データシート2!$A:$SI,MATCH($R$2&amp;"_"&amp;$B90,データシート2!$A$1:$SI$1,0),0)</f>
        <v>3.3580000000000001</v>
      </c>
      <c r="W90" s="925">
        <f>VLOOKUP($D$3&amp;"_"&amp;W$3,データシート2!$A:$SI,MATCH($R$2&amp;"_"&amp;$B90,データシート2!$A$1:$SI$1,0),0)</f>
        <v>3.431</v>
      </c>
      <c r="X90" s="925">
        <f>VLOOKUP($D$3&amp;"_"&amp;X$3,データシート2!$A:$SI,MATCH($R$2&amp;"_"&amp;$B90,データシート2!$A$1:$SI$1,0),0)</f>
        <v>3.145</v>
      </c>
      <c r="Y90" s="925">
        <f>VLOOKUP($D$3&amp;"_"&amp;Y$3,データシート2!$A:$SI,MATCH($R$2&amp;"_"&amp;$B90,データシート2!$A$1:$SI$1,0),0)</f>
        <v>2.73</v>
      </c>
      <c r="Z90" s="925">
        <f>VLOOKUP($D$3&amp;"_"&amp;Z$3,データシート2!$A:$SI,MATCH($R$2&amp;"_"&amp;$B90,データシート2!$A$1:$SI$1,0),0)</f>
        <v>2.645</v>
      </c>
      <c r="AA90" s="925">
        <f>VLOOKUP($D$3&amp;"_"&amp;AA$3,データシート2!$A:$SI,MATCH($R$2&amp;"_"&amp;$B90,データシート2!$A$1:$SI$1,0),0)</f>
        <v>2.8839999999999999</v>
      </c>
      <c r="AB90" s="926">
        <f>VLOOKUP($D$3&amp;"_"&amp;AB$3,データシート2!$A:$SI,MATCH($R$2&amp;"_"&amp;$B90,データシート2!$A$1:$SI$1,0),0)</f>
        <v>2.714</v>
      </c>
    </row>
    <row r="91" spans="2:28" s="745" customFormat="1" ht="16.5" customHeight="1">
      <c r="B91" s="737"/>
      <c r="C91" s="738">
        <v>62</v>
      </c>
      <c r="D91" s="739" t="s">
        <v>602</v>
      </c>
      <c r="E91" s="738"/>
      <c r="F91" s="740"/>
      <c r="G91" s="754">
        <f>VLOOKUP($D$3&amp;"_"&amp;G$3,データシート2!$A:$SI,MATCH($G$2&amp;"_"&amp;$C91,データシート2!$A$1:$SI$1,0),0)</f>
        <v>1</v>
      </c>
      <c r="H91" s="742">
        <f>VLOOKUP($D$3&amp;"_"&amp;H$3,データシート2!$A:$SI,MATCH($G$2&amp;"_"&amp;$C91,データシート2!$A$1:$SI$1,0),0)</f>
        <v>1</v>
      </c>
      <c r="I91" s="742">
        <f>VLOOKUP($D$3&amp;"_"&amp;I$3,データシート2!$A:$SI,MATCH($G$2&amp;"_"&amp;$C91,データシート2!$A$1:$SI$1,0),0)</f>
        <v>1</v>
      </c>
      <c r="J91" s="742">
        <f>VLOOKUP($D$3&amp;"_"&amp;J$3,データシート2!$A:$SI,MATCH($G$2&amp;"_"&amp;$C91,データシート2!$A$1:$SI$1,0),0)</f>
        <v>1</v>
      </c>
      <c r="K91" s="743">
        <f>VLOOKUP($D$3&amp;"_"&amp;K$3,データシート2!$A:$SI,MATCH($G$2&amp;"_"&amp;$C91,データシート2!$A$1:$SI$1,0),0)</f>
        <v>1</v>
      </c>
      <c r="L91" s="743">
        <f>VLOOKUP($D$3&amp;"_"&amp;L$3,データシート2!$A:$SI,MATCH($G$2&amp;"_"&amp;$C91,データシート2!$A$1:$SI$1,0),0)</f>
        <v>1</v>
      </c>
      <c r="M91" s="743">
        <f>VLOOKUP($D$3&amp;"_"&amp;M$3,データシート2!$A:$SI,MATCH($G$2&amp;"_"&amp;$C91,データシート2!$A$1:$SI$1,0),0)</f>
        <v>1</v>
      </c>
      <c r="N91" s="743">
        <f>VLOOKUP($D$3&amp;"_"&amp;N$3,データシート2!$A:$SI,MATCH($G$2&amp;"_"&amp;$C91,データシート2!$A$1:$SI$1,0),0)</f>
        <v>1</v>
      </c>
      <c r="O91" s="743">
        <f>VLOOKUP($D$3&amp;"_"&amp;O$3,データシート2!$A:$SI,MATCH($G$2&amp;"_"&amp;$C91,データシート2!$A$1:$SI$1,0),0)</f>
        <v>1</v>
      </c>
      <c r="P91" s="743">
        <f>VLOOKUP($D$3&amp;"_"&amp;P$3,データシート2!$A:$SI,MATCH($G$2&amp;"_"&amp;$C91,データシート2!$A$1:$SI$1,0),0)</f>
        <v>1</v>
      </c>
      <c r="Q91" s="744">
        <f>VLOOKUP($D$3&amp;"_"&amp;Q$3,データシート2!$A:$SI,MATCH($G$2&amp;"_"&amp;$C91,データシート2!$A$1:$SI$1,0),0)</f>
        <v>1</v>
      </c>
      <c r="R91" s="933">
        <f>VLOOKUP($D$3&amp;"_"&amp;R$3,データシート2!$A:$SI,MATCH($R$2&amp;"_"&amp;$C91,データシート2!$A$1:$SI$1,0),0)</f>
        <v>8.5269999999999992</v>
      </c>
      <c r="S91" s="928">
        <f>VLOOKUP($D$3&amp;"_"&amp;S$3,データシート2!$A:$SI,MATCH($R$2&amp;"_"&amp;$C91,データシート2!$A$1:$SI$1,0),0)</f>
        <v>3.472</v>
      </c>
      <c r="T91" s="928">
        <f>VLOOKUP($D$3&amp;"_"&amp;T$3,データシート2!$A:$SI,MATCH($R$2&amp;"_"&amp;$C91,データシート2!$A$1:$SI$1,0),0)</f>
        <v>3.468</v>
      </c>
      <c r="U91" s="928">
        <f>VLOOKUP($D$3&amp;"_"&amp;U$3,データシート2!$A:$SI,MATCH($R$2&amp;"_"&amp;$C91,データシート2!$A$1:$SI$1,0),0)</f>
        <v>3.4689999999999999</v>
      </c>
      <c r="V91" s="928">
        <f>VLOOKUP($D$3&amp;"_"&amp;V$3,データシート2!$A:$SI,MATCH($R$2&amp;"_"&amp;$C91,データシート2!$A$1:$SI$1,0),0)</f>
        <v>3.3580000000000001</v>
      </c>
      <c r="W91" s="928">
        <f>VLOOKUP($D$3&amp;"_"&amp;W$3,データシート2!$A:$SI,MATCH($R$2&amp;"_"&amp;$C91,データシート2!$A$1:$SI$1,0),0)</f>
        <v>3.431</v>
      </c>
      <c r="X91" s="928">
        <f>VLOOKUP($D$3&amp;"_"&amp;X$3,データシート2!$A:$SI,MATCH($R$2&amp;"_"&amp;$C91,データシート2!$A$1:$SI$1,0),0)</f>
        <v>3.145</v>
      </c>
      <c r="Y91" s="928">
        <f>VLOOKUP($D$3&amp;"_"&amp;Y$3,データシート2!$A:$SI,MATCH($R$2&amp;"_"&amp;$C91,データシート2!$A$1:$SI$1,0),0)</f>
        <v>2.73</v>
      </c>
      <c r="Z91" s="928">
        <f>VLOOKUP($D$3&amp;"_"&amp;Z$3,データシート2!$A:$SI,MATCH($R$2&amp;"_"&amp;$C91,データシート2!$A$1:$SI$1,0),0)</f>
        <v>2.645</v>
      </c>
      <c r="AA91" s="928">
        <f>VLOOKUP($D$3&amp;"_"&amp;AA$3,データシート2!$A:$SI,MATCH($R$2&amp;"_"&amp;$C91,データシート2!$A$1:$SI$1,0),0)</f>
        <v>2.8839999999999999</v>
      </c>
      <c r="AB91" s="929">
        <f>VLOOKUP($D$3&amp;"_"&amp;AB$3,データシート2!$A:$SI,MATCH($R$2&amp;"_"&amp;$C91,データシート2!$A$1:$SI$1,0),0)</f>
        <v>2.714</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1</v>
      </c>
      <c r="H110" s="734">
        <f>VLOOKUP($D$3&amp;"_"&amp;H$3,データシート2!$A:$SI,MATCH($G$2&amp;"_"&amp;$B110,データシート2!$A$1:$SI$1,0),0)</f>
        <v>1</v>
      </c>
      <c r="I110" s="734">
        <f>VLOOKUP($D$3&amp;"_"&amp;I$3,データシート2!$A:$SI,MATCH($G$2&amp;"_"&amp;$B110,データシート2!$A$1:$SI$1,0),0)</f>
        <v>0</v>
      </c>
      <c r="J110" s="734">
        <f>VLOOKUP($D$3&amp;"_"&amp;J$3,データシート2!$A:$SI,MATCH($G$2&amp;"_"&amp;$B110,データシート2!$A$1:$SI$1,0),0)</f>
        <v>1</v>
      </c>
      <c r="K110" s="735">
        <f>VLOOKUP($D$3&amp;"_"&amp;K$3,データシート2!$A:$SI,MATCH($G$2&amp;"_"&amp;$B110,データシート2!$A$1:$SI$1,0),0)</f>
        <v>1</v>
      </c>
      <c r="L110" s="735">
        <f>VLOOKUP($D$3&amp;"_"&amp;L$3,データシート2!$A:$SI,MATCH($G$2&amp;"_"&amp;$B110,データシート2!$A$1:$SI$1,0),0)</f>
        <v>1</v>
      </c>
      <c r="M110" s="735">
        <f>VLOOKUP($D$3&amp;"_"&amp;M$3,データシート2!$A:$SI,MATCH($G$2&amp;"_"&amp;$B110,データシート2!$A$1:$SI$1,0),0)</f>
        <v>1</v>
      </c>
      <c r="N110" s="735">
        <f>VLOOKUP($D$3&amp;"_"&amp;N$3,データシート2!$A:$SI,MATCH($G$2&amp;"_"&amp;$B110,データシート2!$A$1:$SI$1,0),0)</f>
        <v>1</v>
      </c>
      <c r="O110" s="735">
        <f>VLOOKUP($D$3&amp;"_"&amp;O$3,データシート2!$A:$SI,MATCH($G$2&amp;"_"&amp;$B110,データシート2!$A$1:$SI$1,0),0)</f>
        <v>1</v>
      </c>
      <c r="P110" s="735">
        <f>VLOOKUP($D$3&amp;"_"&amp;P$3,データシート2!$A:$SI,MATCH($G$2&amp;"_"&amp;$B110,データシート2!$A$1:$SI$1,0),0)</f>
        <v>1</v>
      </c>
      <c r="Q110" s="736">
        <f>VLOOKUP($D$3&amp;"_"&amp;Q$3,データシート2!$A:$SI,MATCH($G$2&amp;"_"&amp;$B110,データシート2!$A$1:$SI$1,0),0)</f>
        <v>1</v>
      </c>
      <c r="R110" s="924">
        <f>VLOOKUP($D$3&amp;"_"&amp;R$3,データシート2!$A:$SI,MATCH($R$2&amp;"_"&amp;$B110,データシート2!$A$1:$SI$1,0),0)</f>
        <v>3.09</v>
      </c>
      <c r="S110" s="925">
        <f>VLOOKUP($D$3&amp;"_"&amp;S$3,データシート2!$A:$SI,MATCH($R$2&amp;"_"&amp;$B110,データシート2!$A$1:$SI$1,0),0)</f>
        <v>4.827</v>
      </c>
      <c r="T110" s="925">
        <f>VLOOKUP($D$3&amp;"_"&amp;T$3,データシート2!$A:$SI,MATCH($R$2&amp;"_"&amp;$B110,データシート2!$A$1:$SI$1,0),0)</f>
        <v>0</v>
      </c>
      <c r="U110" s="925">
        <f>VLOOKUP($D$3&amp;"_"&amp;U$3,データシート2!$A:$SI,MATCH($R$2&amp;"_"&amp;$B110,データシート2!$A$1:$SI$1,0),0)</f>
        <v>4.6959999999999997</v>
      </c>
      <c r="V110" s="925">
        <f>VLOOKUP($D$3&amp;"_"&amp;V$3,データシート2!$A:$SI,MATCH($R$2&amp;"_"&amp;$B110,データシート2!$A$1:$SI$1,0),0)</f>
        <v>4.681</v>
      </c>
      <c r="W110" s="925">
        <f>VLOOKUP($D$3&amp;"_"&amp;W$3,データシート2!$A:$SI,MATCH($R$2&amp;"_"&amp;$B110,データシート2!$A$1:$SI$1,0),0)</f>
        <v>5.42</v>
      </c>
      <c r="X110" s="925">
        <f>VLOOKUP($D$3&amp;"_"&amp;X$3,データシート2!$A:$SI,MATCH($R$2&amp;"_"&amp;$B110,データシート2!$A$1:$SI$1,0),0)</f>
        <v>5.4930000000000003</v>
      </c>
      <c r="Y110" s="925">
        <f>VLOOKUP($D$3&amp;"_"&amp;Y$3,データシート2!$A:$SI,MATCH($R$2&amp;"_"&amp;$B110,データシート2!$A$1:$SI$1,0),0)</f>
        <v>5.2229999999999999</v>
      </c>
      <c r="Z110" s="925">
        <f>VLOOKUP($D$3&amp;"_"&amp;Z$3,データシート2!$A:$SI,MATCH($R$2&amp;"_"&amp;$B110,データシート2!$A$1:$SI$1,0),0)</f>
        <v>5.2460000000000004</v>
      </c>
      <c r="AA110" s="925">
        <f>VLOOKUP($D$3&amp;"_"&amp;AA$3,データシート2!$A:$SI,MATCH($R$2&amp;"_"&amp;$B110,データシート2!$A$1:$SI$1,0),0)</f>
        <v>4.0199999999999996</v>
      </c>
      <c r="AB110" s="926">
        <f>VLOOKUP($D$3&amp;"_"&amp;AB$3,データシート2!$A:$SI,MATCH($R$2&amp;"_"&amp;$B110,データシート2!$A$1:$SI$1,0),0)</f>
        <v>4.3630000000000004</v>
      </c>
    </row>
    <row r="111" spans="2:28" s="745" customFormat="1" ht="16.5" customHeight="1">
      <c r="B111" s="737"/>
      <c r="C111" s="738">
        <v>78</v>
      </c>
      <c r="D111" s="739" t="s">
        <v>626</v>
      </c>
      <c r="E111" s="738"/>
      <c r="F111" s="740"/>
      <c r="G111" s="754">
        <f>VLOOKUP($D$3&amp;"_"&amp;G$3,データシート2!$A:$SI,MATCH($G$2&amp;"_"&amp;$C111,データシート2!$A$1:$SI$1,0),0)</f>
        <v>1</v>
      </c>
      <c r="H111" s="742">
        <f>VLOOKUP($D$3&amp;"_"&amp;H$3,データシート2!$A:$SI,MATCH($G$2&amp;"_"&amp;$C111,データシート2!$A$1:$SI$1,0),0)</f>
        <v>1</v>
      </c>
      <c r="I111" s="742">
        <f>VLOOKUP($D$3&amp;"_"&amp;I$3,データシート2!$A:$SI,MATCH($G$2&amp;"_"&amp;$C111,データシート2!$A$1:$SI$1,0),0)</f>
        <v>0</v>
      </c>
      <c r="J111" s="742">
        <f>VLOOKUP($D$3&amp;"_"&amp;J$3,データシート2!$A:$SI,MATCH($G$2&amp;"_"&amp;$C111,データシート2!$A$1:$SI$1,0),0)</f>
        <v>1</v>
      </c>
      <c r="K111" s="743">
        <f>VLOOKUP($D$3&amp;"_"&amp;K$3,データシート2!$A:$SI,MATCH($G$2&amp;"_"&amp;$C111,データシート2!$A$1:$SI$1,0),0)</f>
        <v>1</v>
      </c>
      <c r="L111" s="743">
        <f>VLOOKUP($D$3&amp;"_"&amp;L$3,データシート2!$A:$SI,MATCH($G$2&amp;"_"&amp;$C111,データシート2!$A$1:$SI$1,0),0)</f>
        <v>1</v>
      </c>
      <c r="M111" s="743">
        <f>VLOOKUP($D$3&amp;"_"&amp;M$3,データシート2!$A:$SI,MATCH($G$2&amp;"_"&amp;$C111,データシート2!$A$1:$SI$1,0),0)</f>
        <v>1</v>
      </c>
      <c r="N111" s="743">
        <f>VLOOKUP($D$3&amp;"_"&amp;N$3,データシート2!$A:$SI,MATCH($G$2&amp;"_"&amp;$C111,データシート2!$A$1:$SI$1,0),0)</f>
        <v>1</v>
      </c>
      <c r="O111" s="743">
        <f>VLOOKUP($D$3&amp;"_"&amp;O$3,データシート2!$A:$SI,MATCH($G$2&amp;"_"&amp;$C111,データシート2!$A$1:$SI$1,0),0)</f>
        <v>1</v>
      </c>
      <c r="P111" s="743">
        <f>VLOOKUP($D$3&amp;"_"&amp;P$3,データシート2!$A:$SI,MATCH($G$2&amp;"_"&amp;$C111,データシート2!$A$1:$SI$1,0),0)</f>
        <v>1</v>
      </c>
      <c r="Q111" s="744">
        <f>VLOOKUP($D$3&amp;"_"&amp;Q$3,データシート2!$A:$SI,MATCH($G$2&amp;"_"&amp;$C111,データシート2!$A$1:$SI$1,0),0)</f>
        <v>1</v>
      </c>
      <c r="R111" s="933">
        <f>VLOOKUP($D$3&amp;"_"&amp;R$3,データシート2!$A:$SI,MATCH($R$2&amp;"_"&amp;$C111,データシート2!$A$1:$SI$1,0),0)</f>
        <v>3.09</v>
      </c>
      <c r="S111" s="928">
        <f>VLOOKUP($D$3&amp;"_"&amp;S$3,データシート2!$A:$SI,MATCH($R$2&amp;"_"&amp;$C111,データシート2!$A$1:$SI$1,0),0)</f>
        <v>4.827</v>
      </c>
      <c r="T111" s="928">
        <f>VLOOKUP($D$3&amp;"_"&amp;T$3,データシート2!$A:$SI,MATCH($R$2&amp;"_"&amp;$C111,データシート2!$A$1:$SI$1,0),0)</f>
        <v>0</v>
      </c>
      <c r="U111" s="928">
        <f>VLOOKUP($D$3&amp;"_"&amp;U$3,データシート2!$A:$SI,MATCH($R$2&amp;"_"&amp;$C111,データシート2!$A$1:$SI$1,0),0)</f>
        <v>4.6959999999999997</v>
      </c>
      <c r="V111" s="928">
        <f>VLOOKUP($D$3&amp;"_"&amp;V$3,データシート2!$A:$SI,MATCH($R$2&amp;"_"&amp;$C111,データシート2!$A$1:$SI$1,0),0)</f>
        <v>4.681</v>
      </c>
      <c r="W111" s="928">
        <f>VLOOKUP($D$3&amp;"_"&amp;W$3,データシート2!$A:$SI,MATCH($R$2&amp;"_"&amp;$C111,データシート2!$A$1:$SI$1,0),0)</f>
        <v>5.42</v>
      </c>
      <c r="X111" s="928">
        <f>VLOOKUP($D$3&amp;"_"&amp;X$3,データシート2!$A:$SI,MATCH($R$2&amp;"_"&amp;$C111,データシート2!$A$1:$SI$1,0),0)</f>
        <v>5.4930000000000003</v>
      </c>
      <c r="Y111" s="928">
        <f>VLOOKUP($D$3&amp;"_"&amp;Y$3,データシート2!$A:$SI,MATCH($R$2&amp;"_"&amp;$C111,データシート2!$A$1:$SI$1,0),0)</f>
        <v>5.2229999999999999</v>
      </c>
      <c r="Z111" s="928">
        <f>VLOOKUP($D$3&amp;"_"&amp;Z$3,データシート2!$A:$SI,MATCH($R$2&amp;"_"&amp;$C111,データシート2!$A$1:$SI$1,0),0)</f>
        <v>5.2460000000000004</v>
      </c>
      <c r="AA111" s="928">
        <f>VLOOKUP($D$3&amp;"_"&amp;AA$3,データシート2!$A:$SI,MATCH($R$2&amp;"_"&amp;$C111,データシート2!$A$1:$SI$1,0),0)</f>
        <v>4.0199999999999996</v>
      </c>
      <c r="AB111" s="929">
        <f>VLOOKUP($D$3&amp;"_"&amp;AB$3,データシート2!$A:$SI,MATCH($R$2&amp;"_"&amp;$C111,データシート2!$A$1:$SI$1,0),0)</f>
        <v>4.3630000000000004</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2</v>
      </c>
      <c r="L117" s="735">
        <f>VLOOKUP($D$3&amp;"_"&amp;L$3,データシート2!$A:$SI,MATCH($G$2&amp;"_"&amp;$B117,データシート2!$A$1:$SI$1,0),0)</f>
        <v>2</v>
      </c>
      <c r="M117" s="735">
        <f>VLOOKUP($D$3&amp;"_"&amp;M$3,データシート2!$A:$SI,MATCH($G$2&amp;"_"&amp;$B117,データシート2!$A$1:$SI$1,0),0)</f>
        <v>2</v>
      </c>
      <c r="N117" s="735">
        <f>VLOOKUP($D$3&amp;"_"&amp;N$3,データシート2!$A:$SI,MATCH($G$2&amp;"_"&amp;$B117,データシート2!$A$1:$SI$1,0),0)</f>
        <v>2</v>
      </c>
      <c r="O117" s="735">
        <f>VLOOKUP($D$3&amp;"_"&amp;O$3,データシート2!$A:$SI,MATCH($G$2&amp;"_"&amp;$B117,データシート2!$A$1:$SI$1,0),0)</f>
        <v>2</v>
      </c>
      <c r="P117" s="735">
        <f>VLOOKUP($D$3&amp;"_"&amp;P$3,データシート2!$A:$SI,MATCH($G$2&amp;"_"&amp;$B117,データシート2!$A$1:$SI$1,0),0)</f>
        <v>2</v>
      </c>
      <c r="Q117" s="736">
        <f>VLOOKUP($D$3&amp;"_"&amp;Q$3,データシート2!$A:$SI,MATCH($G$2&amp;"_"&amp;$B117,データシート2!$A$1:$SI$1,0),0)</f>
        <v>2</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14.3</v>
      </c>
      <c r="U117" s="925">
        <f>VLOOKUP($D$3&amp;"_"&amp;U$3,データシート2!$A:$SI,MATCH($R$2&amp;"_"&amp;$B117,データシート2!$A$1:$SI$1,0),0)</f>
        <v>12.904999999999999</v>
      </c>
      <c r="V117" s="925">
        <f>VLOOKUP($D$3&amp;"_"&amp;V$3,データシート2!$A:$SI,MATCH($R$2&amp;"_"&amp;$B117,データシート2!$A$1:$SI$1,0),0)</f>
        <v>15.734</v>
      </c>
      <c r="W117" s="925">
        <f>VLOOKUP($D$3&amp;"_"&amp;W$3,データシート2!$A:$SI,MATCH($R$2&amp;"_"&amp;$B117,データシート2!$A$1:$SI$1,0),0)</f>
        <v>16.355</v>
      </c>
      <c r="X117" s="925">
        <f>VLOOKUP($D$3&amp;"_"&amp;X$3,データシート2!$A:$SI,MATCH($R$2&amp;"_"&amp;$B117,データシート2!$A$1:$SI$1,0),0)</f>
        <v>16.760999999999999</v>
      </c>
      <c r="Y117" s="925">
        <f>VLOOKUP($D$3&amp;"_"&amp;Y$3,データシート2!$A:$SI,MATCH($R$2&amp;"_"&amp;$B117,データシート2!$A$1:$SI$1,0),0)</f>
        <v>15.983000000000001</v>
      </c>
      <c r="Z117" s="925">
        <f>VLOOKUP($D$3&amp;"_"&amp;Z$3,データシート2!$A:$SI,MATCH($R$2&amp;"_"&amp;$B117,データシート2!$A$1:$SI$1,0),0)</f>
        <v>14.765000000000001</v>
      </c>
      <c r="AA117" s="925">
        <f>VLOOKUP($D$3&amp;"_"&amp;AA$3,データシート2!$A:$SI,MATCH($R$2&amp;"_"&amp;$B117,データシート2!$A$1:$SI$1,0),0)</f>
        <v>15.992000000000001</v>
      </c>
      <c r="AB117" s="926">
        <f>VLOOKUP($D$3&amp;"_"&amp;AB$3,データシート2!$A:$SI,MATCH($R$2&amp;"_"&amp;$B117,データシート2!$A$1:$SI$1,0),0)</f>
        <v>15.249000000000001</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2</v>
      </c>
      <c r="L118" s="743">
        <f>VLOOKUP($D$3&amp;"_"&amp;L$3,データシート2!$A:$SI,MATCH($G$2&amp;"_"&amp;$C118,データシート2!$A$1:$SI$1,0),0)</f>
        <v>2</v>
      </c>
      <c r="M118" s="743">
        <f>VLOOKUP($D$3&amp;"_"&amp;M$3,データシート2!$A:$SI,MATCH($G$2&amp;"_"&amp;$C118,データシート2!$A$1:$SI$1,0),0)</f>
        <v>2</v>
      </c>
      <c r="N118" s="743">
        <f>VLOOKUP($D$3&amp;"_"&amp;N$3,データシート2!$A:$SI,MATCH($G$2&amp;"_"&amp;$C118,データシート2!$A$1:$SI$1,0),0)</f>
        <v>2</v>
      </c>
      <c r="O118" s="743">
        <f>VLOOKUP($D$3&amp;"_"&amp;O$3,データシート2!$A:$SI,MATCH($G$2&amp;"_"&amp;$C118,データシート2!$A$1:$SI$1,0),0)</f>
        <v>2</v>
      </c>
      <c r="P118" s="743">
        <f>VLOOKUP($D$3&amp;"_"&amp;P$3,データシート2!$A:$SI,MATCH($G$2&amp;"_"&amp;$C118,データシート2!$A$1:$SI$1,0),0)</f>
        <v>2</v>
      </c>
      <c r="Q118" s="744">
        <f>VLOOKUP($D$3&amp;"_"&amp;Q$3,データシート2!$A:$SI,MATCH($G$2&amp;"_"&amp;$C118,データシート2!$A$1:$SI$1,0),0)</f>
        <v>2</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14.3</v>
      </c>
      <c r="U118" s="928">
        <f>VLOOKUP($D$3&amp;"_"&amp;U$3,データシート2!$A:$SI,MATCH($R$2&amp;"_"&amp;$C118,データシート2!$A$1:$SI$1,0),0)</f>
        <v>12.904999999999999</v>
      </c>
      <c r="V118" s="928">
        <f>VLOOKUP($D$3&amp;"_"&amp;V$3,データシート2!$A:$SI,MATCH($R$2&amp;"_"&amp;$C118,データシート2!$A$1:$SI$1,0),0)</f>
        <v>15.734</v>
      </c>
      <c r="W118" s="928">
        <f>VLOOKUP($D$3&amp;"_"&amp;W$3,データシート2!$A:$SI,MATCH($R$2&amp;"_"&amp;$C118,データシート2!$A$1:$SI$1,0),0)</f>
        <v>16.355</v>
      </c>
      <c r="X118" s="928">
        <f>VLOOKUP($D$3&amp;"_"&amp;X$3,データシート2!$A:$SI,MATCH($R$2&amp;"_"&amp;$C118,データシート2!$A$1:$SI$1,0),0)</f>
        <v>16.760999999999999</v>
      </c>
      <c r="Y118" s="928">
        <f>VLOOKUP($D$3&amp;"_"&amp;Y$3,データシート2!$A:$SI,MATCH($R$2&amp;"_"&amp;$C118,データシート2!$A$1:$SI$1,0),0)</f>
        <v>15.983000000000001</v>
      </c>
      <c r="Z118" s="928">
        <f>VLOOKUP($D$3&amp;"_"&amp;Z$3,データシート2!$A:$SI,MATCH($R$2&amp;"_"&amp;$C118,データシート2!$A$1:$SI$1,0),0)</f>
        <v>14.765000000000001</v>
      </c>
      <c r="AA118" s="928">
        <f>VLOOKUP($D$3&amp;"_"&amp;AA$3,データシート2!$A:$SI,MATCH($R$2&amp;"_"&amp;$C118,データシート2!$A$1:$SI$1,0),0)</f>
        <v>15.992000000000001</v>
      </c>
      <c r="AB118" s="929">
        <f>VLOOKUP($D$3&amp;"_"&amp;AB$3,データシート2!$A:$SI,MATCH($R$2&amp;"_"&amp;$C118,データシート2!$A$1:$SI$1,0),0)</f>
        <v>15.249000000000001</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1</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3.8580000000000001</v>
      </c>
      <c r="V124" s="925">
        <f>VLOOKUP($D$3&amp;"_"&amp;V$3,データシート2!$A:$SI,MATCH($R$2&amp;"_"&amp;$B124,データシート2!$A$1:$SI$1,0),0)</f>
        <v>4.5540000000000003</v>
      </c>
      <c r="W124" s="925">
        <f>VLOOKUP($D$3&amp;"_"&amp;W$3,データシート2!$A:$SI,MATCH($R$2&amp;"_"&amp;$B124,データシート2!$A$1:$SI$1,0),0)</f>
        <v>7.5960000000000001</v>
      </c>
      <c r="X124" s="925">
        <f>VLOOKUP($D$3&amp;"_"&amp;X$3,データシート2!$A:$SI,MATCH($R$2&amp;"_"&amp;$B124,データシート2!$A$1:$SI$1,0),0)</f>
        <v>8.66</v>
      </c>
      <c r="Y124" s="925">
        <f>VLOOKUP($D$3&amp;"_"&amp;Y$3,データシート2!$A:$SI,MATCH($R$2&amp;"_"&amp;$B124,データシート2!$A$1:$SI$1,0),0)</f>
        <v>9.0220000000000002</v>
      </c>
      <c r="Z124" s="925">
        <f>VLOOKUP($D$3&amp;"_"&amp;Z$3,データシート2!$A:$SI,MATCH($R$2&amp;"_"&amp;$B124,データシート2!$A$1:$SI$1,0),0)</f>
        <v>9.0489999999999995</v>
      </c>
      <c r="AA124" s="925">
        <f>VLOOKUP($D$3&amp;"_"&amp;AA$3,データシート2!$A:$SI,MATCH($R$2&amp;"_"&amp;$B124,データシート2!$A$1:$SI$1,0),0)</f>
        <v>9.1809999999999992</v>
      </c>
      <c r="AB124" s="926">
        <f>VLOOKUP($D$3&amp;"_"&amp;AB$3,データシート2!$A:$SI,MATCH($R$2&amp;"_"&amp;$B124,データシート2!$A$1:$SI$1,0),0)</f>
        <v>9.7620000000000005</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1</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3.8580000000000001</v>
      </c>
      <c r="V125" s="941">
        <f>VLOOKUP($D$3&amp;"_"&amp;V$3,データシート2!$A:$SI,MATCH($R$2&amp;"_"&amp;$C125,データシート2!$A$1:$SI$1,0),0)</f>
        <v>4.5540000000000003</v>
      </c>
      <c r="W125" s="941">
        <f>VLOOKUP($D$3&amp;"_"&amp;W$3,データシート2!$A:$SI,MATCH($R$2&amp;"_"&amp;$C125,データシート2!$A$1:$SI$1,0),0)</f>
        <v>7.5960000000000001</v>
      </c>
      <c r="X125" s="941">
        <f>VLOOKUP($D$3&amp;"_"&amp;X$3,データシート2!$A:$SI,MATCH($R$2&amp;"_"&amp;$C125,データシート2!$A$1:$SI$1,0),0)</f>
        <v>8.66</v>
      </c>
      <c r="Y125" s="941">
        <f>VLOOKUP($D$3&amp;"_"&amp;Y$3,データシート2!$A:$SI,MATCH($R$2&amp;"_"&amp;$C125,データシート2!$A$1:$SI$1,0),0)</f>
        <v>9.0220000000000002</v>
      </c>
      <c r="Z125" s="941">
        <f>VLOOKUP($D$3&amp;"_"&amp;Z$3,データシート2!$A:$SI,MATCH($R$2&amp;"_"&amp;$C125,データシート2!$A$1:$SI$1,0),0)</f>
        <v>9.0489999999999995</v>
      </c>
      <c r="AA125" s="941">
        <f>VLOOKUP($D$3&amp;"_"&amp;AA$3,データシート2!$A:$SI,MATCH($R$2&amp;"_"&amp;$C125,データシート2!$A$1:$SI$1,0),0)</f>
        <v>9.1809999999999992</v>
      </c>
      <c r="AB125" s="942">
        <f>VLOOKUP($D$3&amp;"_"&amp;AB$3,データシート2!$A:$SI,MATCH($R$2&amp;"_"&amp;$C125,データシート2!$A$1:$SI$1,0),0)</f>
        <v>9.7620000000000005</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2</v>
      </c>
      <c r="H133" s="734">
        <f>VLOOKUP($D$3&amp;"_"&amp;H$3,データシート2!$A:$SI,MATCH($G$2&amp;"_"&amp;$B133,データシート2!$A$1:$SI$1,0),0)</f>
        <v>2</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16.986999999999998</v>
      </c>
      <c r="S133" s="925">
        <f>VLOOKUP($D$3&amp;"_"&amp;S$3,データシート2!$A:$SI,MATCH($R$2&amp;"_"&amp;$B133,データシート2!$A$1:$SI$1,0),0)</f>
        <v>17.97</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16.986999999999998</v>
      </c>
      <c r="S136" s="931">
        <f>VLOOKUP($D$3&amp;"_"&amp;S$3,データシート2!$A:$SI,MATCH($R$2&amp;"_"&amp;$C136,データシート2!$A$1:$SI$1,0),0)</f>
        <v>17.97</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2025-03-04T09:39:57Z</dcterms:created>
  <dcterms:modified xsi:type="dcterms:W3CDTF">2025-03-04T09:39:57Z</dcterms:modified>
  <cp:category/>
  <cp:contentStatus/>
</cp:coreProperties>
</file>